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 autoCompressPictures="0"/>
  <bookViews>
    <workbookView xWindow="-120" yWindow="-120" windowWidth="20730" windowHeight="11760" tabRatio="941"/>
  </bookViews>
  <sheets>
    <sheet name="indice" sheetId="120" r:id="rId1"/>
    <sheet name="E-idos" sheetId="230" r:id="rId2"/>
    <sheet name="NM, NMD" sheetId="2" r:id="rId3"/>
    <sheet name="NM, NMS" sheetId="124" r:id="rId4"/>
    <sheet name="NM4, NMS4" sheetId="127" r:id="rId5"/>
    <sheet name="N, N4" sheetId="11" r:id="rId6"/>
    <sheet name="NR, NR4" sheetId="133" r:id="rId7"/>
    <sheet name="MXH, MXHL" sheetId="225" r:id="rId8"/>
    <sheet name="MXP, MGP" sheetId="142" r:id="rId9"/>
    <sheet name="MPSU" sheetId="144" r:id="rId10"/>
    <sheet name="MXV-B" sheetId="145" r:id="rId11"/>
    <sheet name="MXV, MXVL" sheetId="146" r:id="rId12"/>
    <sheet name="SPA" sheetId="155" r:id="rId13"/>
    <sheet name="MPC" sheetId="156" r:id="rId14"/>
    <sheet name="NMP" sheetId="157" r:id="rId15"/>
    <sheet name="PF" sheetId="159" r:id="rId16"/>
    <sheet name="C" sheetId="163" r:id="rId17"/>
    <sheet name="A" sheetId="160" r:id="rId18"/>
    <sheet name="CT, T" sheetId="165" r:id="rId19"/>
    <sheet name="CA" sheetId="167" r:id="rId20"/>
    <sheet name="NGX" sheetId="168" r:id="rId21"/>
    <sheet name="NGL" sheetId="169" r:id="rId22"/>
    <sheet name="NG" sheetId="170" r:id="rId23"/>
    <sheet name="MXA" sheetId="171" r:id="rId24"/>
    <sheet name="GM10" sheetId="226" r:id="rId25"/>
    <sheet name="GXR, GXV" sheetId="175" r:id="rId26"/>
    <sheet name="GX ZERO" sheetId="232" r:id="rId27"/>
    <sheet name="GQR" sheetId="177" r:id="rId28"/>
    <sheet name="GQS, GQV" sheetId="179" r:id="rId29"/>
    <sheet name="GQN" sheetId="229" r:id="rId30"/>
    <sheet name="GXV, GXC" sheetId="181" r:id="rId31"/>
    <sheet name="GM50" sheetId="182" r:id="rId32"/>
    <sheet name="GQG" sheetId="207" r:id="rId33"/>
    <sheet name="GEO" sheetId="186" r:id="rId34"/>
    <sheet name="GK" sheetId="235" r:id="rId35"/>
    <sheet name="GM" sheetId="234" r:id="rId36"/>
    <sheet name="MPS, MXS" sheetId="189" r:id="rId37"/>
    <sheet name="SDP, SDN" sheetId="188" r:id="rId38"/>
    <sheet name="SDX, SDS" sheetId="190" r:id="rId39"/>
    <sheet name="CS, CS-R, FK" sheetId="191" r:id="rId40"/>
    <sheet name="NC3" sheetId="203" r:id="rId41"/>
    <sheet name="BS NM, NMD, NMS" sheetId="211" r:id="rId42"/>
    <sheet name="BS MXH" sheetId="213" r:id="rId43"/>
    <sheet name="BS MPSU" sheetId="214" r:id="rId44"/>
    <sheet name="BS MXV-B" sheetId="216" r:id="rId45"/>
    <sheet name="BS MXV" sheetId="217" r:id="rId46"/>
    <sheet name="E-DEVICES" sheetId="210" r:id="rId47"/>
    <sheet name="tenute" sheetId="220" r:id="rId48"/>
    <sheet name="tenute MXV" sheetId="231" r:id="rId49"/>
    <sheet name="tenute nuove MXV" sheetId="233" r:id="rId50"/>
    <sheet name="guarnizioni" sheetId="221" r:id="rId51"/>
    <sheet name="IP55" sheetId="222" r:id="rId52"/>
    <sheet name="giranti" sheetId="223" r:id="rId53"/>
  </sheets>
  <definedNames>
    <definedName name="_xlnm._FilterDatabase" localSheetId="50" hidden="1">guarnizioni!$A$1:$H$52</definedName>
    <definedName name="_xlnm._FilterDatabase" localSheetId="6" hidden="1">'NR, NR4'!$A$8:$I$55</definedName>
    <definedName name="_xlnm._FilterDatabase" localSheetId="47" hidden="1">tenute!$A$1:$E$135</definedName>
    <definedName name="B_T_SIC_SIC_FPM_ø_10" localSheetId="0">tenute!$D$2</definedName>
    <definedName name="BERGMANNGXRGXV">tenute!#REF!</definedName>
    <definedName name="BeTSICSICFPM10">tenute!$D$2</definedName>
    <definedName name="BeTSICSICFPM12">tenute!$D$12</definedName>
    <definedName name="BRONZOR11" localSheetId="7">giranti!$H$16</definedName>
    <definedName name="BRONZOR11">giranti!$H$16</definedName>
    <definedName name="BRONZOR12" localSheetId="7">giranti!$H$17</definedName>
    <definedName name="BRONZOR12">giranti!$H$17</definedName>
    <definedName name="BRONZOR13" localSheetId="7">giranti!$H$18</definedName>
    <definedName name="BRONZOR13">giranti!$H$18</definedName>
    <definedName name="BRONZOR14" localSheetId="7">giranti!$H$19</definedName>
    <definedName name="BRONZOR14">giranti!$H$19</definedName>
    <definedName name="BRONZOR15" localSheetId="7">giranti!$H$20</definedName>
    <definedName name="BRONZOR15">giranti!$H$20</definedName>
    <definedName name="BRONZOR16" localSheetId="7">giranti!$H$21</definedName>
    <definedName name="BRONZOR16">giranti!$H$21</definedName>
    <definedName name="BRONZOR17" localSheetId="7">giranti!$H$22</definedName>
    <definedName name="BRONZOR17">giranti!$H$22</definedName>
    <definedName name="BRONZOR18" localSheetId="7">giranti!$H$23</definedName>
    <definedName name="BRONZOR18">giranti!$H$23</definedName>
    <definedName name="BRONZOR19" localSheetId="7">giranti!$H$24</definedName>
    <definedName name="BRONZOR19">giranti!$H$24</definedName>
    <definedName name="BRONZOR20" localSheetId="7">giranti!$H$25</definedName>
    <definedName name="BRONZOR20">giranti!$H$25</definedName>
    <definedName name="BRONZOR21" localSheetId="7">giranti!$H$26</definedName>
    <definedName name="BRONZOR21">giranti!$H$26</definedName>
    <definedName name="BRONZOR22" localSheetId="7">giranti!$H$27</definedName>
    <definedName name="BRONZOR22">giranti!$H$27</definedName>
    <definedName name="BRONZOR23" localSheetId="7">giranti!$H$28</definedName>
    <definedName name="BRONZOR23">giranti!$H$28</definedName>
    <definedName name="BRONZOR24" localSheetId="7">giranti!$H$29</definedName>
    <definedName name="BRONZOR24">giranti!$H$29</definedName>
    <definedName name="BRONZOR25" localSheetId="7">giranti!$H$30</definedName>
    <definedName name="BRONZOR25">giranti!$H$30</definedName>
    <definedName name="BRONZOR26" localSheetId="7">giranti!$H$31</definedName>
    <definedName name="BRONZOR26">giranti!$H$31</definedName>
    <definedName name="BRONZOR27" localSheetId="7">giranti!$H$32</definedName>
    <definedName name="BRONZOR27">giranti!$H$32</definedName>
    <definedName name="BRONZOR28" localSheetId="7">giranti!$H$33</definedName>
    <definedName name="BRONZOR28">giranti!$H$33</definedName>
    <definedName name="BRONZOR29" localSheetId="7">giranti!$H$34</definedName>
    <definedName name="BRONZOR29">giranti!$H$34</definedName>
    <definedName name="BRONZOR30" localSheetId="7">giranti!$H$35</definedName>
    <definedName name="BRONZOR30">giranti!$H$35</definedName>
    <definedName name="BRONZOR31" localSheetId="7">giranti!$H$36</definedName>
    <definedName name="BRONZOR31">giranti!$H$36</definedName>
    <definedName name="BRONZOR32" localSheetId="7">giranti!$H$37</definedName>
    <definedName name="BRONZOR32">giranti!$H$37</definedName>
    <definedName name="BRONZOR33" localSheetId="7">giranti!$H$38</definedName>
    <definedName name="BRONZOR33">giranti!$H$38</definedName>
    <definedName name="BRONZOR34" localSheetId="7">giranti!$H$39</definedName>
    <definedName name="BRONZOR34">giranti!$H$39</definedName>
    <definedName name="BRONZOR35" localSheetId="7">giranti!$H$40</definedName>
    <definedName name="BRONZOR35">giranti!$H$40</definedName>
    <definedName name="BRONZOR36" localSheetId="7">giranti!$H$41</definedName>
    <definedName name="BRONZOR36">giranti!$H$41</definedName>
    <definedName name="BRONZOR37" localSheetId="7">giranti!$H$42</definedName>
    <definedName name="BRONZOR37">giranti!$H$42</definedName>
    <definedName name="BRONZOR38" localSheetId="7">giranti!$H$43</definedName>
    <definedName name="BRONZOR38">giranti!$H$43</definedName>
    <definedName name="BRONZOR8" localSheetId="7">giranti!$H$12</definedName>
    <definedName name="BRONZOR8">giranti!$H$12</definedName>
    <definedName name="BRONZOR9" localSheetId="7">giranti!$H$13</definedName>
    <definedName name="BRONZOR9">giranti!$H$13</definedName>
    <definedName name="BTCT">tenute!$D$10:$D$13</definedName>
    <definedName name="BTD22MXV">tenute!$D$74:$D$75</definedName>
    <definedName name="BURGMANN14">tenute!$D$21:$D$23</definedName>
    <definedName name="BURGMANNGXD15" localSheetId="7">tenute!$D$49:$D$50</definedName>
    <definedName name="BURGMANNGXD15">tenute!$D$49:$D$50</definedName>
    <definedName name="BURGMANNGXRGXV" localSheetId="7">tenute!$D$4</definedName>
    <definedName name="BURGMANNGXRGXV">tenute!$D$4</definedName>
    <definedName name="BURGMANNGXRGXVD12" localSheetId="7">tenute!#REF!</definedName>
    <definedName name="BURGMANNGXRGXVD12">tenute!#REF!</definedName>
    <definedName name="BURGMANNMXVD22" localSheetId="7">tenute!#REF!</definedName>
    <definedName name="BURGMANNMXVD22">tenute!#REF!</definedName>
    <definedName name="ciao">tenute!#REF!</definedName>
    <definedName name="EAGLEDIAM16">'tenute MXV'!#REF!</definedName>
    <definedName name="GHBRR10" localSheetId="7">giranti!$H$14:$H$15</definedName>
    <definedName name="GHBRR10">giranti!$H$14:$H$15</definedName>
    <definedName name="GHBRR39" localSheetId="7">giranti!$H$44:$H$45</definedName>
    <definedName name="GHBRR39">giranti!$H$44:$H$45</definedName>
    <definedName name="GHISAR1" localSheetId="7">giranti!$H$2</definedName>
    <definedName name="GHISAR1">giranti!$H$2</definedName>
    <definedName name="GHISAR2" localSheetId="7">giranti!$H$3</definedName>
    <definedName name="GHISAR2">giranti!$H$3</definedName>
    <definedName name="GHISAR3" localSheetId="7">giranti!$H$5</definedName>
    <definedName name="GHISAR3">giranti!$H$5</definedName>
    <definedName name="GHISAR4" localSheetId="7">giranti!$H$7</definedName>
    <definedName name="GHISAR4">giranti!$H$7</definedName>
    <definedName name="GHISAR40" localSheetId="7">giranti!$H$46</definedName>
    <definedName name="GHISAR40">giranti!$H$46</definedName>
    <definedName name="GHISAR5" localSheetId="7">giranti!$H$8</definedName>
    <definedName name="GHISAR5">giranti!$H$8</definedName>
    <definedName name="GHISAR6" localSheetId="7">giranti!$H$9</definedName>
    <definedName name="GHISAR6">giranti!$H$9</definedName>
    <definedName name="GHISAR7" localSheetId="7">giranti!$H$11</definedName>
    <definedName name="GHISAR7">giranti!$H$11</definedName>
    <definedName name="GXV25D12">tenute!#REF!</definedName>
    <definedName name="NMSR1" localSheetId="7">'IP55'!$A$14</definedName>
    <definedName name="NMSR1">'IP55'!$A$14</definedName>
    <definedName name="NMSR2" localSheetId="7">'IP55'!$A$15</definedName>
    <definedName name="NMSR2">'IP55'!$A$15</definedName>
    <definedName name="NRIGA1">'IP55'!$A$16</definedName>
    <definedName name="NRIGA2">'IP55'!$A$17</definedName>
    <definedName name="NRIGA3" localSheetId="7">'IP55'!$A$18</definedName>
    <definedName name="NRIGA3">'IP55'!$A$18</definedName>
    <definedName name="NRIGA4" localSheetId="7">'IP55'!$A$19</definedName>
    <definedName name="NRIGA4">'IP55'!$A$19</definedName>
    <definedName name="NRIGA5" localSheetId="7">'IP55'!$A$20</definedName>
    <definedName name="PG18GX" localSheetId="7">guarnizioni!$G$51</definedName>
    <definedName name="PG18GX">guarnizioni!$G$51</definedName>
    <definedName name="PG18MXV" localSheetId="7">guarnizioni!$G$44</definedName>
    <definedName name="PG18MXV">guarnizioni!$G$44</definedName>
    <definedName name="PG18RIGA10" localSheetId="7">guarnizioni!$G$25</definedName>
    <definedName name="PG18RIGA10">guarnizioni!$G$25</definedName>
    <definedName name="PG18RIGA11" localSheetId="7">guarnizioni!$G$26</definedName>
    <definedName name="PG18RIGA11">guarnizioni!$G$26</definedName>
    <definedName name="PG18RIGA12" localSheetId="7">guarnizioni!$G$27</definedName>
    <definedName name="PG18RIGA12">guarnizioni!$G$27</definedName>
    <definedName name="PG18RIGA13" localSheetId="7">guarnizioni!$G$28</definedName>
    <definedName name="PG18RIGA13">guarnizioni!$G$28</definedName>
    <definedName name="PG18RIGA14" localSheetId="7">guarnizioni!$G$29</definedName>
    <definedName name="PG18RIGA14">guarnizioni!$G$29</definedName>
    <definedName name="PG18RIGA15">guarnizioni!$G$30</definedName>
    <definedName name="PG18RIGA16">guarnizioni!$G$31</definedName>
    <definedName name="PG18RIGA17" localSheetId="7">guarnizioni!$G$32</definedName>
    <definedName name="PG18RIGA17">guarnizioni!$G$32</definedName>
    <definedName name="PG18RIGA18" localSheetId="7">guarnizioni!$G$33</definedName>
    <definedName name="PG18RIGA18">guarnizioni!$G$33</definedName>
    <definedName name="PG18RIGA19" localSheetId="7">guarnizioni!$G$34</definedName>
    <definedName name="PG18RIGA19">guarnizioni!$G$34</definedName>
    <definedName name="PG18RIGA2" localSheetId="7">guarnizioni!$G$17</definedName>
    <definedName name="PG18RIGA2">guarnizioni!$G$17</definedName>
    <definedName name="PG18RIGA20">guarnizioni!$G$35</definedName>
    <definedName name="PG18RIGA229" localSheetId="29">guarnizioni!#REF!</definedName>
    <definedName name="PG18RIGA229" localSheetId="7">guarnizioni!#REF!</definedName>
    <definedName name="PG18RIGA229">guarnizioni!#REF!</definedName>
    <definedName name="PG18RIGA23">guarnizioni!$G$37</definedName>
    <definedName name="PG18RIGA24" localSheetId="7">guarnizioni!$G$38</definedName>
    <definedName name="PG18RIGA24">guarnizioni!$G$38</definedName>
    <definedName name="PG18RIGA25">guarnizioni!$G$39</definedName>
    <definedName name="PG18RIGA27" localSheetId="7">guarnizioni!$G$40</definedName>
    <definedName name="PG18RIGA27">guarnizioni!$G$40</definedName>
    <definedName name="PG18RIGA29" localSheetId="7">guarnizioni!$G$41</definedName>
    <definedName name="PG18RIGA29">guarnizioni!$G$41</definedName>
    <definedName name="PG18RIGA3" localSheetId="7">guarnizioni!$G$18</definedName>
    <definedName name="PG18RIGA3">guarnizioni!$G$18</definedName>
    <definedName name="PG18RIGA30">guarnizioni!$G$42</definedName>
    <definedName name="PG18RIGA31">guarnizioni!$G$43</definedName>
    <definedName name="PG18RIGA32" localSheetId="29">guarnizioni!#REF!</definedName>
    <definedName name="PG18RIGA32" localSheetId="7">guarnizioni!#REF!</definedName>
    <definedName name="PG18RIGA32">guarnizioni!#REF!</definedName>
    <definedName name="PG18RIGA4" localSheetId="7">guarnizioni!$G$19</definedName>
    <definedName name="PG18RIGA4">guarnizioni!$G$19</definedName>
    <definedName name="PG18RIGA5" localSheetId="7">guarnizioni!$G$20</definedName>
    <definedName name="PG18RIGA5">guarnizioni!$G$20</definedName>
    <definedName name="PG18RIGA6" localSheetId="7">guarnizioni!$G$21</definedName>
    <definedName name="PG18RIGA6">guarnizioni!$G$21</definedName>
    <definedName name="PG18RIGA7" localSheetId="7">guarnizioni!$G$22</definedName>
    <definedName name="PG18RIGA7">guarnizioni!$G$22</definedName>
    <definedName name="PG18RIGA8" localSheetId="7">guarnizioni!$G$23</definedName>
    <definedName name="PG18RIGA8">guarnizioni!$G$23</definedName>
    <definedName name="PG18RIGA9" localSheetId="7">guarnizioni!$G$24</definedName>
    <definedName name="PG18RIGA9">guarnizioni!$G$24</definedName>
    <definedName name="PG18SETMXH1" localSheetId="7">guarnizioni!$G$49</definedName>
    <definedName name="PG18SETMXH1">guarnizioni!$G$49</definedName>
    <definedName name="PG18SETMXH2" localSheetId="7">guarnizioni!$G$50</definedName>
    <definedName name="PG18SETMXH2">guarnizioni!$G$50</definedName>
    <definedName name="PG19RIGA1" localSheetId="7">guarnizioni!$G$2:$G$2</definedName>
    <definedName name="PG19RIGA1">guarnizioni!$G$2:$G$2</definedName>
    <definedName name="PG19RIGA10" localSheetId="7">guarnizioni!$G$11:$G$11</definedName>
    <definedName name="PG19RIGA10">guarnizioni!$G$11:$G$11</definedName>
    <definedName name="PG19RIGA11" localSheetId="7">guarnizioni!$G$12:$G$12</definedName>
    <definedName name="PG19RIGA11">guarnizioni!$G$12:$G$12</definedName>
    <definedName name="PG19RIGA12" localSheetId="7">guarnizioni!$G$13:$G$13</definedName>
    <definedName name="PG19RIGA12">guarnizioni!$G$13:$G$13</definedName>
    <definedName name="PG19RIGA13" localSheetId="7">guarnizioni!$G$14:$G$14</definedName>
    <definedName name="PG19RIGA13">guarnizioni!$G$14:$G$14</definedName>
    <definedName name="PG19RIGA14" localSheetId="7">guarnizioni!$G$15:$G$15</definedName>
    <definedName name="PG19RIGA14">guarnizioni!$G$15:$G$15</definedName>
    <definedName name="PG19RIGA15" localSheetId="29">guarnizioni!#REF!</definedName>
    <definedName name="PG19RIGA15" localSheetId="7">guarnizioni!#REF!</definedName>
    <definedName name="PG19RIGA15">guarnizioni!#REF!</definedName>
    <definedName name="PG19RIGA16" localSheetId="29">guarnizioni!#REF!</definedName>
    <definedName name="PG19RIGA16" localSheetId="7">guarnizioni!#REF!</definedName>
    <definedName name="PG19RIGA16">guarnizioni!#REF!</definedName>
    <definedName name="PG19RIGA2" localSheetId="7">guarnizioni!$G$3:$G$3</definedName>
    <definedName name="PG19RIGA2">guarnizioni!$G$3:$G$3</definedName>
    <definedName name="PG19RIGA3" localSheetId="7">guarnizioni!$G$4:$G$4</definedName>
    <definedName name="PG19RIGA3">guarnizioni!$G$4:$G$4</definedName>
    <definedName name="PG19RIGA4" localSheetId="7">guarnizioni!$G$5:$G$5</definedName>
    <definedName name="PG19RIGA4">guarnizioni!$G$5:$G$5</definedName>
    <definedName name="PG19RIGA5" localSheetId="7">guarnizioni!$G$6:$G$6</definedName>
    <definedName name="PG19RIGA5">guarnizioni!$G$6:$G$6</definedName>
    <definedName name="PG19RIGA6" localSheetId="7">guarnizioni!$G$7:$G$7</definedName>
    <definedName name="PG19RIGA6">guarnizioni!$G$7:$G$7</definedName>
    <definedName name="PG19RIGA7" localSheetId="7">guarnizioni!$G$8:$G$8</definedName>
    <definedName name="PG19RIGA7">guarnizioni!$G$8:$G$8</definedName>
    <definedName name="PG19RIGA8" localSheetId="7">guarnizioni!$G$9:$G$9</definedName>
    <definedName name="PG19RIGA8">guarnizioni!$G$9:$G$9</definedName>
    <definedName name="PG19RIGA9" localSheetId="7">guarnizioni!$G$10:$G$10</definedName>
    <definedName name="PG19RIGA9">guarnizioni!$G$10:$G$10</definedName>
    <definedName name="POMPAA40110" localSheetId="29">guarnizioni!#REF!</definedName>
    <definedName name="POMPAA40110">guarnizioni!#REF!</definedName>
    <definedName name="POMPAA50125" localSheetId="29">guarnizioni!#REF!</definedName>
    <definedName name="POMPAA50125">guarnizioni!#REF!</definedName>
    <definedName name="POMPAMXV506580">guarnizioni!$G$52</definedName>
    <definedName name="prova">tenute!#REF!</definedName>
    <definedName name="PROVAAAA">tenute!$D$2</definedName>
    <definedName name="rotenr2r3r">tenute!$A$1:$E$135</definedName>
    <definedName name="rotenR2R3R512">tenute!$D$26:$D$79</definedName>
    <definedName name="rotenR2R3R518">tenute!$D$19:$D$89</definedName>
    <definedName name="ROTENR2R3R5D10" localSheetId="7">tenute!$D$5:$D$9</definedName>
    <definedName name="ROTENR2R3R5D10">tenute!$D$3:$D$9</definedName>
    <definedName name="ROTENR2R3R5D12" localSheetId="7">tenute!$D$15:$D$20</definedName>
    <definedName name="ROTENR2R3R5D12">tenute!$D$15:$D$20</definedName>
    <definedName name="ROTENR2R3R5D14" localSheetId="7">tenute!$D$28:$D$33</definedName>
    <definedName name="ROTENR2R3R5D14">tenute!$D$26:$D$33</definedName>
    <definedName name="ROTENR2R3R5D15">tenute!$D$51:$D$58</definedName>
    <definedName name="ROTENR2R3R5D18" localSheetId="7">tenute!$D$62:$D$67</definedName>
    <definedName name="ROTENR2R3R5D18">tenute!$D$62:$D$67</definedName>
    <definedName name="ROTENR2R3R5D20" localSheetId="7">tenute!$D$68:$D$73</definedName>
    <definedName name="ROTENR2R3R5D20">tenute!$D$68:$D$73</definedName>
    <definedName name="ROTENR2R3R5D22" localSheetId="7">tenute!$D$76:$D$80</definedName>
    <definedName name="ROTENR2R3R5D22">tenute!$D$76:$D$80</definedName>
    <definedName name="ROTENR2R3R5D24" localSheetId="7">tenute!$D$91:$D$96</definedName>
    <definedName name="ROTENR2R3R5D24">tenute!$D$91:$D$96</definedName>
    <definedName name="ROTENR2R3R5D28" localSheetId="7">tenute!$D$97:$D$101</definedName>
    <definedName name="ROTENR2R3R5D28">tenute!$D$97:$D$101</definedName>
    <definedName name="ROTENR2R3R5D32" localSheetId="7">tenute!$D$102:$D$107</definedName>
    <definedName name="ROTENR2R3R5D32">tenute!$D$102:$D$107</definedName>
    <definedName name="rotenr2r3r5d40" localSheetId="7">tenute!$D$118:$D$122</definedName>
    <definedName name="rotenr2r3r5d40">tenute!$D$118:$D$122</definedName>
    <definedName name="rotenR310">tenute!$D$5:$D$8</definedName>
    <definedName name="ROTENR3D15">tenute!#REF!</definedName>
    <definedName name="rotenR3R510">tenute!$D$5:$D$9</definedName>
    <definedName name="rotenR3R512">tenute!$D$15:$D$20</definedName>
    <definedName name="rotenR3R514">tenute!$D$28:$D$33</definedName>
    <definedName name="rotenR3R518">tenute!#REF!</definedName>
    <definedName name="rotenR3R520">tenute!$D$68:$D$73</definedName>
    <definedName name="rotenR3R522">tenute!$D$76:$D$80</definedName>
    <definedName name="SIZE112" localSheetId="7">'IP55'!$A$6</definedName>
    <definedName name="SIZE112">'IP55'!$A$6</definedName>
    <definedName name="SIZE132" localSheetId="7">'IP55'!$A$7</definedName>
    <definedName name="SIZE132">'IP55'!$A$7</definedName>
    <definedName name="SIZE160" localSheetId="7">'IP55'!$A$8</definedName>
    <definedName name="SIZE160">'IP55'!$A$8</definedName>
    <definedName name="SIZE180" localSheetId="7">'IP55'!$A$9</definedName>
    <definedName name="SIZE180">'IP55'!$A$9</definedName>
    <definedName name="SIZE200" localSheetId="7">'IP55'!$A$10</definedName>
    <definedName name="SIZE200">'IP55'!$A$10</definedName>
    <definedName name="SIZE225" localSheetId="7">'IP55'!$A$11</definedName>
    <definedName name="SIZE225">'IP55'!$A$11</definedName>
    <definedName name="SIZE250">'IP55'!$A$12</definedName>
    <definedName name="SIZE280">'IP55'!$A$13</definedName>
    <definedName name="SIZE63" localSheetId="7">'IP55'!$A$2</definedName>
    <definedName name="SIZE63">'IP55'!$A$2</definedName>
    <definedName name="SIZE71" localSheetId="7">'IP55'!$A$3</definedName>
    <definedName name="SIZE71">'IP55'!$A$3</definedName>
    <definedName name="SIZE80" localSheetId="7">'IP55'!$A$4</definedName>
    <definedName name="SIZE80">'IP55'!$A$4</definedName>
    <definedName name="SIZE90" localSheetId="7">'IP55'!$A$5</definedName>
    <definedName name="SIZE90">'IP55'!$A$5</definedName>
    <definedName name="tenute">tenute!#REF!</definedName>
    <definedName name="tenute_seals">tenute!$D$3:$D$42</definedName>
    <definedName name="tenuteR2R3R518">tenute!$D$62:$D$67</definedName>
    <definedName name="tenuteR310">tenute!$D$5:$D$8</definedName>
    <definedName name="tenuteR312">tenute!$D$15:$D$17</definedName>
    <definedName name="tenuteR314">tenute!$D$28:$D$31</definedName>
    <definedName name="tenuteR3R518">tenute!$D$62:$D$67</definedName>
    <definedName name="TETST">'tenute MXV'!#REF!</definedName>
    <definedName name="UNITEN">'tenute MXV'!$A$2:$A$8</definedName>
    <definedName name="UNITEN2345D32" localSheetId="7">tenute!$D$108:$D$117</definedName>
    <definedName name="UNITEN2345D32">tenute!$D$108:$D$117</definedName>
    <definedName name="UNITEN2345D40" localSheetId="7">tenute!$D$123:$D$128</definedName>
    <definedName name="UNITEN2345D40">tenute!$D$123:$D$128</definedName>
    <definedName name="UNITEN245D50" localSheetId="7">tenute!$D$129:$D$133</definedName>
    <definedName name="UNITEN245D50">tenute!$D$129:$D$133</definedName>
    <definedName name="UNITENMXVD14" localSheetId="7">'tenute MXV'!#REF!</definedName>
    <definedName name="UNITENMXVD14">'tenute MXV'!#REF!</definedName>
    <definedName name="UNITENMXVD22" localSheetId="7">tenute!$D$86:$D$90</definedName>
    <definedName name="UNITENMXVD22">tenute!$D$86:$D$90</definedName>
    <definedName name="UNITENU3RU5CALD14" localSheetId="7">tenute!$D$39:$D$47</definedName>
    <definedName name="UNITENU3RU5CALD14">tenute!$D$39:$D$47</definedName>
    <definedName name="UNITENU3RU5KD22" localSheetId="7">tenute!$D$81:$D$85</definedName>
    <definedName name="UNITENU3RU5KD22">tenute!$D$81:$D$85</definedName>
    <definedName name="_xlnm.Print_Area" localSheetId="47">tenute!$A$1:$E$135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70" i="11" l="1"/>
  <c r="L670" i="11"/>
  <c r="R491" i="11"/>
  <c r="P491" i="11"/>
  <c r="N491" i="11"/>
  <c r="L491" i="11"/>
  <c r="V230" i="127"/>
  <c r="N230" i="127"/>
  <c r="L230" i="127"/>
  <c r="V155" i="124"/>
  <c r="T155" i="124"/>
  <c r="R155" i="124"/>
  <c r="L155" i="124"/>
  <c r="V154" i="124"/>
  <c r="T154" i="124"/>
  <c r="R154" i="124"/>
  <c r="L154" i="124"/>
  <c r="H41" i="156"/>
  <c r="I38" i="156"/>
  <c r="I37" i="156"/>
  <c r="I36" i="156"/>
  <c r="I9" i="230"/>
  <c r="S491" i="11" l="1"/>
  <c r="W155" i="124"/>
  <c r="S670" i="11"/>
  <c r="W230" i="127"/>
  <c r="W154" i="124"/>
  <c r="I10" i="234"/>
  <c r="I9" i="234"/>
  <c r="I8" i="234"/>
  <c r="I11" i="235"/>
  <c r="I10" i="235"/>
  <c r="I9" i="235"/>
  <c r="L32" i="124"/>
  <c r="H15" i="234" l="1"/>
  <c r="I15" i="234" l="1"/>
  <c r="D17" i="233" l="1"/>
  <c r="D16" i="233"/>
  <c r="D15" i="233"/>
  <c r="D13" i="233"/>
  <c r="D12" i="233"/>
  <c r="D11" i="233"/>
  <c r="D9" i="233"/>
  <c r="D8" i="233"/>
  <c r="D7" i="233"/>
  <c r="D6" i="233"/>
  <c r="D5" i="233"/>
  <c r="D4" i="233"/>
  <c r="D3" i="233"/>
  <c r="D2" i="233"/>
  <c r="I13" i="210"/>
  <c r="H13" i="210"/>
  <c r="I10" i="210"/>
  <c r="I9" i="210"/>
  <c r="I8" i="210"/>
  <c r="G17" i="210" s="1"/>
  <c r="H17" i="210" s="1"/>
  <c r="H16" i="217"/>
  <c r="I10" i="217"/>
  <c r="I9" i="217"/>
  <c r="I16" i="217" s="1"/>
  <c r="I8" i="217"/>
  <c r="G314" i="217" s="1"/>
  <c r="H314" i="217" s="1"/>
  <c r="H15" i="216"/>
  <c r="I10" i="216"/>
  <c r="I9" i="216"/>
  <c r="I15" i="216" s="1"/>
  <c r="I8" i="216"/>
  <c r="G54" i="216" s="1"/>
  <c r="H54" i="216" s="1"/>
  <c r="H14" i="214"/>
  <c r="I10" i="214"/>
  <c r="I9" i="214"/>
  <c r="I14" i="214" s="1"/>
  <c r="I8" i="214"/>
  <c r="G25" i="214" s="1"/>
  <c r="H25" i="214" s="1"/>
  <c r="H17" i="213"/>
  <c r="I10" i="213"/>
  <c r="I9" i="213"/>
  <c r="I17" i="213" s="1"/>
  <c r="I8" i="213"/>
  <c r="G159" i="213" s="1"/>
  <c r="H159" i="213" s="1"/>
  <c r="H15" i="211"/>
  <c r="I10" i="211"/>
  <c r="I9" i="211"/>
  <c r="I8" i="211"/>
  <c r="G192" i="211" s="1"/>
  <c r="H192" i="211" s="1"/>
  <c r="I192" i="211" s="1"/>
  <c r="G66" i="203"/>
  <c r="G60" i="203"/>
  <c r="G43" i="203"/>
  <c r="H40" i="203"/>
  <c r="H39" i="203"/>
  <c r="H66" i="203" s="1"/>
  <c r="H38" i="203"/>
  <c r="F67" i="203" s="1"/>
  <c r="G67" i="203" s="1"/>
  <c r="G13" i="203"/>
  <c r="H10" i="203"/>
  <c r="H9" i="203"/>
  <c r="H8" i="203"/>
  <c r="H17" i="191"/>
  <c r="I10" i="191"/>
  <c r="I9" i="191"/>
  <c r="I17" i="191" s="1"/>
  <c r="I8" i="191"/>
  <c r="G121" i="191" s="1"/>
  <c r="H121" i="191" s="1"/>
  <c r="H15" i="190"/>
  <c r="I10" i="190"/>
  <c r="I9" i="190"/>
  <c r="I15" i="190" s="1"/>
  <c r="I8" i="190"/>
  <c r="G554" i="190" s="1"/>
  <c r="H554" i="190" s="1"/>
  <c r="H13" i="188"/>
  <c r="I10" i="188"/>
  <c r="I9" i="188"/>
  <c r="I13" i="188" s="1"/>
  <c r="I8" i="188"/>
  <c r="G101" i="188" s="1"/>
  <c r="H101" i="188" s="1"/>
  <c r="H13" i="189"/>
  <c r="I10" i="189"/>
  <c r="I9" i="189"/>
  <c r="I13" i="189" s="1"/>
  <c r="I8" i="189"/>
  <c r="G94" i="189" s="1"/>
  <c r="H94" i="189" s="1"/>
  <c r="H194" i="186"/>
  <c r="H143" i="186"/>
  <c r="I140" i="186"/>
  <c r="I139" i="186"/>
  <c r="I138" i="186"/>
  <c r="H82" i="186"/>
  <c r="H31" i="186"/>
  <c r="I28" i="186"/>
  <c r="I27" i="186"/>
  <c r="I26" i="186"/>
  <c r="H14" i="186"/>
  <c r="I10" i="186"/>
  <c r="I9" i="186"/>
  <c r="I82" i="186" s="1"/>
  <c r="I8" i="186"/>
  <c r="G238" i="186" s="1"/>
  <c r="H238" i="186" s="1"/>
  <c r="H301" i="235"/>
  <c r="H300" i="235"/>
  <c r="H299" i="235"/>
  <c r="H298" i="235"/>
  <c r="H297" i="235"/>
  <c r="H296" i="235"/>
  <c r="H295" i="235"/>
  <c r="H294" i="235"/>
  <c r="H293" i="235"/>
  <c r="H292" i="235"/>
  <c r="H291" i="235"/>
  <c r="H289" i="235"/>
  <c r="H288" i="235"/>
  <c r="H287" i="235"/>
  <c r="H286" i="235"/>
  <c r="H285" i="235"/>
  <c r="H284" i="235"/>
  <c r="H283" i="235"/>
  <c r="H282" i="235"/>
  <c r="H280" i="235"/>
  <c r="H279" i="235"/>
  <c r="H278" i="235"/>
  <c r="H277" i="235"/>
  <c r="H276" i="235"/>
  <c r="H275" i="235"/>
  <c r="H274" i="235"/>
  <c r="H273" i="235"/>
  <c r="H271" i="235"/>
  <c r="H270" i="235"/>
  <c r="H269" i="235"/>
  <c r="H267" i="235"/>
  <c r="H266" i="235"/>
  <c r="H265" i="235"/>
  <c r="H264" i="235"/>
  <c r="H263" i="235"/>
  <c r="H262" i="235"/>
  <c r="H261" i="235"/>
  <c r="H260" i="235"/>
  <c r="H259" i="235"/>
  <c r="H258" i="235"/>
  <c r="H257" i="235"/>
  <c r="H256" i="235"/>
  <c r="H254" i="235"/>
  <c r="H253" i="235"/>
  <c r="H252" i="235"/>
  <c r="H251" i="235"/>
  <c r="H250" i="235"/>
  <c r="H249" i="235"/>
  <c r="H248" i="235"/>
  <c r="H247" i="235"/>
  <c r="H245" i="235"/>
  <c r="H244" i="235"/>
  <c r="H243" i="235"/>
  <c r="H242" i="235"/>
  <c r="H241" i="235"/>
  <c r="H240" i="235"/>
  <c r="H239" i="235"/>
  <c r="H238" i="235"/>
  <c r="H237" i="235"/>
  <c r="H236" i="235"/>
  <c r="H235" i="235"/>
  <c r="H234" i="235"/>
  <c r="H233" i="235"/>
  <c r="H232" i="235"/>
  <c r="H231" i="235"/>
  <c r="H230" i="235"/>
  <c r="H208" i="235"/>
  <c r="G198" i="235"/>
  <c r="H198" i="235" s="1"/>
  <c r="I198" i="235" s="1"/>
  <c r="G158" i="235"/>
  <c r="H158" i="235" s="1"/>
  <c r="I158" i="235" s="1"/>
  <c r="H151" i="235"/>
  <c r="H76" i="235"/>
  <c r="H15" i="235"/>
  <c r="I76" i="235"/>
  <c r="I269" i="235"/>
  <c r="N23" i="207"/>
  <c r="L23" i="207"/>
  <c r="N22" i="207"/>
  <c r="L22" i="207"/>
  <c r="N21" i="207"/>
  <c r="L21" i="207"/>
  <c r="N19" i="207"/>
  <c r="L19" i="207"/>
  <c r="N18" i="207"/>
  <c r="L18" i="207"/>
  <c r="N17" i="207"/>
  <c r="L17" i="207"/>
  <c r="N16" i="207"/>
  <c r="L16" i="207"/>
  <c r="N15" i="207"/>
  <c r="L15" i="207"/>
  <c r="N14" i="207"/>
  <c r="L14" i="207"/>
  <c r="H13" i="207"/>
  <c r="I10" i="207"/>
  <c r="I9" i="207"/>
  <c r="I13" i="207" s="1"/>
  <c r="I8" i="207"/>
  <c r="G21" i="207" s="1"/>
  <c r="H21" i="207" s="1"/>
  <c r="H45" i="182"/>
  <c r="H13" i="182"/>
  <c r="I10" i="182"/>
  <c r="I9" i="182"/>
  <c r="I45" i="182" s="1"/>
  <c r="I8" i="182"/>
  <c r="G48" i="182" s="1"/>
  <c r="H48" i="182" s="1"/>
  <c r="H13" i="181"/>
  <c r="I10" i="181"/>
  <c r="I9" i="181"/>
  <c r="I13" i="181" s="1"/>
  <c r="I8" i="181"/>
  <c r="G16" i="181" s="1"/>
  <c r="H16" i="181" s="1"/>
  <c r="L23" i="229"/>
  <c r="O23" i="229" s="1"/>
  <c r="L22" i="229"/>
  <c r="O22" i="229" s="1"/>
  <c r="L21" i="229"/>
  <c r="O21" i="229" s="1"/>
  <c r="L19" i="229"/>
  <c r="O19" i="229" s="1"/>
  <c r="L18" i="229"/>
  <c r="O18" i="229" s="1"/>
  <c r="L17" i="229"/>
  <c r="O17" i="229" s="1"/>
  <c r="L16" i="229"/>
  <c r="O16" i="229" s="1"/>
  <c r="L15" i="229"/>
  <c r="O15" i="229" s="1"/>
  <c r="L14" i="229"/>
  <c r="O14" i="229" s="1"/>
  <c r="H13" i="229"/>
  <c r="I10" i="229"/>
  <c r="I9" i="229"/>
  <c r="I13" i="229" s="1"/>
  <c r="I8" i="229"/>
  <c r="G21" i="229" s="1"/>
  <c r="H21" i="229" s="1"/>
  <c r="N48" i="179"/>
  <c r="L48" i="179"/>
  <c r="N47" i="179"/>
  <c r="L47" i="179"/>
  <c r="N46" i="179"/>
  <c r="L46" i="179"/>
  <c r="N45" i="179"/>
  <c r="L45" i="179"/>
  <c r="N44" i="179"/>
  <c r="L44" i="179"/>
  <c r="N42" i="179"/>
  <c r="L42" i="179"/>
  <c r="N41" i="179"/>
  <c r="L41" i="179"/>
  <c r="N40" i="179"/>
  <c r="L40" i="179"/>
  <c r="N39" i="179"/>
  <c r="L39" i="179"/>
  <c r="N38" i="179"/>
  <c r="L38" i="179"/>
  <c r="N37" i="179"/>
  <c r="L37" i="179"/>
  <c r="N36" i="179"/>
  <c r="L36" i="179"/>
  <c r="N35" i="179"/>
  <c r="L35" i="179"/>
  <c r="N34" i="179"/>
  <c r="L34" i="179"/>
  <c r="N33" i="179"/>
  <c r="L33" i="179"/>
  <c r="N31" i="179"/>
  <c r="L31" i="179"/>
  <c r="N30" i="179"/>
  <c r="L30" i="179"/>
  <c r="N29" i="179"/>
  <c r="L29" i="179"/>
  <c r="N28" i="179"/>
  <c r="L28" i="179"/>
  <c r="N27" i="179"/>
  <c r="L27" i="179"/>
  <c r="N26" i="179"/>
  <c r="L26" i="179"/>
  <c r="N24" i="179"/>
  <c r="L24" i="179"/>
  <c r="N23" i="179"/>
  <c r="L23" i="179"/>
  <c r="N22" i="179"/>
  <c r="L22" i="179"/>
  <c r="N21" i="179"/>
  <c r="L21" i="179"/>
  <c r="N20" i="179"/>
  <c r="L20" i="179"/>
  <c r="N19" i="179"/>
  <c r="L19" i="179"/>
  <c r="N18" i="179"/>
  <c r="L18" i="179"/>
  <c r="N17" i="179"/>
  <c r="L17" i="179"/>
  <c r="N16" i="179"/>
  <c r="L16" i="179"/>
  <c r="N15" i="179"/>
  <c r="L15" i="179"/>
  <c r="N14" i="179"/>
  <c r="L14" i="179"/>
  <c r="H13" i="179"/>
  <c r="I10" i="179"/>
  <c r="I9" i="179"/>
  <c r="I13" i="179" s="1"/>
  <c r="I8" i="179"/>
  <c r="G30" i="179" s="1"/>
  <c r="H30" i="179" s="1"/>
  <c r="N60" i="177"/>
  <c r="L60" i="177"/>
  <c r="N59" i="177"/>
  <c r="L59" i="177"/>
  <c r="N58" i="177"/>
  <c r="L58" i="177"/>
  <c r="N57" i="177"/>
  <c r="L57" i="177"/>
  <c r="N56" i="177"/>
  <c r="L56" i="177"/>
  <c r="N55" i="177"/>
  <c r="L55" i="177"/>
  <c r="N54" i="177"/>
  <c r="L54" i="177"/>
  <c r="N53" i="177"/>
  <c r="L53" i="177"/>
  <c r="N52" i="177"/>
  <c r="L52" i="177"/>
  <c r="N51" i="177"/>
  <c r="L51" i="177"/>
  <c r="N50" i="177"/>
  <c r="L50" i="177"/>
  <c r="N49" i="177"/>
  <c r="L49" i="177"/>
  <c r="N48" i="177"/>
  <c r="L48" i="177"/>
  <c r="N47" i="177"/>
  <c r="L47" i="177"/>
  <c r="N46" i="177"/>
  <c r="L46" i="177"/>
  <c r="N45" i="177"/>
  <c r="L45" i="177"/>
  <c r="N44" i="177"/>
  <c r="L44" i="177"/>
  <c r="N43" i="177"/>
  <c r="L43" i="177"/>
  <c r="N42" i="177"/>
  <c r="L42" i="177"/>
  <c r="N41" i="177"/>
  <c r="L41" i="177"/>
  <c r="N40" i="177"/>
  <c r="L40" i="177"/>
  <c r="N39" i="177"/>
  <c r="L39" i="177"/>
  <c r="N37" i="177"/>
  <c r="L37" i="177"/>
  <c r="N36" i="177"/>
  <c r="L36" i="177"/>
  <c r="N35" i="177"/>
  <c r="L35" i="177"/>
  <c r="N34" i="177"/>
  <c r="L34" i="177"/>
  <c r="N33" i="177"/>
  <c r="L33" i="177"/>
  <c r="N32" i="177"/>
  <c r="L32" i="177"/>
  <c r="N31" i="177"/>
  <c r="L31" i="177"/>
  <c r="N30" i="177"/>
  <c r="L30" i="177"/>
  <c r="N29" i="177"/>
  <c r="L29" i="177"/>
  <c r="N28" i="177"/>
  <c r="L28" i="177"/>
  <c r="N27" i="177"/>
  <c r="L27" i="177"/>
  <c r="N26" i="177"/>
  <c r="L26" i="177"/>
  <c r="N25" i="177"/>
  <c r="L25" i="177"/>
  <c r="N24" i="177"/>
  <c r="L24" i="177"/>
  <c r="N23" i="177"/>
  <c r="L23" i="177"/>
  <c r="N22" i="177"/>
  <c r="L22" i="177"/>
  <c r="N21" i="177"/>
  <c r="L21" i="177"/>
  <c r="N20" i="177"/>
  <c r="L20" i="177"/>
  <c r="N19" i="177"/>
  <c r="L19" i="177"/>
  <c r="N18" i="177"/>
  <c r="L18" i="177"/>
  <c r="N17" i="177"/>
  <c r="L17" i="177"/>
  <c r="N16" i="177"/>
  <c r="L16" i="177"/>
  <c r="N15" i="177"/>
  <c r="L15" i="177"/>
  <c r="N14" i="177"/>
  <c r="L14" i="177"/>
  <c r="H13" i="177"/>
  <c r="I10" i="177"/>
  <c r="I9" i="177"/>
  <c r="I13" i="177" s="1"/>
  <c r="I8" i="177"/>
  <c r="G46" i="177" s="1"/>
  <c r="H46" i="177" s="1"/>
  <c r="H13" i="232"/>
  <c r="I10" i="232"/>
  <c r="I9" i="232"/>
  <c r="I8" i="232"/>
  <c r="H98" i="175"/>
  <c r="L86" i="175"/>
  <c r="O86" i="175" s="1"/>
  <c r="L85" i="175"/>
  <c r="O85" i="175" s="1"/>
  <c r="L81" i="175"/>
  <c r="O81" i="175" s="1"/>
  <c r="L80" i="175"/>
  <c r="O80" i="175" s="1"/>
  <c r="L79" i="175"/>
  <c r="O79" i="175" s="1"/>
  <c r="L78" i="175"/>
  <c r="O78" i="175" s="1"/>
  <c r="L77" i="175"/>
  <c r="O77" i="175" s="1"/>
  <c r="L76" i="175"/>
  <c r="O76" i="175" s="1"/>
  <c r="L75" i="175"/>
  <c r="O75" i="175" s="1"/>
  <c r="L74" i="175"/>
  <c r="O74" i="175" s="1"/>
  <c r="L73" i="175"/>
  <c r="O73" i="175" s="1"/>
  <c r="L71" i="175"/>
  <c r="O71" i="175" s="1"/>
  <c r="L70" i="175"/>
  <c r="O70" i="175" s="1"/>
  <c r="L69" i="175"/>
  <c r="O69" i="175" s="1"/>
  <c r="H68" i="175"/>
  <c r="I65" i="175"/>
  <c r="I64" i="175"/>
  <c r="I63" i="175"/>
  <c r="A61" i="175"/>
  <c r="L56" i="175"/>
  <c r="M56" i="175" s="1"/>
  <c r="L55" i="175"/>
  <c r="M55" i="175" s="1"/>
  <c r="L54" i="175"/>
  <c r="M54" i="175" s="1"/>
  <c r="L53" i="175"/>
  <c r="M53" i="175" s="1"/>
  <c r="L52" i="175"/>
  <c r="M52" i="175" s="1"/>
  <c r="L51" i="175"/>
  <c r="M51" i="175" s="1"/>
  <c r="L50" i="175"/>
  <c r="M50" i="175" s="1"/>
  <c r="L49" i="175"/>
  <c r="M49" i="175" s="1"/>
  <c r="L48" i="175"/>
  <c r="M48" i="175" s="1"/>
  <c r="L47" i="175"/>
  <c r="M47" i="175" s="1"/>
  <c r="L45" i="175"/>
  <c r="M45" i="175" s="1"/>
  <c r="L44" i="175"/>
  <c r="M44" i="175" s="1"/>
  <c r="L43" i="175"/>
  <c r="M43" i="175" s="1"/>
  <c r="L42" i="175"/>
  <c r="M42" i="175" s="1"/>
  <c r="L41" i="175"/>
  <c r="M41" i="175" s="1"/>
  <c r="L40" i="175"/>
  <c r="M40" i="175" s="1"/>
  <c r="L39" i="175"/>
  <c r="M39" i="175" s="1"/>
  <c r="L38" i="175"/>
  <c r="M38" i="175" s="1"/>
  <c r="L37" i="175"/>
  <c r="M37" i="175" s="1"/>
  <c r="L36" i="175"/>
  <c r="M36" i="175" s="1"/>
  <c r="L35" i="175"/>
  <c r="M35" i="175" s="1"/>
  <c r="L34" i="175"/>
  <c r="M34" i="175" s="1"/>
  <c r="H33" i="175"/>
  <c r="L29" i="175"/>
  <c r="M29" i="175" s="1"/>
  <c r="L28" i="175"/>
  <c r="M28" i="175" s="1"/>
  <c r="L27" i="175"/>
  <c r="M27" i="175" s="1"/>
  <c r="L26" i="175"/>
  <c r="M26" i="175" s="1"/>
  <c r="L25" i="175"/>
  <c r="M25" i="175" s="1"/>
  <c r="L24" i="175"/>
  <c r="M24" i="175" s="1"/>
  <c r="L23" i="175"/>
  <c r="M23" i="175" s="1"/>
  <c r="L22" i="175"/>
  <c r="M22" i="175" s="1"/>
  <c r="L21" i="175"/>
  <c r="M21" i="175" s="1"/>
  <c r="L20" i="175"/>
  <c r="M20" i="175" s="1"/>
  <c r="L19" i="175"/>
  <c r="M19" i="175" s="1"/>
  <c r="L18" i="175"/>
  <c r="M18" i="175" s="1"/>
  <c r="L16" i="175"/>
  <c r="M16" i="175" s="1"/>
  <c r="L15" i="175"/>
  <c r="M15" i="175" s="1"/>
  <c r="L14" i="175"/>
  <c r="M14" i="175" s="1"/>
  <c r="H13" i="175"/>
  <c r="I10" i="175"/>
  <c r="I9" i="175"/>
  <c r="I68" i="175" s="1"/>
  <c r="N8" i="175"/>
  <c r="I8" i="175"/>
  <c r="G51" i="175" s="1"/>
  <c r="H51" i="175" s="1"/>
  <c r="H13" i="226"/>
  <c r="I10" i="226"/>
  <c r="I9" i="226"/>
  <c r="I98" i="175" s="1"/>
  <c r="I8" i="226"/>
  <c r="H13" i="171"/>
  <c r="I10" i="171"/>
  <c r="I9" i="171"/>
  <c r="I13" i="171" s="1"/>
  <c r="I8" i="171"/>
  <c r="G16" i="171" s="1"/>
  <c r="H16" i="171" s="1"/>
  <c r="H13" i="170"/>
  <c r="I10" i="170"/>
  <c r="I9" i="170"/>
  <c r="I13" i="170" s="1"/>
  <c r="I8" i="170"/>
  <c r="G50" i="170" s="1"/>
  <c r="H50" i="170" s="1"/>
  <c r="H13" i="169"/>
  <c r="I10" i="169"/>
  <c r="I9" i="169"/>
  <c r="I13" i="169" s="1"/>
  <c r="I8" i="169"/>
  <c r="G19" i="169" s="1"/>
  <c r="H19" i="169" s="1"/>
  <c r="H13" i="168"/>
  <c r="I10" i="168"/>
  <c r="I9" i="168"/>
  <c r="I13" i="168" s="1"/>
  <c r="I8" i="168"/>
  <c r="G16" i="168" s="1"/>
  <c r="H16" i="168" s="1"/>
  <c r="V30" i="167"/>
  <c r="P30" i="167"/>
  <c r="N30" i="167"/>
  <c r="L30" i="167"/>
  <c r="V29" i="167"/>
  <c r="P29" i="167"/>
  <c r="N29" i="167"/>
  <c r="L29" i="167"/>
  <c r="V28" i="167"/>
  <c r="P28" i="167"/>
  <c r="N28" i="167"/>
  <c r="L28" i="167"/>
  <c r="V27" i="167"/>
  <c r="P27" i="167"/>
  <c r="N27" i="167"/>
  <c r="L27" i="167"/>
  <c r="V26" i="167"/>
  <c r="T26" i="167"/>
  <c r="P26" i="167"/>
  <c r="N26" i="167"/>
  <c r="L26" i="167"/>
  <c r="V25" i="167"/>
  <c r="T25" i="167"/>
  <c r="P25" i="167"/>
  <c r="N25" i="167"/>
  <c r="L25" i="167"/>
  <c r="V24" i="167"/>
  <c r="T24" i="167"/>
  <c r="P24" i="167"/>
  <c r="N24" i="167"/>
  <c r="L24" i="167"/>
  <c r="V23" i="167"/>
  <c r="T23" i="167"/>
  <c r="P23" i="167"/>
  <c r="N23" i="167"/>
  <c r="L23" i="167"/>
  <c r="V21" i="167"/>
  <c r="P21" i="167"/>
  <c r="N21" i="167"/>
  <c r="L21" i="167"/>
  <c r="V20" i="167"/>
  <c r="P20" i="167"/>
  <c r="N20" i="167"/>
  <c r="L20" i="167"/>
  <c r="V19" i="167"/>
  <c r="P19" i="167"/>
  <c r="N19" i="167"/>
  <c r="L19" i="167"/>
  <c r="V18" i="167"/>
  <c r="P18" i="167"/>
  <c r="N18" i="167"/>
  <c r="L18" i="167"/>
  <c r="V17" i="167"/>
  <c r="T17" i="167"/>
  <c r="P17" i="167"/>
  <c r="N17" i="167"/>
  <c r="L17" i="167"/>
  <c r="V16" i="167"/>
  <c r="T16" i="167"/>
  <c r="P16" i="167"/>
  <c r="N16" i="167"/>
  <c r="L16" i="167"/>
  <c r="V15" i="167"/>
  <c r="T15" i="167"/>
  <c r="P15" i="167"/>
  <c r="N15" i="167"/>
  <c r="L15" i="167"/>
  <c r="V14" i="167"/>
  <c r="T14" i="167"/>
  <c r="P14" i="167"/>
  <c r="N14" i="167"/>
  <c r="L14" i="167"/>
  <c r="H13" i="167"/>
  <c r="I10" i="167"/>
  <c r="I9" i="167"/>
  <c r="I13" i="167" s="1"/>
  <c r="I8" i="167"/>
  <c r="G27" i="167" s="1"/>
  <c r="H27" i="167" s="1"/>
  <c r="T44" i="165"/>
  <c r="P44" i="165"/>
  <c r="N44" i="165"/>
  <c r="L44" i="165"/>
  <c r="T43" i="165"/>
  <c r="P43" i="165"/>
  <c r="N43" i="165"/>
  <c r="L43" i="165"/>
  <c r="T42" i="165"/>
  <c r="P42" i="165"/>
  <c r="N42" i="165"/>
  <c r="L42" i="165"/>
  <c r="T41" i="165"/>
  <c r="P41" i="165"/>
  <c r="N41" i="165"/>
  <c r="L41" i="165"/>
  <c r="T40" i="165"/>
  <c r="P40" i="165"/>
  <c r="N40" i="165"/>
  <c r="L40" i="165"/>
  <c r="T39" i="165"/>
  <c r="N39" i="165"/>
  <c r="L39" i="165"/>
  <c r="T38" i="165"/>
  <c r="R38" i="165"/>
  <c r="P38" i="165"/>
  <c r="N38" i="165"/>
  <c r="L38" i="165"/>
  <c r="T37" i="165"/>
  <c r="R37" i="165"/>
  <c r="P37" i="165"/>
  <c r="N37" i="165"/>
  <c r="L37" i="165"/>
  <c r="T36" i="165"/>
  <c r="R36" i="165"/>
  <c r="P36" i="165"/>
  <c r="N36" i="165"/>
  <c r="L36" i="165"/>
  <c r="T35" i="165"/>
  <c r="R35" i="165"/>
  <c r="P35" i="165"/>
  <c r="N35" i="165"/>
  <c r="L35" i="165"/>
  <c r="T34" i="165"/>
  <c r="R34" i="165"/>
  <c r="P34" i="165"/>
  <c r="N34" i="165"/>
  <c r="L34" i="165"/>
  <c r="T33" i="165"/>
  <c r="R33" i="165"/>
  <c r="P33" i="165"/>
  <c r="N33" i="165"/>
  <c r="L33" i="165"/>
  <c r="T32" i="165"/>
  <c r="N32" i="165"/>
  <c r="L32" i="165"/>
  <c r="T31" i="165"/>
  <c r="N31" i="165"/>
  <c r="L31" i="165"/>
  <c r="T29" i="165"/>
  <c r="P29" i="165"/>
  <c r="N29" i="165"/>
  <c r="L29" i="165"/>
  <c r="T28" i="165"/>
  <c r="P28" i="165"/>
  <c r="N28" i="165"/>
  <c r="L28" i="165"/>
  <c r="T27" i="165"/>
  <c r="P27" i="165"/>
  <c r="N27" i="165"/>
  <c r="L27" i="165"/>
  <c r="T26" i="165"/>
  <c r="P26" i="165"/>
  <c r="N26" i="165"/>
  <c r="L26" i="165"/>
  <c r="T25" i="165"/>
  <c r="P25" i="165"/>
  <c r="N25" i="165"/>
  <c r="L25" i="165"/>
  <c r="T24" i="165"/>
  <c r="N24" i="165"/>
  <c r="L24" i="165"/>
  <c r="T23" i="165"/>
  <c r="R23" i="165"/>
  <c r="P23" i="165"/>
  <c r="N23" i="165"/>
  <c r="L23" i="165"/>
  <c r="T22" i="165"/>
  <c r="R22" i="165"/>
  <c r="P22" i="165"/>
  <c r="N22" i="165"/>
  <c r="L22" i="165"/>
  <c r="T21" i="165"/>
  <c r="R21" i="165"/>
  <c r="P21" i="165"/>
  <c r="N21" i="165"/>
  <c r="L21" i="165"/>
  <c r="T20" i="165"/>
  <c r="R20" i="165"/>
  <c r="P20" i="165"/>
  <c r="N20" i="165"/>
  <c r="L20" i="165"/>
  <c r="T19" i="165"/>
  <c r="R19" i="165"/>
  <c r="P19" i="165"/>
  <c r="N19" i="165"/>
  <c r="L19" i="165"/>
  <c r="T18" i="165"/>
  <c r="R18" i="165"/>
  <c r="P18" i="165"/>
  <c r="N18" i="165"/>
  <c r="L18" i="165"/>
  <c r="T17" i="165"/>
  <c r="R17" i="165"/>
  <c r="P17" i="165"/>
  <c r="N17" i="165"/>
  <c r="L17" i="165"/>
  <c r="T16" i="165"/>
  <c r="R16" i="165"/>
  <c r="P16" i="165"/>
  <c r="N16" i="165"/>
  <c r="L16" i="165"/>
  <c r="T15" i="165"/>
  <c r="N15" i="165"/>
  <c r="L15" i="165"/>
  <c r="T14" i="165"/>
  <c r="N14" i="165"/>
  <c r="L14" i="165"/>
  <c r="H13" i="165"/>
  <c r="I10" i="165"/>
  <c r="I9" i="165"/>
  <c r="I13" i="165" s="1"/>
  <c r="I8" i="165"/>
  <c r="G23" i="165" s="1"/>
  <c r="H23" i="165" s="1"/>
  <c r="V44" i="160"/>
  <c r="P44" i="160"/>
  <c r="N44" i="160"/>
  <c r="L44" i="160"/>
  <c r="V43" i="160"/>
  <c r="P43" i="160"/>
  <c r="N43" i="160"/>
  <c r="L43" i="160"/>
  <c r="V42" i="160"/>
  <c r="P42" i="160"/>
  <c r="N42" i="160"/>
  <c r="L42" i="160"/>
  <c r="V41" i="160"/>
  <c r="P41" i="160"/>
  <c r="N41" i="160"/>
  <c r="L41" i="160"/>
  <c r="V40" i="160"/>
  <c r="P40" i="160"/>
  <c r="N40" i="160"/>
  <c r="L40" i="160"/>
  <c r="V39" i="160"/>
  <c r="T39" i="160"/>
  <c r="R39" i="160"/>
  <c r="P39" i="160"/>
  <c r="N39" i="160"/>
  <c r="L39" i="160"/>
  <c r="V38" i="160"/>
  <c r="T38" i="160"/>
  <c r="R38" i="160"/>
  <c r="P38" i="160"/>
  <c r="N38" i="160"/>
  <c r="L38" i="160"/>
  <c r="V37" i="160"/>
  <c r="T37" i="160"/>
  <c r="R37" i="160"/>
  <c r="P37" i="160"/>
  <c r="N37" i="160"/>
  <c r="L37" i="160"/>
  <c r="V36" i="160"/>
  <c r="T36" i="160"/>
  <c r="R36" i="160"/>
  <c r="P36" i="160"/>
  <c r="N36" i="160"/>
  <c r="L36" i="160"/>
  <c r="V35" i="160"/>
  <c r="T35" i="160"/>
  <c r="R35" i="160"/>
  <c r="P35" i="160"/>
  <c r="N35" i="160"/>
  <c r="L35" i="160"/>
  <c r="V33" i="160"/>
  <c r="P33" i="160"/>
  <c r="N33" i="160"/>
  <c r="L33" i="160"/>
  <c r="V32" i="160"/>
  <c r="P32" i="160"/>
  <c r="N32" i="160"/>
  <c r="L32" i="160"/>
  <c r="V31" i="160"/>
  <c r="P31" i="160"/>
  <c r="N31" i="160"/>
  <c r="L31" i="160"/>
  <c r="V30" i="160"/>
  <c r="P30" i="160"/>
  <c r="N30" i="160"/>
  <c r="L30" i="160"/>
  <c r="V29" i="160"/>
  <c r="P29" i="160"/>
  <c r="N29" i="160"/>
  <c r="L29" i="160"/>
  <c r="V28" i="160"/>
  <c r="P28" i="160"/>
  <c r="N28" i="160"/>
  <c r="L28" i="160"/>
  <c r="V27" i="160"/>
  <c r="P27" i="160"/>
  <c r="N27" i="160"/>
  <c r="L27" i="160"/>
  <c r="V26" i="160"/>
  <c r="P26" i="160"/>
  <c r="N26" i="160"/>
  <c r="L26" i="160"/>
  <c r="V25" i="160"/>
  <c r="P25" i="160"/>
  <c r="N25" i="160"/>
  <c r="L25" i="160"/>
  <c r="V24" i="160"/>
  <c r="P24" i="160"/>
  <c r="N24" i="160"/>
  <c r="L24" i="160"/>
  <c r="V23" i="160"/>
  <c r="T23" i="160"/>
  <c r="R23" i="160"/>
  <c r="P23" i="160"/>
  <c r="N23" i="160"/>
  <c r="L23" i="160"/>
  <c r="V22" i="160"/>
  <c r="T22" i="160"/>
  <c r="R22" i="160"/>
  <c r="P22" i="160"/>
  <c r="N22" i="160"/>
  <c r="L22" i="160"/>
  <c r="V21" i="160"/>
  <c r="T21" i="160"/>
  <c r="R21" i="160"/>
  <c r="P21" i="160"/>
  <c r="N21" i="160"/>
  <c r="L21" i="160"/>
  <c r="V20" i="160"/>
  <c r="T20" i="160"/>
  <c r="R20" i="160"/>
  <c r="P20" i="160"/>
  <c r="N20" i="160"/>
  <c r="L20" i="160"/>
  <c r="V19" i="160"/>
  <c r="T19" i="160"/>
  <c r="R19" i="160"/>
  <c r="P19" i="160"/>
  <c r="N19" i="160"/>
  <c r="L19" i="160"/>
  <c r="V18" i="160"/>
  <c r="T18" i="160"/>
  <c r="R18" i="160"/>
  <c r="P18" i="160"/>
  <c r="N18" i="160"/>
  <c r="L18" i="160"/>
  <c r="V17" i="160"/>
  <c r="T17" i="160"/>
  <c r="R17" i="160"/>
  <c r="P17" i="160"/>
  <c r="N17" i="160"/>
  <c r="L17" i="160"/>
  <c r="V16" i="160"/>
  <c r="T16" i="160"/>
  <c r="R16" i="160"/>
  <c r="P16" i="160"/>
  <c r="N16" i="160"/>
  <c r="L16" i="160"/>
  <c r="V15" i="160"/>
  <c r="T15" i="160"/>
  <c r="R15" i="160"/>
  <c r="P15" i="160"/>
  <c r="N15" i="160"/>
  <c r="L15" i="160"/>
  <c r="V14" i="160"/>
  <c r="T14" i="160"/>
  <c r="R14" i="160"/>
  <c r="P14" i="160"/>
  <c r="N14" i="160"/>
  <c r="L14" i="160"/>
  <c r="H13" i="160"/>
  <c r="I10" i="160"/>
  <c r="I9" i="160"/>
  <c r="I13" i="160" s="1"/>
  <c r="I8" i="160"/>
  <c r="G27" i="160" s="1"/>
  <c r="H27" i="160" s="1"/>
  <c r="V40" i="163"/>
  <c r="R40" i="163"/>
  <c r="P40" i="163"/>
  <c r="N40" i="163"/>
  <c r="L40" i="163"/>
  <c r="R39" i="163"/>
  <c r="P39" i="163"/>
  <c r="N39" i="163"/>
  <c r="L39" i="163"/>
  <c r="V38" i="163"/>
  <c r="R38" i="163"/>
  <c r="N38" i="163"/>
  <c r="L38" i="163"/>
  <c r="V37" i="163"/>
  <c r="R37" i="163"/>
  <c r="P37" i="163"/>
  <c r="N37" i="163"/>
  <c r="L37" i="163"/>
  <c r="V36" i="163"/>
  <c r="R36" i="163"/>
  <c r="P36" i="163"/>
  <c r="N36" i="163"/>
  <c r="L36" i="163"/>
  <c r="V35" i="163"/>
  <c r="P35" i="163"/>
  <c r="N35" i="163"/>
  <c r="L35" i="163"/>
  <c r="V34" i="163"/>
  <c r="T34" i="163"/>
  <c r="R34" i="163"/>
  <c r="P34" i="163"/>
  <c r="N34" i="163"/>
  <c r="L34" i="163"/>
  <c r="V33" i="163"/>
  <c r="T33" i="163"/>
  <c r="P33" i="163"/>
  <c r="N33" i="163"/>
  <c r="L33" i="163"/>
  <c r="V32" i="163"/>
  <c r="T32" i="163"/>
  <c r="P32" i="163"/>
  <c r="N32" i="163"/>
  <c r="L32" i="163"/>
  <c r="V31" i="163"/>
  <c r="T31" i="163"/>
  <c r="R31" i="163"/>
  <c r="P31" i="163"/>
  <c r="N31" i="163"/>
  <c r="L31" i="163"/>
  <c r="V30" i="163"/>
  <c r="T30" i="163"/>
  <c r="R30" i="163"/>
  <c r="P30" i="163"/>
  <c r="N30" i="163"/>
  <c r="L30" i="163"/>
  <c r="V29" i="163"/>
  <c r="T29" i="163"/>
  <c r="R29" i="163"/>
  <c r="P29" i="163"/>
  <c r="N29" i="163"/>
  <c r="L29" i="163"/>
  <c r="V28" i="163"/>
  <c r="T28" i="163"/>
  <c r="P28" i="163"/>
  <c r="N28" i="163"/>
  <c r="L28" i="163"/>
  <c r="V26" i="163"/>
  <c r="R26" i="163"/>
  <c r="P26" i="163"/>
  <c r="N26" i="163"/>
  <c r="L26" i="163"/>
  <c r="V25" i="163"/>
  <c r="R25" i="163"/>
  <c r="P25" i="163"/>
  <c r="N25" i="163"/>
  <c r="L25" i="163"/>
  <c r="V24" i="163"/>
  <c r="R24" i="163"/>
  <c r="P24" i="163"/>
  <c r="N24" i="163"/>
  <c r="L24" i="163"/>
  <c r="V23" i="163"/>
  <c r="R23" i="163"/>
  <c r="P23" i="163"/>
  <c r="N23" i="163"/>
  <c r="L23" i="163"/>
  <c r="V22" i="163"/>
  <c r="R22" i="163"/>
  <c r="P22" i="163"/>
  <c r="N22" i="163"/>
  <c r="L22" i="163"/>
  <c r="V21" i="163"/>
  <c r="P21" i="163"/>
  <c r="N21" i="163"/>
  <c r="L21" i="163"/>
  <c r="V20" i="163"/>
  <c r="T20" i="163"/>
  <c r="R20" i="163"/>
  <c r="P20" i="163"/>
  <c r="N20" i="163"/>
  <c r="L20" i="163"/>
  <c r="V19" i="163"/>
  <c r="T19" i="163"/>
  <c r="P19" i="163"/>
  <c r="N19" i="163"/>
  <c r="L19" i="163"/>
  <c r="V18" i="163"/>
  <c r="T18" i="163"/>
  <c r="P18" i="163"/>
  <c r="N18" i="163"/>
  <c r="L18" i="163"/>
  <c r="V17" i="163"/>
  <c r="T17" i="163"/>
  <c r="R17" i="163"/>
  <c r="P17" i="163"/>
  <c r="N17" i="163"/>
  <c r="L17" i="163"/>
  <c r="V16" i="163"/>
  <c r="T16" i="163"/>
  <c r="R16" i="163"/>
  <c r="P16" i="163"/>
  <c r="N16" i="163"/>
  <c r="L16" i="163"/>
  <c r="V15" i="163"/>
  <c r="T15" i="163"/>
  <c r="R15" i="163"/>
  <c r="P15" i="163"/>
  <c r="N15" i="163"/>
  <c r="L15" i="163"/>
  <c r="V14" i="163"/>
  <c r="T14" i="163"/>
  <c r="P14" i="163"/>
  <c r="N14" i="163"/>
  <c r="L14" i="163"/>
  <c r="H13" i="163"/>
  <c r="I10" i="163"/>
  <c r="I9" i="163"/>
  <c r="I13" i="163" s="1"/>
  <c r="I8" i="163"/>
  <c r="G24" i="163" s="1"/>
  <c r="H24" i="163" s="1"/>
  <c r="G27" i="159"/>
  <c r="G20" i="159"/>
  <c r="G13" i="159"/>
  <c r="H10" i="159"/>
  <c r="H9" i="159"/>
  <c r="H20" i="159" s="1"/>
  <c r="H8" i="159"/>
  <c r="F33" i="159" s="1"/>
  <c r="G33" i="159" s="1"/>
  <c r="V50" i="157"/>
  <c r="P50" i="157"/>
  <c r="N50" i="157"/>
  <c r="L50" i="157"/>
  <c r="V49" i="157"/>
  <c r="P49" i="157"/>
  <c r="N49" i="157"/>
  <c r="L49" i="157"/>
  <c r="V48" i="157"/>
  <c r="P48" i="157"/>
  <c r="N48" i="157"/>
  <c r="L48" i="157"/>
  <c r="V47" i="157"/>
  <c r="P47" i="157"/>
  <c r="N47" i="157"/>
  <c r="L47" i="157"/>
  <c r="V46" i="157"/>
  <c r="P46" i="157"/>
  <c r="N46" i="157"/>
  <c r="L46" i="157"/>
  <c r="V45" i="157"/>
  <c r="P45" i="157"/>
  <c r="N45" i="157"/>
  <c r="L45" i="157"/>
  <c r="V43" i="157"/>
  <c r="P43" i="157"/>
  <c r="N43" i="157"/>
  <c r="L43" i="157"/>
  <c r="V42" i="157"/>
  <c r="P42" i="157"/>
  <c r="N42" i="157"/>
  <c r="L42" i="157"/>
  <c r="V41" i="157"/>
  <c r="P41" i="157"/>
  <c r="N41" i="157"/>
  <c r="L41" i="157"/>
  <c r="V40" i="157"/>
  <c r="P40" i="157"/>
  <c r="N40" i="157"/>
  <c r="L40" i="157"/>
  <c r="V39" i="157"/>
  <c r="P39" i="157"/>
  <c r="N39" i="157"/>
  <c r="L39" i="157"/>
  <c r="V38" i="157"/>
  <c r="P38" i="157"/>
  <c r="N38" i="157"/>
  <c r="L38" i="157"/>
  <c r="V37" i="157"/>
  <c r="P37" i="157"/>
  <c r="N37" i="157"/>
  <c r="L37" i="157"/>
  <c r="V36" i="157"/>
  <c r="P36" i="157"/>
  <c r="N36" i="157"/>
  <c r="L36" i="157"/>
  <c r="V35" i="157"/>
  <c r="P35" i="157"/>
  <c r="N35" i="157"/>
  <c r="L35" i="157"/>
  <c r="V34" i="157"/>
  <c r="P34" i="157"/>
  <c r="N34" i="157"/>
  <c r="L34" i="157"/>
  <c r="V33" i="157"/>
  <c r="P33" i="157"/>
  <c r="N33" i="157"/>
  <c r="L33" i="157"/>
  <c r="V31" i="157"/>
  <c r="T31" i="157"/>
  <c r="R31" i="157"/>
  <c r="P31" i="157"/>
  <c r="N31" i="157"/>
  <c r="L31" i="157"/>
  <c r="V30" i="157"/>
  <c r="T30" i="157"/>
  <c r="R30" i="157"/>
  <c r="P30" i="157"/>
  <c r="N30" i="157"/>
  <c r="L30" i="157"/>
  <c r="V29" i="157"/>
  <c r="T29" i="157"/>
  <c r="R29" i="157"/>
  <c r="P29" i="157"/>
  <c r="N29" i="157"/>
  <c r="L29" i="157"/>
  <c r="V28" i="157"/>
  <c r="T28" i="157"/>
  <c r="R28" i="157"/>
  <c r="P28" i="157"/>
  <c r="N28" i="157"/>
  <c r="L28" i="157"/>
  <c r="V27" i="157"/>
  <c r="T27" i="157"/>
  <c r="R27" i="157"/>
  <c r="P27" i="157"/>
  <c r="N27" i="157"/>
  <c r="L27" i="157"/>
  <c r="V26" i="157"/>
  <c r="T26" i="157"/>
  <c r="R26" i="157"/>
  <c r="P26" i="157"/>
  <c r="N26" i="157"/>
  <c r="L26" i="157"/>
  <c r="V24" i="157"/>
  <c r="T24" i="157"/>
  <c r="R24" i="157"/>
  <c r="P24" i="157"/>
  <c r="N24" i="157"/>
  <c r="L24" i="157"/>
  <c r="V23" i="157"/>
  <c r="T23" i="157"/>
  <c r="R23" i="157"/>
  <c r="P23" i="157"/>
  <c r="N23" i="157"/>
  <c r="L23" i="157"/>
  <c r="V22" i="157"/>
  <c r="T22" i="157"/>
  <c r="R22" i="157"/>
  <c r="P22" i="157"/>
  <c r="N22" i="157"/>
  <c r="L22" i="157"/>
  <c r="V21" i="157"/>
  <c r="T21" i="157"/>
  <c r="R21" i="157"/>
  <c r="P21" i="157"/>
  <c r="N21" i="157"/>
  <c r="L21" i="157"/>
  <c r="V20" i="157"/>
  <c r="T20" i="157"/>
  <c r="R20" i="157"/>
  <c r="P20" i="157"/>
  <c r="N20" i="157"/>
  <c r="L20" i="157"/>
  <c r="V19" i="157"/>
  <c r="T19" i="157"/>
  <c r="R19" i="157"/>
  <c r="P19" i="157"/>
  <c r="N19" i="157"/>
  <c r="L19" i="157"/>
  <c r="V18" i="157"/>
  <c r="T18" i="157"/>
  <c r="R18" i="157"/>
  <c r="P18" i="157"/>
  <c r="N18" i="157"/>
  <c r="L18" i="157"/>
  <c r="V17" i="157"/>
  <c r="T17" i="157"/>
  <c r="R17" i="157"/>
  <c r="P17" i="157"/>
  <c r="N17" i="157"/>
  <c r="L17" i="157"/>
  <c r="V16" i="157"/>
  <c r="T16" i="157"/>
  <c r="R16" i="157"/>
  <c r="P16" i="157"/>
  <c r="N16" i="157"/>
  <c r="L16" i="157"/>
  <c r="V15" i="157"/>
  <c r="T15" i="157"/>
  <c r="R15" i="157"/>
  <c r="P15" i="157"/>
  <c r="N15" i="157"/>
  <c r="L15" i="157"/>
  <c r="V14" i="157"/>
  <c r="T14" i="157"/>
  <c r="R14" i="157"/>
  <c r="P14" i="157"/>
  <c r="N14" i="157"/>
  <c r="L14" i="157"/>
  <c r="H13" i="157"/>
  <c r="I10" i="157"/>
  <c r="I9" i="157"/>
  <c r="I13" i="157" s="1"/>
  <c r="I8" i="157"/>
  <c r="G26" i="157" s="1"/>
  <c r="H26" i="157" s="1"/>
  <c r="H13" i="156"/>
  <c r="I10" i="156"/>
  <c r="I9" i="156"/>
  <c r="I8" i="156"/>
  <c r="G42" i="156" s="1"/>
  <c r="H42" i="156" s="1"/>
  <c r="H13" i="155"/>
  <c r="I10" i="155"/>
  <c r="I9" i="155"/>
  <c r="I13" i="155" s="1"/>
  <c r="I8" i="155"/>
  <c r="G17" i="155" s="1"/>
  <c r="H17" i="155" s="1"/>
  <c r="H847" i="146"/>
  <c r="L835" i="146"/>
  <c r="O835" i="146" s="1"/>
  <c r="L834" i="146"/>
  <c r="O834" i="146" s="1"/>
  <c r="L833" i="146"/>
  <c r="O833" i="146" s="1"/>
  <c r="L832" i="146"/>
  <c r="O832" i="146" s="1"/>
  <c r="L831" i="146"/>
  <c r="O831" i="146" s="1"/>
  <c r="L830" i="146"/>
  <c r="O830" i="146" s="1"/>
  <c r="L829" i="146"/>
  <c r="O829" i="146" s="1"/>
  <c r="L828" i="146"/>
  <c r="O828" i="146" s="1"/>
  <c r="L827" i="146"/>
  <c r="O827" i="146" s="1"/>
  <c r="L826" i="146"/>
  <c r="O826" i="146" s="1"/>
  <c r="L825" i="146"/>
  <c r="O825" i="146" s="1"/>
  <c r="L824" i="146"/>
  <c r="O824" i="146" s="1"/>
  <c r="L823" i="146"/>
  <c r="O823" i="146" s="1"/>
  <c r="L822" i="146"/>
  <c r="O822" i="146" s="1"/>
  <c r="L821" i="146"/>
  <c r="O821" i="146" s="1"/>
  <c r="L820" i="146"/>
  <c r="O820" i="146" s="1"/>
  <c r="L819" i="146"/>
  <c r="O819" i="146" s="1"/>
  <c r="L818" i="146"/>
  <c r="O818" i="146" s="1"/>
  <c r="L817" i="146"/>
  <c r="O817" i="146" s="1"/>
  <c r="L816" i="146"/>
  <c r="O816" i="146" s="1"/>
  <c r="L815" i="146"/>
  <c r="O815" i="146" s="1"/>
  <c r="L814" i="146"/>
  <c r="O814" i="146" s="1"/>
  <c r="L813" i="146"/>
  <c r="O813" i="146" s="1"/>
  <c r="L812" i="146"/>
  <c r="O812" i="146" s="1"/>
  <c r="L811" i="146"/>
  <c r="O811" i="146" s="1"/>
  <c r="L810" i="146"/>
  <c r="O810" i="146" s="1"/>
  <c r="L809" i="146"/>
  <c r="O809" i="146" s="1"/>
  <c r="N808" i="146"/>
  <c r="L808" i="146"/>
  <c r="N807" i="146"/>
  <c r="L807" i="146"/>
  <c r="N806" i="146"/>
  <c r="L806" i="146"/>
  <c r="N805" i="146"/>
  <c r="L805" i="146"/>
  <c r="N804" i="146"/>
  <c r="L804" i="146"/>
  <c r="N803" i="146"/>
  <c r="L803" i="146"/>
  <c r="N802" i="146"/>
  <c r="L802" i="146"/>
  <c r="N801" i="146"/>
  <c r="L801" i="146"/>
  <c r="N800" i="146"/>
  <c r="L800" i="146"/>
  <c r="N799" i="146"/>
  <c r="L799" i="146"/>
  <c r="N798" i="146"/>
  <c r="L798" i="146"/>
  <c r="N797" i="146"/>
  <c r="L797" i="146"/>
  <c r="N796" i="146"/>
  <c r="L796" i="146"/>
  <c r="N795" i="146"/>
  <c r="L795" i="146"/>
  <c r="N794" i="146"/>
  <c r="L794" i="146"/>
  <c r="N793" i="146"/>
  <c r="L793" i="146"/>
  <c r="N792" i="146"/>
  <c r="L792" i="146"/>
  <c r="N791" i="146"/>
  <c r="L791" i="146"/>
  <c r="N790" i="146"/>
  <c r="L790" i="146"/>
  <c r="N789" i="146"/>
  <c r="L789" i="146"/>
  <c r="N788" i="146"/>
  <c r="L788" i="146"/>
  <c r="N787" i="146"/>
  <c r="L787" i="146"/>
  <c r="N786" i="146"/>
  <c r="L786" i="146"/>
  <c r="N785" i="146"/>
  <c r="L785" i="146"/>
  <c r="N784" i="146"/>
  <c r="L784" i="146"/>
  <c r="N783" i="146"/>
  <c r="L783" i="146"/>
  <c r="N782" i="146"/>
  <c r="L782" i="146"/>
  <c r="N781" i="146"/>
  <c r="L781" i="146"/>
  <c r="N780" i="146"/>
  <c r="L780" i="146"/>
  <c r="N779" i="146"/>
  <c r="L779" i="146"/>
  <c r="N778" i="146"/>
  <c r="L778" i="146"/>
  <c r="N777" i="146"/>
  <c r="L777" i="146"/>
  <c r="N776" i="146"/>
  <c r="L776" i="146"/>
  <c r="N775" i="146"/>
  <c r="L775" i="146"/>
  <c r="N774" i="146"/>
  <c r="L774" i="146"/>
  <c r="N773" i="146"/>
  <c r="L773" i="146"/>
  <c r="N772" i="146"/>
  <c r="L772" i="146"/>
  <c r="N771" i="146"/>
  <c r="L771" i="146"/>
  <c r="N770" i="146"/>
  <c r="L770" i="146"/>
  <c r="N769" i="146"/>
  <c r="L769" i="146"/>
  <c r="N768" i="146"/>
  <c r="L768" i="146"/>
  <c r="N767" i="146"/>
  <c r="L767" i="146"/>
  <c r="N766" i="146"/>
  <c r="L766" i="146"/>
  <c r="N765" i="146"/>
  <c r="L765" i="146"/>
  <c r="N764" i="146"/>
  <c r="L764" i="146"/>
  <c r="N763" i="146"/>
  <c r="L763" i="146"/>
  <c r="N762" i="146"/>
  <c r="L762" i="146"/>
  <c r="N761" i="146"/>
  <c r="L761" i="146"/>
  <c r="N760" i="146"/>
  <c r="L760" i="146"/>
  <c r="N759" i="146"/>
  <c r="L759" i="146"/>
  <c r="N758" i="146"/>
  <c r="L758" i="146"/>
  <c r="N757" i="146"/>
  <c r="L757" i="146"/>
  <c r="N756" i="146"/>
  <c r="L756" i="146"/>
  <c r="N755" i="146"/>
  <c r="L755" i="146"/>
  <c r="N754" i="146"/>
  <c r="L754" i="146"/>
  <c r="N753" i="146"/>
  <c r="L753" i="146"/>
  <c r="N752" i="146"/>
  <c r="L752" i="146"/>
  <c r="N751" i="146"/>
  <c r="L751" i="146"/>
  <c r="N750" i="146"/>
  <c r="L750" i="146"/>
  <c r="N749" i="146"/>
  <c r="L749" i="146"/>
  <c r="N748" i="146"/>
  <c r="L748" i="146"/>
  <c r="N747" i="146"/>
  <c r="L747" i="146"/>
  <c r="N746" i="146"/>
  <c r="L746" i="146"/>
  <c r="N745" i="146"/>
  <c r="L745" i="146"/>
  <c r="N744" i="146"/>
  <c r="L744" i="146"/>
  <c r="N743" i="146"/>
  <c r="L743" i="146"/>
  <c r="N742" i="146"/>
  <c r="L742" i="146"/>
  <c r="N741" i="146"/>
  <c r="L741" i="146"/>
  <c r="N740" i="146"/>
  <c r="L740" i="146"/>
  <c r="N739" i="146"/>
  <c r="L739" i="146"/>
  <c r="N738" i="146"/>
  <c r="L738" i="146"/>
  <c r="N737" i="146"/>
  <c r="L737" i="146"/>
  <c r="N736" i="146"/>
  <c r="L736" i="146"/>
  <c r="N735" i="146"/>
  <c r="L735" i="146"/>
  <c r="N734" i="146"/>
  <c r="L734" i="146"/>
  <c r="N733" i="146"/>
  <c r="L733" i="146"/>
  <c r="N732" i="146"/>
  <c r="L732" i="146"/>
  <c r="N731" i="146"/>
  <c r="L731" i="146"/>
  <c r="N730" i="146"/>
  <c r="L730" i="146"/>
  <c r="N729" i="146"/>
  <c r="L729" i="146"/>
  <c r="N728" i="146"/>
  <c r="L728" i="146"/>
  <c r="N727" i="146"/>
  <c r="L727" i="146"/>
  <c r="N726" i="146"/>
  <c r="L726" i="146"/>
  <c r="N725" i="146"/>
  <c r="L725" i="146"/>
  <c r="N724" i="146"/>
  <c r="L724" i="146"/>
  <c r="N723" i="146"/>
  <c r="L723" i="146"/>
  <c r="N722" i="146"/>
  <c r="L722" i="146"/>
  <c r="N721" i="146"/>
  <c r="L721" i="146"/>
  <c r="N720" i="146"/>
  <c r="L720" i="146"/>
  <c r="N719" i="146"/>
  <c r="L719" i="146"/>
  <c r="N718" i="146"/>
  <c r="L718" i="146"/>
  <c r="N717" i="146"/>
  <c r="L717" i="146"/>
  <c r="N716" i="146"/>
  <c r="L716" i="146"/>
  <c r="N715" i="146"/>
  <c r="L715" i="146"/>
  <c r="N714" i="146"/>
  <c r="L714" i="146"/>
  <c r="N713" i="146"/>
  <c r="L713" i="146"/>
  <c r="N712" i="146"/>
  <c r="L712" i="146"/>
  <c r="N711" i="146"/>
  <c r="L711" i="146"/>
  <c r="N710" i="146"/>
  <c r="L710" i="146"/>
  <c r="N709" i="146"/>
  <c r="L709" i="146"/>
  <c r="N708" i="146"/>
  <c r="L708" i="146"/>
  <c r="N707" i="146"/>
  <c r="L707" i="146"/>
  <c r="N706" i="146"/>
  <c r="L706" i="146"/>
  <c r="N705" i="146"/>
  <c r="L705" i="146"/>
  <c r="N704" i="146"/>
  <c r="L704" i="146"/>
  <c r="N703" i="146"/>
  <c r="L703" i="146"/>
  <c r="N702" i="146"/>
  <c r="L702" i="146"/>
  <c r="N701" i="146"/>
  <c r="L701" i="146"/>
  <c r="N700" i="146"/>
  <c r="L700" i="146"/>
  <c r="N699" i="146"/>
  <c r="L699" i="146"/>
  <c r="N698" i="146"/>
  <c r="L698" i="146"/>
  <c r="N697" i="146"/>
  <c r="L697" i="146"/>
  <c r="N696" i="146"/>
  <c r="L696" i="146"/>
  <c r="N695" i="146"/>
  <c r="L695" i="146"/>
  <c r="N694" i="146"/>
  <c r="L694" i="146"/>
  <c r="N693" i="146"/>
  <c r="L693" i="146"/>
  <c r="N692" i="146"/>
  <c r="L692" i="146"/>
  <c r="N691" i="146"/>
  <c r="L691" i="146"/>
  <c r="N690" i="146"/>
  <c r="L690" i="146"/>
  <c r="N689" i="146"/>
  <c r="L689" i="146"/>
  <c r="N688" i="146"/>
  <c r="L688" i="146"/>
  <c r="N687" i="146"/>
  <c r="L687" i="146"/>
  <c r="N686" i="146"/>
  <c r="L686" i="146"/>
  <c r="N685" i="146"/>
  <c r="L685" i="146"/>
  <c r="N684" i="146"/>
  <c r="L684" i="146"/>
  <c r="N683" i="146"/>
  <c r="L683" i="146"/>
  <c r="N682" i="146"/>
  <c r="L682" i="146"/>
  <c r="N681" i="146"/>
  <c r="L681" i="146"/>
  <c r="N677" i="146"/>
  <c r="L677" i="146"/>
  <c r="N676" i="146"/>
  <c r="L676" i="146"/>
  <c r="N675" i="146"/>
  <c r="L675" i="146"/>
  <c r="N674" i="146"/>
  <c r="L674" i="146"/>
  <c r="N673" i="146"/>
  <c r="L673" i="146"/>
  <c r="N672" i="146"/>
  <c r="L672" i="146"/>
  <c r="N671" i="146"/>
  <c r="L671" i="146"/>
  <c r="N670" i="146"/>
  <c r="L670" i="146"/>
  <c r="N669" i="146"/>
  <c r="L669" i="146"/>
  <c r="N668" i="146"/>
  <c r="L668" i="146"/>
  <c r="N667" i="146"/>
  <c r="L667" i="146"/>
  <c r="N666" i="146"/>
  <c r="L666" i="146"/>
  <c r="N665" i="146"/>
  <c r="L665" i="146"/>
  <c r="N664" i="146"/>
  <c r="L664" i="146"/>
  <c r="N663" i="146"/>
  <c r="L663" i="146"/>
  <c r="N662" i="146"/>
  <c r="L662" i="146"/>
  <c r="N661" i="146"/>
  <c r="L661" i="146"/>
  <c r="L657" i="146"/>
  <c r="O657" i="146" s="1"/>
  <c r="L656" i="146"/>
  <c r="O656" i="146" s="1"/>
  <c r="L655" i="146"/>
  <c r="O655" i="146" s="1"/>
  <c r="L654" i="146"/>
  <c r="O654" i="146" s="1"/>
  <c r="L653" i="146"/>
  <c r="O653" i="146" s="1"/>
  <c r="L652" i="146"/>
  <c r="O652" i="146" s="1"/>
  <c r="L651" i="146"/>
  <c r="O651" i="146" s="1"/>
  <c r="L650" i="146"/>
  <c r="O650" i="146" s="1"/>
  <c r="L649" i="146"/>
  <c r="O649" i="146" s="1"/>
  <c r="L648" i="146"/>
  <c r="O648" i="146" s="1"/>
  <c r="L647" i="146"/>
  <c r="O647" i="146" s="1"/>
  <c r="L646" i="146"/>
  <c r="O646" i="146" s="1"/>
  <c r="L645" i="146"/>
  <c r="O645" i="146" s="1"/>
  <c r="L644" i="146"/>
  <c r="O644" i="146" s="1"/>
  <c r="L643" i="146"/>
  <c r="O643" i="146" s="1"/>
  <c r="L642" i="146"/>
  <c r="O642" i="146" s="1"/>
  <c r="L641" i="146"/>
  <c r="O641" i="146" s="1"/>
  <c r="L640" i="146"/>
  <c r="O640" i="146" s="1"/>
  <c r="L639" i="146"/>
  <c r="O639" i="146" s="1"/>
  <c r="L638" i="146"/>
  <c r="O638" i="146" s="1"/>
  <c r="L637" i="146"/>
  <c r="O637" i="146" s="1"/>
  <c r="L636" i="146"/>
  <c r="O636" i="146" s="1"/>
  <c r="L635" i="146"/>
  <c r="O635" i="146" s="1"/>
  <c r="L634" i="146"/>
  <c r="O634" i="146" s="1"/>
  <c r="L633" i="146"/>
  <c r="O633" i="146" s="1"/>
  <c r="L632" i="146"/>
  <c r="O632" i="146" s="1"/>
  <c r="L631" i="146"/>
  <c r="O631" i="146" s="1"/>
  <c r="N630" i="146"/>
  <c r="L630" i="146"/>
  <c r="N629" i="146"/>
  <c r="L629" i="146"/>
  <c r="N628" i="146"/>
  <c r="L628" i="146"/>
  <c r="N627" i="146"/>
  <c r="L627" i="146"/>
  <c r="N626" i="146"/>
  <c r="L626" i="146"/>
  <c r="N625" i="146"/>
  <c r="L625" i="146"/>
  <c r="N624" i="146"/>
  <c r="L624" i="146"/>
  <c r="N623" i="146"/>
  <c r="L623" i="146"/>
  <c r="N622" i="146"/>
  <c r="L622" i="146"/>
  <c r="N621" i="146"/>
  <c r="L621" i="146"/>
  <c r="N620" i="146"/>
  <c r="L620" i="146"/>
  <c r="N619" i="146"/>
  <c r="L619" i="146"/>
  <c r="N618" i="146"/>
  <c r="L618" i="146"/>
  <c r="N617" i="146"/>
  <c r="L617" i="146"/>
  <c r="N616" i="146"/>
  <c r="L616" i="146"/>
  <c r="N615" i="146"/>
  <c r="L615" i="146"/>
  <c r="N614" i="146"/>
  <c r="L614" i="146"/>
  <c r="N613" i="146"/>
  <c r="L613" i="146"/>
  <c r="N612" i="146"/>
  <c r="L612" i="146"/>
  <c r="N611" i="146"/>
  <c r="L611" i="146"/>
  <c r="N610" i="146"/>
  <c r="L610" i="146"/>
  <c r="N609" i="146"/>
  <c r="L609" i="146"/>
  <c r="N608" i="146"/>
  <c r="L608" i="146"/>
  <c r="N607" i="146"/>
  <c r="L607" i="146"/>
  <c r="N606" i="146"/>
  <c r="L606" i="146"/>
  <c r="N605" i="146"/>
  <c r="L605" i="146"/>
  <c r="N604" i="146"/>
  <c r="L604" i="146"/>
  <c r="N603" i="146"/>
  <c r="L603" i="146"/>
  <c r="N602" i="146"/>
  <c r="L602" i="146"/>
  <c r="N601" i="146"/>
  <c r="L601" i="146"/>
  <c r="N600" i="146"/>
  <c r="L600" i="146"/>
  <c r="N599" i="146"/>
  <c r="L599" i="146"/>
  <c r="N598" i="146"/>
  <c r="L598" i="146"/>
  <c r="N597" i="146"/>
  <c r="L597" i="146"/>
  <c r="N596" i="146"/>
  <c r="L596" i="146"/>
  <c r="N595" i="146"/>
  <c r="L595" i="146"/>
  <c r="N594" i="146"/>
  <c r="L594" i="146"/>
  <c r="N593" i="146"/>
  <c r="L593" i="146"/>
  <c r="N592" i="146"/>
  <c r="L592" i="146"/>
  <c r="N591" i="146"/>
  <c r="L591" i="146"/>
  <c r="N590" i="146"/>
  <c r="L590" i="146"/>
  <c r="N589" i="146"/>
  <c r="L589" i="146"/>
  <c r="N588" i="146"/>
  <c r="L588" i="146"/>
  <c r="N587" i="146"/>
  <c r="L587" i="146"/>
  <c r="N586" i="146"/>
  <c r="L586" i="146"/>
  <c r="N585" i="146"/>
  <c r="L585" i="146"/>
  <c r="N584" i="146"/>
  <c r="L584" i="146"/>
  <c r="N583" i="146"/>
  <c r="L583" i="146"/>
  <c r="N582" i="146"/>
  <c r="L582" i="146"/>
  <c r="N581" i="146"/>
  <c r="L581" i="146"/>
  <c r="N580" i="146"/>
  <c r="L580" i="146"/>
  <c r="N579" i="146"/>
  <c r="L579" i="146"/>
  <c r="N578" i="146"/>
  <c r="L578" i="146"/>
  <c r="N577" i="146"/>
  <c r="L577" i="146"/>
  <c r="N576" i="146"/>
  <c r="L576" i="146"/>
  <c r="N575" i="146"/>
  <c r="L575" i="146"/>
  <c r="N574" i="146"/>
  <c r="L574" i="146"/>
  <c r="N573" i="146"/>
  <c r="L573" i="146"/>
  <c r="N572" i="146"/>
  <c r="L572" i="146"/>
  <c r="N571" i="146"/>
  <c r="L571" i="146"/>
  <c r="N570" i="146"/>
  <c r="L570" i="146"/>
  <c r="N569" i="146"/>
  <c r="L569" i="146"/>
  <c r="N568" i="146"/>
  <c r="L568" i="146"/>
  <c r="N567" i="146"/>
  <c r="L567" i="146"/>
  <c r="N566" i="146"/>
  <c r="L566" i="146"/>
  <c r="N565" i="146"/>
  <c r="L565" i="146"/>
  <c r="N564" i="146"/>
  <c r="L564" i="146"/>
  <c r="N563" i="146"/>
  <c r="L563" i="146"/>
  <c r="N562" i="146"/>
  <c r="L562" i="146"/>
  <c r="N561" i="146"/>
  <c r="L561" i="146"/>
  <c r="N560" i="146"/>
  <c r="L560" i="146"/>
  <c r="N559" i="146"/>
  <c r="L559" i="146"/>
  <c r="N558" i="146"/>
  <c r="L558" i="146"/>
  <c r="N557" i="146"/>
  <c r="L557" i="146"/>
  <c r="N556" i="146"/>
  <c r="L556" i="146"/>
  <c r="N555" i="146"/>
  <c r="L555" i="146"/>
  <c r="N554" i="146"/>
  <c r="L554" i="146"/>
  <c r="N553" i="146"/>
  <c r="L553" i="146"/>
  <c r="N552" i="146"/>
  <c r="L552" i="146"/>
  <c r="N551" i="146"/>
  <c r="L551" i="146"/>
  <c r="N550" i="146"/>
  <c r="L550" i="146"/>
  <c r="N549" i="146"/>
  <c r="L549" i="146"/>
  <c r="N548" i="146"/>
  <c r="L548" i="146"/>
  <c r="N547" i="146"/>
  <c r="L547" i="146"/>
  <c r="N546" i="146"/>
  <c r="L546" i="146"/>
  <c r="N545" i="146"/>
  <c r="L545" i="146"/>
  <c r="N544" i="146"/>
  <c r="L544" i="146"/>
  <c r="N543" i="146"/>
  <c r="L543" i="146"/>
  <c r="N542" i="146"/>
  <c r="L542" i="146"/>
  <c r="N541" i="146"/>
  <c r="L541" i="146"/>
  <c r="N540" i="146"/>
  <c r="L540" i="146"/>
  <c r="N539" i="146"/>
  <c r="L539" i="146"/>
  <c r="N538" i="146"/>
  <c r="L538" i="146"/>
  <c r="N537" i="146"/>
  <c r="L537" i="146"/>
  <c r="N536" i="146"/>
  <c r="L536" i="146"/>
  <c r="N535" i="146"/>
  <c r="L535" i="146"/>
  <c r="N534" i="146"/>
  <c r="L534" i="146"/>
  <c r="N533" i="146"/>
  <c r="L533" i="146"/>
  <c r="N532" i="146"/>
  <c r="L532" i="146"/>
  <c r="N531" i="146"/>
  <c r="L531" i="146"/>
  <c r="N530" i="146"/>
  <c r="L530" i="146"/>
  <c r="N529" i="146"/>
  <c r="L529" i="146"/>
  <c r="N528" i="146"/>
  <c r="L528" i="146"/>
  <c r="N527" i="146"/>
  <c r="L527" i="146"/>
  <c r="N526" i="146"/>
  <c r="L526" i="146"/>
  <c r="N525" i="146"/>
  <c r="L525" i="146"/>
  <c r="N524" i="146"/>
  <c r="L524" i="146"/>
  <c r="N523" i="146"/>
  <c r="L523" i="146"/>
  <c r="N522" i="146"/>
  <c r="L522" i="146"/>
  <c r="N521" i="146"/>
  <c r="L521" i="146"/>
  <c r="N520" i="146"/>
  <c r="L520" i="146"/>
  <c r="N519" i="146"/>
  <c r="L519" i="146"/>
  <c r="N518" i="146"/>
  <c r="L518" i="146"/>
  <c r="N517" i="146"/>
  <c r="L517" i="146"/>
  <c r="N516" i="146"/>
  <c r="L516" i="146"/>
  <c r="N515" i="146"/>
  <c r="L515" i="146"/>
  <c r="N514" i="146"/>
  <c r="L514" i="146"/>
  <c r="N513" i="146"/>
  <c r="L513" i="146"/>
  <c r="N512" i="146"/>
  <c r="L512" i="146"/>
  <c r="N511" i="146"/>
  <c r="L511" i="146"/>
  <c r="N510" i="146"/>
  <c r="L510" i="146"/>
  <c r="N509" i="146"/>
  <c r="L509" i="146"/>
  <c r="N508" i="146"/>
  <c r="L508" i="146"/>
  <c r="N507" i="146"/>
  <c r="L507" i="146"/>
  <c r="N506" i="146"/>
  <c r="L506" i="146"/>
  <c r="N505" i="146"/>
  <c r="L505" i="146"/>
  <c r="N504" i="146"/>
  <c r="L504" i="146"/>
  <c r="N503" i="146"/>
  <c r="L503" i="146"/>
  <c r="L499" i="146"/>
  <c r="O499" i="146" s="1"/>
  <c r="L498" i="146"/>
  <c r="O498" i="146" s="1"/>
  <c r="L497" i="146"/>
  <c r="O497" i="146" s="1"/>
  <c r="L496" i="146"/>
  <c r="O496" i="146" s="1"/>
  <c r="L495" i="146"/>
  <c r="O495" i="146" s="1"/>
  <c r="L494" i="146"/>
  <c r="O494" i="146" s="1"/>
  <c r="L493" i="146"/>
  <c r="O493" i="146" s="1"/>
  <c r="L492" i="146"/>
  <c r="O492" i="146" s="1"/>
  <c r="L491" i="146"/>
  <c r="O491" i="146" s="1"/>
  <c r="L490" i="146"/>
  <c r="O490" i="146" s="1"/>
  <c r="L489" i="146"/>
  <c r="O489" i="146" s="1"/>
  <c r="N488" i="146"/>
  <c r="L488" i="146"/>
  <c r="N487" i="146"/>
  <c r="L487" i="146"/>
  <c r="N486" i="146"/>
  <c r="L486" i="146"/>
  <c r="N485" i="146"/>
  <c r="L485" i="146"/>
  <c r="N484" i="146"/>
  <c r="L484" i="146"/>
  <c r="N483" i="146"/>
  <c r="L483" i="146"/>
  <c r="N482" i="146"/>
  <c r="L482" i="146"/>
  <c r="N481" i="146"/>
  <c r="L481" i="146"/>
  <c r="N480" i="146"/>
  <c r="L480" i="146"/>
  <c r="N479" i="146"/>
  <c r="L479" i="146"/>
  <c r="N478" i="146"/>
  <c r="L478" i="146"/>
  <c r="N477" i="146"/>
  <c r="L477" i="146"/>
  <c r="N476" i="146"/>
  <c r="L476" i="146"/>
  <c r="N475" i="146"/>
  <c r="L475" i="146"/>
  <c r="N474" i="146"/>
  <c r="L474" i="146"/>
  <c r="N473" i="146"/>
  <c r="L473" i="146"/>
  <c r="N472" i="146"/>
  <c r="L472" i="146"/>
  <c r="N471" i="146"/>
  <c r="L471" i="146"/>
  <c r="N470" i="146"/>
  <c r="L470" i="146"/>
  <c r="N469" i="146"/>
  <c r="L469" i="146"/>
  <c r="N468" i="146"/>
  <c r="L468" i="146"/>
  <c r="N467" i="146"/>
  <c r="L467" i="146"/>
  <c r="N466" i="146"/>
  <c r="L466" i="146"/>
  <c r="N465" i="146"/>
  <c r="L465" i="146"/>
  <c r="N464" i="146"/>
  <c r="L464" i="146"/>
  <c r="N463" i="146"/>
  <c r="L463" i="146"/>
  <c r="N462" i="146"/>
  <c r="L462" i="146"/>
  <c r="N461" i="146"/>
  <c r="L461" i="146"/>
  <c r="N460" i="146"/>
  <c r="L460" i="146"/>
  <c r="N459" i="146"/>
  <c r="L459" i="146"/>
  <c r="N458" i="146"/>
  <c r="L458" i="146"/>
  <c r="N457" i="146"/>
  <c r="L457" i="146"/>
  <c r="N456" i="146"/>
  <c r="L456" i="146"/>
  <c r="N455" i="146"/>
  <c r="L455" i="146"/>
  <c r="N454" i="146"/>
  <c r="L454" i="146"/>
  <c r="N453" i="146"/>
  <c r="L453" i="146"/>
  <c r="N452" i="146"/>
  <c r="L452" i="146"/>
  <c r="N451" i="146"/>
  <c r="L451" i="146"/>
  <c r="N450" i="146"/>
  <c r="L450" i="146"/>
  <c r="N449" i="146"/>
  <c r="L449" i="146"/>
  <c r="N448" i="146"/>
  <c r="L448" i="146"/>
  <c r="N447" i="146"/>
  <c r="L447" i="146"/>
  <c r="N446" i="146"/>
  <c r="L446" i="146"/>
  <c r="N445" i="146"/>
  <c r="L445" i="146"/>
  <c r="N444" i="146"/>
  <c r="L444" i="146"/>
  <c r="N443" i="146"/>
  <c r="L443" i="146"/>
  <c r="N442" i="146"/>
  <c r="L442" i="146"/>
  <c r="N441" i="146"/>
  <c r="L441" i="146"/>
  <c r="N440" i="146"/>
  <c r="L440" i="146"/>
  <c r="N439" i="146"/>
  <c r="L439" i="146"/>
  <c r="N438" i="146"/>
  <c r="L438" i="146"/>
  <c r="N437" i="146"/>
  <c r="L437" i="146"/>
  <c r="N436" i="146"/>
  <c r="L436" i="146"/>
  <c r="N435" i="146"/>
  <c r="L435" i="146"/>
  <c r="N434" i="146"/>
  <c r="L434" i="146"/>
  <c r="N433" i="146"/>
  <c r="L433" i="146"/>
  <c r="N432" i="146"/>
  <c r="L432" i="146"/>
  <c r="N431" i="146"/>
  <c r="L431" i="146"/>
  <c r="N430" i="146"/>
  <c r="L430" i="146"/>
  <c r="N429" i="146"/>
  <c r="L429" i="146"/>
  <c r="N428" i="146"/>
  <c r="L428" i="146"/>
  <c r="N427" i="146"/>
  <c r="L427" i="146"/>
  <c r="N426" i="146"/>
  <c r="L426" i="146"/>
  <c r="N425" i="146"/>
  <c r="L425" i="146"/>
  <c r="N424" i="146"/>
  <c r="L424" i="146"/>
  <c r="N423" i="146"/>
  <c r="L423" i="146"/>
  <c r="N422" i="146"/>
  <c r="L422" i="146"/>
  <c r="N421" i="146"/>
  <c r="L421" i="146"/>
  <c r="N420" i="146"/>
  <c r="L420" i="146"/>
  <c r="N419" i="146"/>
  <c r="L419" i="146"/>
  <c r="N418" i="146"/>
  <c r="L418" i="146"/>
  <c r="N417" i="146"/>
  <c r="L417" i="146"/>
  <c r="N416" i="146"/>
  <c r="L416" i="146"/>
  <c r="N415" i="146"/>
  <c r="L415" i="146"/>
  <c r="N414" i="146"/>
  <c r="L414" i="146"/>
  <c r="N413" i="146"/>
  <c r="L413" i="146"/>
  <c r="N412" i="146"/>
  <c r="L412" i="146"/>
  <c r="N411" i="146"/>
  <c r="L411" i="146"/>
  <c r="N410" i="146"/>
  <c r="L410" i="146"/>
  <c r="N409" i="146"/>
  <c r="L409" i="146"/>
  <c r="N408" i="146"/>
  <c r="L408" i="146"/>
  <c r="N407" i="146"/>
  <c r="L407" i="146"/>
  <c r="N406" i="146"/>
  <c r="L406" i="146"/>
  <c r="N405" i="146"/>
  <c r="L405" i="146"/>
  <c r="N404" i="146"/>
  <c r="L404" i="146"/>
  <c r="N403" i="146"/>
  <c r="L403" i="146"/>
  <c r="N402" i="146"/>
  <c r="L402" i="146"/>
  <c r="N401" i="146"/>
  <c r="L401" i="146"/>
  <c r="N400" i="146"/>
  <c r="L400" i="146"/>
  <c r="N399" i="146"/>
  <c r="L399" i="146"/>
  <c r="N398" i="146"/>
  <c r="L398" i="146"/>
  <c r="N397" i="146"/>
  <c r="L397" i="146"/>
  <c r="N396" i="146"/>
  <c r="L396" i="146"/>
  <c r="N395" i="146"/>
  <c r="L395" i="146"/>
  <c r="N394" i="146"/>
  <c r="L394" i="146"/>
  <c r="N393" i="146"/>
  <c r="L393" i="146"/>
  <c r="N392" i="146"/>
  <c r="L392" i="146"/>
  <c r="N391" i="146"/>
  <c r="L391" i="146"/>
  <c r="N390" i="146"/>
  <c r="L390" i="146"/>
  <c r="N389" i="146"/>
  <c r="L389" i="146"/>
  <c r="N388" i="146"/>
  <c r="L388" i="146"/>
  <c r="N387" i="146"/>
  <c r="L387" i="146"/>
  <c r="N386" i="146"/>
  <c r="L386" i="146"/>
  <c r="N385" i="146"/>
  <c r="L385" i="146"/>
  <c r="N384" i="146"/>
  <c r="L384" i="146"/>
  <c r="N383" i="146"/>
  <c r="L383" i="146"/>
  <c r="N382" i="146"/>
  <c r="L382" i="146"/>
  <c r="N381" i="146"/>
  <c r="L381" i="146"/>
  <c r="N380" i="146"/>
  <c r="L380" i="146"/>
  <c r="N379" i="146"/>
  <c r="L379" i="146"/>
  <c r="N378" i="146"/>
  <c r="L378" i="146"/>
  <c r="N377" i="146"/>
  <c r="L377" i="146"/>
  <c r="N376" i="146"/>
  <c r="L376" i="146"/>
  <c r="N375" i="146"/>
  <c r="L375" i="146"/>
  <c r="N374" i="146"/>
  <c r="L374" i="146"/>
  <c r="N373" i="146"/>
  <c r="L373" i="146"/>
  <c r="N372" i="146"/>
  <c r="L372" i="146"/>
  <c r="L368" i="146"/>
  <c r="O368" i="146" s="1"/>
  <c r="L367" i="146"/>
  <c r="O367" i="146" s="1"/>
  <c r="L366" i="146"/>
  <c r="O366" i="146" s="1"/>
  <c r="L365" i="146"/>
  <c r="O365" i="146" s="1"/>
  <c r="L364" i="146"/>
  <c r="O364" i="146" s="1"/>
  <c r="L363" i="146"/>
  <c r="O363" i="146" s="1"/>
  <c r="L362" i="146"/>
  <c r="O362" i="146" s="1"/>
  <c r="L361" i="146"/>
  <c r="O361" i="146" s="1"/>
  <c r="L360" i="146"/>
  <c r="O360" i="146" s="1"/>
  <c r="L359" i="146"/>
  <c r="O359" i="146" s="1"/>
  <c r="L358" i="146"/>
  <c r="O358" i="146" s="1"/>
  <c r="L357" i="146"/>
  <c r="O357" i="146" s="1"/>
  <c r="L356" i="146"/>
  <c r="O356" i="146" s="1"/>
  <c r="L355" i="146"/>
  <c r="O355" i="146" s="1"/>
  <c r="L354" i="146"/>
  <c r="O354" i="146" s="1"/>
  <c r="L353" i="146"/>
  <c r="O353" i="146" s="1"/>
  <c r="L352" i="146"/>
  <c r="O352" i="146" s="1"/>
  <c r="L351" i="146"/>
  <c r="O351" i="146" s="1"/>
  <c r="L350" i="146"/>
  <c r="O350" i="146" s="1"/>
  <c r="L349" i="146"/>
  <c r="O349" i="146" s="1"/>
  <c r="L348" i="146"/>
  <c r="O348" i="146" s="1"/>
  <c r="L347" i="146"/>
  <c r="O347" i="146" s="1"/>
  <c r="L346" i="146"/>
  <c r="O346" i="146" s="1"/>
  <c r="L345" i="146"/>
  <c r="O345" i="146" s="1"/>
  <c r="L344" i="146"/>
  <c r="O344" i="146" s="1"/>
  <c r="L343" i="146"/>
  <c r="O343" i="146" s="1"/>
  <c r="L342" i="146"/>
  <c r="O342" i="146" s="1"/>
  <c r="N341" i="146"/>
  <c r="L341" i="146"/>
  <c r="N340" i="146"/>
  <c r="L340" i="146"/>
  <c r="N339" i="146"/>
  <c r="L339" i="146"/>
  <c r="N338" i="146"/>
  <c r="L338" i="146"/>
  <c r="N337" i="146"/>
  <c r="L337" i="146"/>
  <c r="N336" i="146"/>
  <c r="L336" i="146"/>
  <c r="N335" i="146"/>
  <c r="L335" i="146"/>
  <c r="N334" i="146"/>
  <c r="L334" i="146"/>
  <c r="N333" i="146"/>
  <c r="L333" i="146"/>
  <c r="N332" i="146"/>
  <c r="L332" i="146"/>
  <c r="N331" i="146"/>
  <c r="L331" i="146"/>
  <c r="N330" i="146"/>
  <c r="L330" i="146"/>
  <c r="N329" i="146"/>
  <c r="L329" i="146"/>
  <c r="N328" i="146"/>
  <c r="L328" i="146"/>
  <c r="N327" i="146"/>
  <c r="L327" i="146"/>
  <c r="N326" i="146"/>
  <c r="L326" i="146"/>
  <c r="N325" i="146"/>
  <c r="L325" i="146"/>
  <c r="N324" i="146"/>
  <c r="L324" i="146"/>
  <c r="N323" i="146"/>
  <c r="L323" i="146"/>
  <c r="N322" i="146"/>
  <c r="L322" i="146"/>
  <c r="N321" i="146"/>
  <c r="L321" i="146"/>
  <c r="N320" i="146"/>
  <c r="L320" i="146"/>
  <c r="N319" i="146"/>
  <c r="L319" i="146"/>
  <c r="N318" i="146"/>
  <c r="L318" i="146"/>
  <c r="N317" i="146"/>
  <c r="L317" i="146"/>
  <c r="N316" i="146"/>
  <c r="L316" i="146"/>
  <c r="N315" i="146"/>
  <c r="L315" i="146"/>
  <c r="N314" i="146"/>
  <c r="L314" i="146"/>
  <c r="N313" i="146"/>
  <c r="L313" i="146"/>
  <c r="N312" i="146"/>
  <c r="L312" i="146"/>
  <c r="N311" i="146"/>
  <c r="L311" i="146"/>
  <c r="N310" i="146"/>
  <c r="L310" i="146"/>
  <c r="N309" i="146"/>
  <c r="L309" i="146"/>
  <c r="N308" i="146"/>
  <c r="L308" i="146"/>
  <c r="N307" i="146"/>
  <c r="L307" i="146"/>
  <c r="N306" i="146"/>
  <c r="L306" i="146"/>
  <c r="N305" i="146"/>
  <c r="L305" i="146"/>
  <c r="N304" i="146"/>
  <c r="L304" i="146"/>
  <c r="N303" i="146"/>
  <c r="L303" i="146"/>
  <c r="N302" i="146"/>
  <c r="L302" i="146"/>
  <c r="N301" i="146"/>
  <c r="L301" i="146"/>
  <c r="N300" i="146"/>
  <c r="L300" i="146"/>
  <c r="N299" i="146"/>
  <c r="L299" i="146"/>
  <c r="N298" i="146"/>
  <c r="L298" i="146"/>
  <c r="N297" i="146"/>
  <c r="L297" i="146"/>
  <c r="N296" i="146"/>
  <c r="L296" i="146"/>
  <c r="N295" i="146"/>
  <c r="L295" i="146"/>
  <c r="N294" i="146"/>
  <c r="L294" i="146"/>
  <c r="N293" i="146"/>
  <c r="L293" i="146"/>
  <c r="N292" i="146"/>
  <c r="L292" i="146"/>
  <c r="N291" i="146"/>
  <c r="L291" i="146"/>
  <c r="N290" i="146"/>
  <c r="L290" i="146"/>
  <c r="N289" i="146"/>
  <c r="L289" i="146"/>
  <c r="N288" i="146"/>
  <c r="L288" i="146"/>
  <c r="N287" i="146"/>
  <c r="L287" i="146"/>
  <c r="N286" i="146"/>
  <c r="L286" i="146"/>
  <c r="N285" i="146"/>
  <c r="L285" i="146"/>
  <c r="N284" i="146"/>
  <c r="L284" i="146"/>
  <c r="N283" i="146"/>
  <c r="L283" i="146"/>
  <c r="N282" i="146"/>
  <c r="L282" i="146"/>
  <c r="N281" i="146"/>
  <c r="L281" i="146"/>
  <c r="N280" i="146"/>
  <c r="L280" i="146"/>
  <c r="N279" i="146"/>
  <c r="L279" i="146"/>
  <c r="N278" i="146"/>
  <c r="L278" i="146"/>
  <c r="N277" i="146"/>
  <c r="L277" i="146"/>
  <c r="N276" i="146"/>
  <c r="L276" i="146"/>
  <c r="N275" i="146"/>
  <c r="L275" i="146"/>
  <c r="N274" i="146"/>
  <c r="L274" i="146"/>
  <c r="N273" i="146"/>
  <c r="L273" i="146"/>
  <c r="N272" i="146"/>
  <c r="L272" i="146"/>
  <c r="N271" i="146"/>
  <c r="L271" i="146"/>
  <c r="N270" i="146"/>
  <c r="L270" i="146"/>
  <c r="N269" i="146"/>
  <c r="L269" i="146"/>
  <c r="N268" i="146"/>
  <c r="L268" i="146"/>
  <c r="N267" i="146"/>
  <c r="L267" i="146"/>
  <c r="N266" i="146"/>
  <c r="L266" i="146"/>
  <c r="N265" i="146"/>
  <c r="L265" i="146"/>
  <c r="N264" i="146"/>
  <c r="L264" i="146"/>
  <c r="N263" i="146"/>
  <c r="L263" i="146"/>
  <c r="N262" i="146"/>
  <c r="L262" i="146"/>
  <c r="N261" i="146"/>
  <c r="L261" i="146"/>
  <c r="N260" i="146"/>
  <c r="L260" i="146"/>
  <c r="N259" i="146"/>
  <c r="L259" i="146"/>
  <c r="N258" i="146"/>
  <c r="L258" i="146"/>
  <c r="N257" i="146"/>
  <c r="L257" i="146"/>
  <c r="N256" i="146"/>
  <c r="L256" i="146"/>
  <c r="N255" i="146"/>
  <c r="L255" i="146"/>
  <c r="N254" i="146"/>
  <c r="L254" i="146"/>
  <c r="N253" i="146"/>
  <c r="L253" i="146"/>
  <c r="N252" i="146"/>
  <c r="L252" i="146"/>
  <c r="N251" i="146"/>
  <c r="L251" i="146"/>
  <c r="N250" i="146"/>
  <c r="L250" i="146"/>
  <c r="N249" i="146"/>
  <c r="L249" i="146"/>
  <c r="N248" i="146"/>
  <c r="L248" i="146"/>
  <c r="N247" i="146"/>
  <c r="L247" i="146"/>
  <c r="N246" i="146"/>
  <c r="L246" i="146"/>
  <c r="N245" i="146"/>
  <c r="L245" i="146"/>
  <c r="N244" i="146"/>
  <c r="L244" i="146"/>
  <c r="N243" i="146"/>
  <c r="L243" i="146"/>
  <c r="N242" i="146"/>
  <c r="L242" i="146"/>
  <c r="N241" i="146"/>
  <c r="L241" i="146"/>
  <c r="N240" i="146"/>
  <c r="L240" i="146"/>
  <c r="N239" i="146"/>
  <c r="L239" i="146"/>
  <c r="N238" i="146"/>
  <c r="L238" i="146"/>
  <c r="N237" i="146"/>
  <c r="L237" i="146"/>
  <c r="N236" i="146"/>
  <c r="L236" i="146"/>
  <c r="N235" i="146"/>
  <c r="L235" i="146"/>
  <c r="N234" i="146"/>
  <c r="L234" i="146"/>
  <c r="N233" i="146"/>
  <c r="L233" i="146"/>
  <c r="N232" i="146"/>
  <c r="L232" i="146"/>
  <c r="N231" i="146"/>
  <c r="L231" i="146"/>
  <c r="N230" i="146"/>
  <c r="L230" i="146"/>
  <c r="N229" i="146"/>
  <c r="L229" i="146"/>
  <c r="N228" i="146"/>
  <c r="L228" i="146"/>
  <c r="N227" i="146"/>
  <c r="L227" i="146"/>
  <c r="N226" i="146"/>
  <c r="L226" i="146"/>
  <c r="N225" i="146"/>
  <c r="L225" i="146"/>
  <c r="N224" i="146"/>
  <c r="L224" i="146"/>
  <c r="N223" i="146"/>
  <c r="L223" i="146"/>
  <c r="N222" i="146"/>
  <c r="L222" i="146"/>
  <c r="N221" i="146"/>
  <c r="L221" i="146"/>
  <c r="N220" i="146"/>
  <c r="L220" i="146"/>
  <c r="N219" i="146"/>
  <c r="L219" i="146"/>
  <c r="N218" i="146"/>
  <c r="L218" i="146"/>
  <c r="N217" i="146"/>
  <c r="L217" i="146"/>
  <c r="N216" i="146"/>
  <c r="L216" i="146"/>
  <c r="N215" i="146"/>
  <c r="L215" i="146"/>
  <c r="N214" i="146"/>
  <c r="L214" i="146"/>
  <c r="N210" i="146"/>
  <c r="L210" i="146"/>
  <c r="N209" i="146"/>
  <c r="L209" i="146"/>
  <c r="N208" i="146"/>
  <c r="L208" i="146"/>
  <c r="N207" i="146"/>
  <c r="L207" i="146"/>
  <c r="N206" i="146"/>
  <c r="L206" i="146"/>
  <c r="N205" i="146"/>
  <c r="L205" i="146"/>
  <c r="N204" i="146"/>
  <c r="L204" i="146"/>
  <c r="N203" i="146"/>
  <c r="L203" i="146"/>
  <c r="N202" i="146"/>
  <c r="L202" i="146"/>
  <c r="N201" i="146"/>
  <c r="L201" i="146"/>
  <c r="N200" i="146"/>
  <c r="L200" i="146"/>
  <c r="N199" i="146"/>
  <c r="L199" i="146"/>
  <c r="N198" i="146"/>
  <c r="L198" i="146"/>
  <c r="N197" i="146"/>
  <c r="L197" i="146"/>
  <c r="N196" i="146"/>
  <c r="L196" i="146"/>
  <c r="N195" i="146"/>
  <c r="L195" i="146"/>
  <c r="N194" i="146"/>
  <c r="L194" i="146"/>
  <c r="N193" i="146"/>
  <c r="L193" i="146"/>
  <c r="N192" i="146"/>
  <c r="L192" i="146"/>
  <c r="N191" i="146"/>
  <c r="L191" i="146"/>
  <c r="N190" i="146"/>
  <c r="L190" i="146"/>
  <c r="N189" i="146"/>
  <c r="L189" i="146"/>
  <c r="N188" i="146"/>
  <c r="L188" i="146"/>
  <c r="N187" i="146"/>
  <c r="L187" i="146"/>
  <c r="N186" i="146"/>
  <c r="L186" i="146"/>
  <c r="N185" i="146"/>
  <c r="L185" i="146"/>
  <c r="N184" i="146"/>
  <c r="L184" i="146"/>
  <c r="N183" i="146"/>
  <c r="L183" i="146"/>
  <c r="N182" i="146"/>
  <c r="L182" i="146"/>
  <c r="N181" i="146"/>
  <c r="L181" i="146"/>
  <c r="N180" i="146"/>
  <c r="L180" i="146"/>
  <c r="N179" i="146"/>
  <c r="L179" i="146"/>
  <c r="N178" i="146"/>
  <c r="L178" i="146"/>
  <c r="N177" i="146"/>
  <c r="L177" i="146"/>
  <c r="L173" i="146"/>
  <c r="O173" i="146" s="1"/>
  <c r="L172" i="146"/>
  <c r="O172" i="146" s="1"/>
  <c r="L171" i="146"/>
  <c r="O171" i="146" s="1"/>
  <c r="L170" i="146"/>
  <c r="O170" i="146" s="1"/>
  <c r="L169" i="146"/>
  <c r="O169" i="146" s="1"/>
  <c r="L168" i="146"/>
  <c r="O168" i="146" s="1"/>
  <c r="L167" i="146"/>
  <c r="O167" i="146" s="1"/>
  <c r="L166" i="146"/>
  <c r="O166" i="146" s="1"/>
  <c r="L165" i="146"/>
  <c r="O165" i="146" s="1"/>
  <c r="L164" i="146"/>
  <c r="O164" i="146" s="1"/>
  <c r="L163" i="146"/>
  <c r="O163" i="146" s="1"/>
  <c r="L162" i="146"/>
  <c r="O162" i="146" s="1"/>
  <c r="L161" i="146"/>
  <c r="O161" i="146" s="1"/>
  <c r="L160" i="146"/>
  <c r="O160" i="146" s="1"/>
  <c r="L159" i="146"/>
  <c r="O159" i="146" s="1"/>
  <c r="L158" i="146"/>
  <c r="O158" i="146" s="1"/>
  <c r="L157" i="146"/>
  <c r="O157" i="146" s="1"/>
  <c r="L156" i="146"/>
  <c r="O156" i="146" s="1"/>
  <c r="L155" i="146"/>
  <c r="O155" i="146" s="1"/>
  <c r="L154" i="146"/>
  <c r="O154" i="146" s="1"/>
  <c r="L153" i="146"/>
  <c r="O153" i="146" s="1"/>
  <c r="L152" i="146"/>
  <c r="O152" i="146" s="1"/>
  <c r="L151" i="146"/>
  <c r="O151" i="146" s="1"/>
  <c r="L150" i="146"/>
  <c r="O150" i="146" s="1"/>
  <c r="L149" i="146"/>
  <c r="O149" i="146" s="1"/>
  <c r="L148" i="146"/>
  <c r="O148" i="146" s="1"/>
  <c r="L147" i="146"/>
  <c r="O147" i="146" s="1"/>
  <c r="N146" i="146"/>
  <c r="L146" i="146"/>
  <c r="N145" i="146"/>
  <c r="L145" i="146"/>
  <c r="N144" i="146"/>
  <c r="L144" i="146"/>
  <c r="N143" i="146"/>
  <c r="L143" i="146"/>
  <c r="N142" i="146"/>
  <c r="L142" i="146"/>
  <c r="N141" i="146"/>
  <c r="L141" i="146"/>
  <c r="N140" i="146"/>
  <c r="L140" i="146"/>
  <c r="N139" i="146"/>
  <c r="L139" i="146"/>
  <c r="N138" i="146"/>
  <c r="L138" i="146"/>
  <c r="N137" i="146"/>
  <c r="L137" i="146"/>
  <c r="N136" i="146"/>
  <c r="L136" i="146"/>
  <c r="N135" i="146"/>
  <c r="L135" i="146"/>
  <c r="N134" i="146"/>
  <c r="L134" i="146"/>
  <c r="N133" i="146"/>
  <c r="L133" i="146"/>
  <c r="N132" i="146"/>
  <c r="L132" i="146"/>
  <c r="N131" i="146"/>
  <c r="L131" i="146"/>
  <c r="N130" i="146"/>
  <c r="L130" i="146"/>
  <c r="N129" i="146"/>
  <c r="L129" i="146"/>
  <c r="N128" i="146"/>
  <c r="L128" i="146"/>
  <c r="N127" i="146"/>
  <c r="L127" i="146"/>
  <c r="N126" i="146"/>
  <c r="L126" i="146"/>
  <c r="N125" i="146"/>
  <c r="L125" i="146"/>
  <c r="N124" i="146"/>
  <c r="L124" i="146"/>
  <c r="N123" i="146"/>
  <c r="L123" i="146"/>
  <c r="N122" i="146"/>
  <c r="L122" i="146"/>
  <c r="N121" i="146"/>
  <c r="L121" i="146"/>
  <c r="N120" i="146"/>
  <c r="L120" i="146"/>
  <c r="N119" i="146"/>
  <c r="L119" i="146"/>
  <c r="N118" i="146"/>
  <c r="L118" i="146"/>
  <c r="N117" i="146"/>
  <c r="L117" i="146"/>
  <c r="N116" i="146"/>
  <c r="L116" i="146"/>
  <c r="N115" i="146"/>
  <c r="L115" i="146"/>
  <c r="N114" i="146"/>
  <c r="L114" i="146"/>
  <c r="N113" i="146"/>
  <c r="L113" i="146"/>
  <c r="N112" i="146"/>
  <c r="L112" i="146"/>
  <c r="N111" i="146"/>
  <c r="L111" i="146"/>
  <c r="N110" i="146"/>
  <c r="L110" i="146"/>
  <c r="N109" i="146"/>
  <c r="L109" i="146"/>
  <c r="N108" i="146"/>
  <c r="L108" i="146"/>
  <c r="N107" i="146"/>
  <c r="L107" i="146"/>
  <c r="N106" i="146"/>
  <c r="L106" i="146"/>
  <c r="N105" i="146"/>
  <c r="L105" i="146"/>
  <c r="N104" i="146"/>
  <c r="L104" i="146"/>
  <c r="N103" i="146"/>
  <c r="L103" i="146"/>
  <c r="N102" i="146"/>
  <c r="L102" i="146"/>
  <c r="N101" i="146"/>
  <c r="L101" i="146"/>
  <c r="N100" i="146"/>
  <c r="L100" i="146"/>
  <c r="N99" i="146"/>
  <c r="L99" i="146"/>
  <c r="N98" i="146"/>
  <c r="L98" i="146"/>
  <c r="N97" i="146"/>
  <c r="L97" i="146"/>
  <c r="N96" i="146"/>
  <c r="L96" i="146"/>
  <c r="N95" i="146"/>
  <c r="L95" i="146"/>
  <c r="N94" i="146"/>
  <c r="L94" i="146"/>
  <c r="N93" i="146"/>
  <c r="L93" i="146"/>
  <c r="N92" i="146"/>
  <c r="L92" i="146"/>
  <c r="N91" i="146"/>
  <c r="L91" i="146"/>
  <c r="N90" i="146"/>
  <c r="L90" i="146"/>
  <c r="N89" i="146"/>
  <c r="L89" i="146"/>
  <c r="N88" i="146"/>
  <c r="L88" i="146"/>
  <c r="N87" i="146"/>
  <c r="L87" i="146"/>
  <c r="N86" i="146"/>
  <c r="L86" i="146"/>
  <c r="N85" i="146"/>
  <c r="L85" i="146"/>
  <c r="N84" i="146"/>
  <c r="L84" i="146"/>
  <c r="N83" i="146"/>
  <c r="L83" i="146"/>
  <c r="N82" i="146"/>
  <c r="L82" i="146"/>
  <c r="N81" i="146"/>
  <c r="L81" i="146"/>
  <c r="N80" i="146"/>
  <c r="L80" i="146"/>
  <c r="N79" i="146"/>
  <c r="L79" i="146"/>
  <c r="N78" i="146"/>
  <c r="L78" i="146"/>
  <c r="N77" i="146"/>
  <c r="L77" i="146"/>
  <c r="N76" i="146"/>
  <c r="L76" i="146"/>
  <c r="N75" i="146"/>
  <c r="L75" i="146"/>
  <c r="N74" i="146"/>
  <c r="L74" i="146"/>
  <c r="N73" i="146"/>
  <c r="L73" i="146"/>
  <c r="N72" i="146"/>
  <c r="L72" i="146"/>
  <c r="N71" i="146"/>
  <c r="L71" i="146"/>
  <c r="N70" i="146"/>
  <c r="L70" i="146"/>
  <c r="N69" i="146"/>
  <c r="L69" i="146"/>
  <c r="N68" i="146"/>
  <c r="L68" i="146"/>
  <c r="N67" i="146"/>
  <c r="L67" i="146"/>
  <c r="N66" i="146"/>
  <c r="L66" i="146"/>
  <c r="N65" i="146"/>
  <c r="L65" i="146"/>
  <c r="N64" i="146"/>
  <c r="L64" i="146"/>
  <c r="N63" i="146"/>
  <c r="L63" i="146"/>
  <c r="N62" i="146"/>
  <c r="L62" i="146"/>
  <c r="N61" i="146"/>
  <c r="L61" i="146"/>
  <c r="N60" i="146"/>
  <c r="L60" i="146"/>
  <c r="N59" i="146"/>
  <c r="L59" i="146"/>
  <c r="N58" i="146"/>
  <c r="L58" i="146"/>
  <c r="N57" i="146"/>
  <c r="L57" i="146"/>
  <c r="N56" i="146"/>
  <c r="L56" i="146"/>
  <c r="N55" i="146"/>
  <c r="L55" i="146"/>
  <c r="N54" i="146"/>
  <c r="L54" i="146"/>
  <c r="N53" i="146"/>
  <c r="L53" i="146"/>
  <c r="N52" i="146"/>
  <c r="L52" i="146"/>
  <c r="N51" i="146"/>
  <c r="L51" i="146"/>
  <c r="N50" i="146"/>
  <c r="L50" i="146"/>
  <c r="N49" i="146"/>
  <c r="L49" i="146"/>
  <c r="N48" i="146"/>
  <c r="L48" i="146"/>
  <c r="N47" i="146"/>
  <c r="L47" i="146"/>
  <c r="N46" i="146"/>
  <c r="L46" i="146"/>
  <c r="N45" i="146"/>
  <c r="L45" i="146"/>
  <c r="N44" i="146"/>
  <c r="L44" i="146"/>
  <c r="N43" i="146"/>
  <c r="L43" i="146"/>
  <c r="N42" i="146"/>
  <c r="L42" i="146"/>
  <c r="N41" i="146"/>
  <c r="L41" i="146"/>
  <c r="N40" i="146"/>
  <c r="L40" i="146"/>
  <c r="N39" i="146"/>
  <c r="L39" i="146"/>
  <c r="N38" i="146"/>
  <c r="L38" i="146"/>
  <c r="N37" i="146"/>
  <c r="L37" i="146"/>
  <c r="N36" i="146"/>
  <c r="L36" i="146"/>
  <c r="N35" i="146"/>
  <c r="L35" i="146"/>
  <c r="N34" i="146"/>
  <c r="L34" i="146"/>
  <c r="N33" i="146"/>
  <c r="L33" i="146"/>
  <c r="N32" i="146"/>
  <c r="L32" i="146"/>
  <c r="N31" i="146"/>
  <c r="L31" i="146"/>
  <c r="N30" i="146"/>
  <c r="L30" i="146"/>
  <c r="N29" i="146"/>
  <c r="L29" i="146"/>
  <c r="N28" i="146"/>
  <c r="L28" i="146"/>
  <c r="N27" i="146"/>
  <c r="L27" i="146"/>
  <c r="N26" i="146"/>
  <c r="L26" i="146"/>
  <c r="N25" i="146"/>
  <c r="L25" i="146"/>
  <c r="N24" i="146"/>
  <c r="L24" i="146"/>
  <c r="N23" i="146"/>
  <c r="L23" i="146"/>
  <c r="N22" i="146"/>
  <c r="L22" i="146"/>
  <c r="N21" i="146"/>
  <c r="L21" i="146"/>
  <c r="N20" i="146"/>
  <c r="L20" i="146"/>
  <c r="N19" i="146"/>
  <c r="L19" i="146"/>
  <c r="H16" i="146"/>
  <c r="I10" i="146"/>
  <c r="I9" i="146"/>
  <c r="I847" i="146" s="1"/>
  <c r="I8" i="146"/>
  <c r="G57" i="146" s="1"/>
  <c r="H57" i="146" s="1"/>
  <c r="N89" i="145"/>
  <c r="L89" i="145"/>
  <c r="N88" i="145"/>
  <c r="L88" i="145"/>
  <c r="N87" i="145"/>
  <c r="L87" i="145"/>
  <c r="N86" i="145"/>
  <c r="L86" i="145"/>
  <c r="N85" i="145"/>
  <c r="L85" i="145"/>
  <c r="N84" i="145"/>
  <c r="L84" i="145"/>
  <c r="N83" i="145"/>
  <c r="L83" i="145"/>
  <c r="N82" i="145"/>
  <c r="L82" i="145"/>
  <c r="N81" i="145"/>
  <c r="L81" i="145"/>
  <c r="R80" i="145"/>
  <c r="P80" i="145"/>
  <c r="N80" i="145"/>
  <c r="L80" i="145"/>
  <c r="R79" i="145"/>
  <c r="P79" i="145"/>
  <c r="N79" i="145"/>
  <c r="L79" i="145"/>
  <c r="R78" i="145"/>
  <c r="P78" i="145"/>
  <c r="N78" i="145"/>
  <c r="L78" i="145"/>
  <c r="R77" i="145"/>
  <c r="P77" i="145"/>
  <c r="N77" i="145"/>
  <c r="L77" i="145"/>
  <c r="R76" i="145"/>
  <c r="P76" i="145"/>
  <c r="N76" i="145"/>
  <c r="L76" i="145"/>
  <c r="R75" i="145"/>
  <c r="P75" i="145"/>
  <c r="N75" i="145"/>
  <c r="L75" i="145"/>
  <c r="R74" i="145"/>
  <c r="P74" i="145"/>
  <c r="N74" i="145"/>
  <c r="L74" i="145"/>
  <c r="R73" i="145"/>
  <c r="P73" i="145"/>
  <c r="N73" i="145"/>
  <c r="L73" i="145"/>
  <c r="R72" i="145"/>
  <c r="P72" i="145"/>
  <c r="N72" i="145"/>
  <c r="L72" i="145"/>
  <c r="R71" i="145"/>
  <c r="P71" i="145"/>
  <c r="N71" i="145"/>
  <c r="L71" i="145"/>
  <c r="R70" i="145"/>
  <c r="P70" i="145"/>
  <c r="N70" i="145"/>
  <c r="L70" i="145"/>
  <c r="R69" i="145"/>
  <c r="P69" i="145"/>
  <c r="N69" i="145"/>
  <c r="L69" i="145"/>
  <c r="R68" i="145"/>
  <c r="P68" i="145"/>
  <c r="N68" i="145"/>
  <c r="L68" i="145"/>
  <c r="R67" i="145"/>
  <c r="P67" i="145"/>
  <c r="N67" i="145"/>
  <c r="L67" i="145"/>
  <c r="R66" i="145"/>
  <c r="P66" i="145"/>
  <c r="N66" i="145"/>
  <c r="L66" i="145"/>
  <c r="R65" i="145"/>
  <c r="P65" i="145"/>
  <c r="N65" i="145"/>
  <c r="L65" i="145"/>
  <c r="R64" i="145"/>
  <c r="P64" i="145"/>
  <c r="N64" i="145"/>
  <c r="L64" i="145"/>
  <c r="R63" i="145"/>
  <c r="P63" i="145"/>
  <c r="N63" i="145"/>
  <c r="L63" i="145"/>
  <c r="R62" i="145"/>
  <c r="P62" i="145"/>
  <c r="N62" i="145"/>
  <c r="L62" i="145"/>
  <c r="R61" i="145"/>
  <c r="P61" i="145"/>
  <c r="N61" i="145"/>
  <c r="L61" i="145"/>
  <c r="R60" i="145"/>
  <c r="P60" i="145"/>
  <c r="N60" i="145"/>
  <c r="L60" i="145"/>
  <c r="R58" i="145"/>
  <c r="P58" i="145"/>
  <c r="N58" i="145"/>
  <c r="L58" i="145"/>
  <c r="R57" i="145"/>
  <c r="P57" i="145"/>
  <c r="N57" i="145"/>
  <c r="L57" i="145"/>
  <c r="R56" i="145"/>
  <c r="P56" i="145"/>
  <c r="N56" i="145"/>
  <c r="L56" i="145"/>
  <c r="R55" i="145"/>
  <c r="P55" i="145"/>
  <c r="N55" i="145"/>
  <c r="L55" i="145"/>
  <c r="R54" i="145"/>
  <c r="P54" i="145"/>
  <c r="N54" i="145"/>
  <c r="L54" i="145"/>
  <c r="R53" i="145"/>
  <c r="P53" i="145"/>
  <c r="N53" i="145"/>
  <c r="L53" i="145"/>
  <c r="R52" i="145"/>
  <c r="P52" i="145"/>
  <c r="N52" i="145"/>
  <c r="L52" i="145"/>
  <c r="R51" i="145"/>
  <c r="P51" i="145"/>
  <c r="N51" i="145"/>
  <c r="L51" i="145"/>
  <c r="R50" i="145"/>
  <c r="P50" i="145"/>
  <c r="N50" i="145"/>
  <c r="L50" i="145"/>
  <c r="R49" i="145"/>
  <c r="P49" i="145"/>
  <c r="N49" i="145"/>
  <c r="L49" i="145"/>
  <c r="R48" i="145"/>
  <c r="P48" i="145"/>
  <c r="N48" i="145"/>
  <c r="L48" i="145"/>
  <c r="R47" i="145"/>
  <c r="P47" i="145"/>
  <c r="N47" i="145"/>
  <c r="L47" i="145"/>
  <c r="R46" i="145"/>
  <c r="P46" i="145"/>
  <c r="N46" i="145"/>
  <c r="L46" i="145"/>
  <c r="R45" i="145"/>
  <c r="P45" i="145"/>
  <c r="N45" i="145"/>
  <c r="L45" i="145"/>
  <c r="N43" i="145"/>
  <c r="L43" i="145"/>
  <c r="N42" i="145"/>
  <c r="L42" i="145"/>
  <c r="N41" i="145"/>
  <c r="L41" i="145"/>
  <c r="N40" i="145"/>
  <c r="L40" i="145"/>
  <c r="N39" i="145"/>
  <c r="L39" i="145"/>
  <c r="N38" i="145"/>
  <c r="L38" i="145"/>
  <c r="N37" i="145"/>
  <c r="L37" i="145"/>
  <c r="N36" i="145"/>
  <c r="L36" i="145"/>
  <c r="N35" i="145"/>
  <c r="L35" i="145"/>
  <c r="R34" i="145"/>
  <c r="P34" i="145"/>
  <c r="N34" i="145"/>
  <c r="L34" i="145"/>
  <c r="R33" i="145"/>
  <c r="P33" i="145"/>
  <c r="N33" i="145"/>
  <c r="L33" i="145"/>
  <c r="R32" i="145"/>
  <c r="P32" i="145"/>
  <c r="N32" i="145"/>
  <c r="L32" i="145"/>
  <c r="R31" i="145"/>
  <c r="P31" i="145"/>
  <c r="N31" i="145"/>
  <c r="L31" i="145"/>
  <c r="R30" i="145"/>
  <c r="P30" i="145"/>
  <c r="N30" i="145"/>
  <c r="L30" i="145"/>
  <c r="R29" i="145"/>
  <c r="P29" i="145"/>
  <c r="N29" i="145"/>
  <c r="L29" i="145"/>
  <c r="R28" i="145"/>
  <c r="P28" i="145"/>
  <c r="N28" i="145"/>
  <c r="L28" i="145"/>
  <c r="R27" i="145"/>
  <c r="P27" i="145"/>
  <c r="N27" i="145"/>
  <c r="L27" i="145"/>
  <c r="R26" i="145"/>
  <c r="P26" i="145"/>
  <c r="N26" i="145"/>
  <c r="L26" i="145"/>
  <c r="R25" i="145"/>
  <c r="P25" i="145"/>
  <c r="N25" i="145"/>
  <c r="L25" i="145"/>
  <c r="R24" i="145"/>
  <c r="P24" i="145"/>
  <c r="N24" i="145"/>
  <c r="L24" i="145"/>
  <c r="R23" i="145"/>
  <c r="P23" i="145"/>
  <c r="N23" i="145"/>
  <c r="L23" i="145"/>
  <c r="R22" i="145"/>
  <c r="P22" i="145"/>
  <c r="N22" i="145"/>
  <c r="L22" i="145"/>
  <c r="R21" i="145"/>
  <c r="P21" i="145"/>
  <c r="N21" i="145"/>
  <c r="L21" i="145"/>
  <c r="R20" i="145"/>
  <c r="P20" i="145"/>
  <c r="N20" i="145"/>
  <c r="L20" i="145"/>
  <c r="R19" i="145"/>
  <c r="P19" i="145"/>
  <c r="N19" i="145"/>
  <c r="L19" i="145"/>
  <c r="R18" i="145"/>
  <c r="P18" i="145"/>
  <c r="N18" i="145"/>
  <c r="L18" i="145"/>
  <c r="R17" i="145"/>
  <c r="P17" i="145"/>
  <c r="N17" i="145"/>
  <c r="L17" i="145"/>
  <c r="R16" i="145"/>
  <c r="P16" i="145"/>
  <c r="N16" i="145"/>
  <c r="L16" i="145"/>
  <c r="R15" i="145"/>
  <c r="P15" i="145"/>
  <c r="N15" i="145"/>
  <c r="L15" i="145"/>
  <c r="R14" i="145"/>
  <c r="P14" i="145"/>
  <c r="N14" i="145"/>
  <c r="L14" i="145"/>
  <c r="H13" i="145"/>
  <c r="I10" i="145"/>
  <c r="I9" i="145"/>
  <c r="I13" i="145" s="1"/>
  <c r="I8" i="145"/>
  <c r="G48" i="145" s="1"/>
  <c r="H48" i="145" s="1"/>
  <c r="H13" i="144"/>
  <c r="I10" i="144"/>
  <c r="I9" i="144"/>
  <c r="I13" i="144" s="1"/>
  <c r="I8" i="144"/>
  <c r="G17" i="144" s="1"/>
  <c r="H17" i="144" s="1"/>
  <c r="H46" i="142"/>
  <c r="I43" i="142"/>
  <c r="I42" i="142"/>
  <c r="I41" i="142"/>
  <c r="H13" i="142"/>
  <c r="I10" i="142"/>
  <c r="I9" i="142"/>
  <c r="I13" i="142" s="1"/>
  <c r="I8" i="142"/>
  <c r="G30" i="142" s="1"/>
  <c r="H30" i="142" s="1"/>
  <c r="H158" i="225"/>
  <c r="P146" i="225"/>
  <c r="N146" i="225"/>
  <c r="L146" i="225"/>
  <c r="P145" i="225"/>
  <c r="N145" i="225"/>
  <c r="L145" i="225"/>
  <c r="P144" i="225"/>
  <c r="N144" i="225"/>
  <c r="L144" i="225"/>
  <c r="P143" i="225"/>
  <c r="N143" i="225"/>
  <c r="L143" i="225"/>
  <c r="P142" i="225"/>
  <c r="N142" i="225"/>
  <c r="L142" i="225"/>
  <c r="P141" i="225"/>
  <c r="N141" i="225"/>
  <c r="L141" i="225"/>
  <c r="P140" i="225"/>
  <c r="N140" i="225"/>
  <c r="L140" i="225"/>
  <c r="P139" i="225"/>
  <c r="N139" i="225"/>
  <c r="L139" i="225"/>
  <c r="P138" i="225"/>
  <c r="N138" i="225"/>
  <c r="L138" i="225"/>
  <c r="P136" i="225"/>
  <c r="N136" i="225"/>
  <c r="L136" i="225"/>
  <c r="P135" i="225"/>
  <c r="N135" i="225"/>
  <c r="L135" i="225"/>
  <c r="P134" i="225"/>
  <c r="N134" i="225"/>
  <c r="L134" i="225"/>
  <c r="P133" i="225"/>
  <c r="N133" i="225"/>
  <c r="L133" i="225"/>
  <c r="P132" i="225"/>
  <c r="N132" i="225"/>
  <c r="L132" i="225"/>
  <c r="P131" i="225"/>
  <c r="N131" i="225"/>
  <c r="L131" i="225"/>
  <c r="P130" i="225"/>
  <c r="N130" i="225"/>
  <c r="L130" i="225"/>
  <c r="P128" i="225"/>
  <c r="N128" i="225"/>
  <c r="L128" i="225"/>
  <c r="P127" i="225"/>
  <c r="N127" i="225"/>
  <c r="L127" i="225"/>
  <c r="P126" i="225"/>
  <c r="N126" i="225"/>
  <c r="L126" i="225"/>
  <c r="P125" i="225"/>
  <c r="N125" i="225"/>
  <c r="L125" i="225"/>
  <c r="P124" i="225"/>
  <c r="N124" i="225"/>
  <c r="L124" i="225"/>
  <c r="P123" i="225"/>
  <c r="N123" i="225"/>
  <c r="L123" i="225"/>
  <c r="P122" i="225"/>
  <c r="N122" i="225"/>
  <c r="L122" i="225"/>
  <c r="P121" i="225"/>
  <c r="N121" i="225"/>
  <c r="L121" i="225"/>
  <c r="P120" i="225"/>
  <c r="N120" i="225"/>
  <c r="L120" i="225"/>
  <c r="P118" i="225"/>
  <c r="N118" i="225"/>
  <c r="L118" i="225"/>
  <c r="P117" i="225"/>
  <c r="N117" i="225"/>
  <c r="L117" i="225"/>
  <c r="P116" i="225"/>
  <c r="N116" i="225"/>
  <c r="L116" i="225"/>
  <c r="P115" i="225"/>
  <c r="N115" i="225"/>
  <c r="L115" i="225"/>
  <c r="P114" i="225"/>
  <c r="N114" i="225"/>
  <c r="L114" i="225"/>
  <c r="P113" i="225"/>
  <c r="N113" i="225"/>
  <c r="L113" i="225"/>
  <c r="P112" i="225"/>
  <c r="N112" i="225"/>
  <c r="L112" i="225"/>
  <c r="P111" i="225"/>
  <c r="N111" i="225"/>
  <c r="L111" i="225"/>
  <c r="P110" i="225"/>
  <c r="N110" i="225"/>
  <c r="L110" i="225"/>
  <c r="P109" i="225"/>
  <c r="N109" i="225"/>
  <c r="L109" i="225"/>
  <c r="P108" i="225"/>
  <c r="N108" i="225"/>
  <c r="L108" i="225"/>
  <c r="P107" i="225"/>
  <c r="N107" i="225"/>
  <c r="L107" i="225"/>
  <c r="P105" i="225"/>
  <c r="N105" i="225"/>
  <c r="L105" i="225"/>
  <c r="P104" i="225"/>
  <c r="N104" i="225"/>
  <c r="L104" i="225"/>
  <c r="P103" i="225"/>
  <c r="N103" i="225"/>
  <c r="L103" i="225"/>
  <c r="P102" i="225"/>
  <c r="N102" i="225"/>
  <c r="L102" i="225"/>
  <c r="P101" i="225"/>
  <c r="N101" i="225"/>
  <c r="L101" i="225"/>
  <c r="P100" i="225"/>
  <c r="N100" i="225"/>
  <c r="L100" i="225"/>
  <c r="P99" i="225"/>
  <c r="N99" i="225"/>
  <c r="L99" i="225"/>
  <c r="P98" i="225"/>
  <c r="N98" i="225"/>
  <c r="L98" i="225"/>
  <c r="P97" i="225"/>
  <c r="N97" i="225"/>
  <c r="L97" i="225"/>
  <c r="P96" i="225"/>
  <c r="N96" i="225"/>
  <c r="L96" i="225"/>
  <c r="P95" i="225"/>
  <c r="N95" i="225"/>
  <c r="L95" i="225"/>
  <c r="P94" i="225"/>
  <c r="N94" i="225"/>
  <c r="L94" i="225"/>
  <c r="T92" i="225"/>
  <c r="P92" i="225"/>
  <c r="N92" i="225"/>
  <c r="L92" i="225"/>
  <c r="T91" i="225"/>
  <c r="P91" i="225"/>
  <c r="N91" i="225"/>
  <c r="L91" i="225"/>
  <c r="T90" i="225"/>
  <c r="P90" i="225"/>
  <c r="N90" i="225"/>
  <c r="L90" i="225"/>
  <c r="T89" i="225"/>
  <c r="P89" i="225"/>
  <c r="N89" i="225"/>
  <c r="L89" i="225"/>
  <c r="T88" i="225"/>
  <c r="P88" i="225"/>
  <c r="N88" i="225"/>
  <c r="L88" i="225"/>
  <c r="T87" i="225"/>
  <c r="P87" i="225"/>
  <c r="N87" i="225"/>
  <c r="L87" i="225"/>
  <c r="T86" i="225"/>
  <c r="P86" i="225"/>
  <c r="N86" i="225"/>
  <c r="L86" i="225"/>
  <c r="T85" i="225"/>
  <c r="P85" i="225"/>
  <c r="N85" i="225"/>
  <c r="L85" i="225"/>
  <c r="T84" i="225"/>
  <c r="P84" i="225"/>
  <c r="N84" i="225"/>
  <c r="L84" i="225"/>
  <c r="T83" i="225"/>
  <c r="P83" i="225"/>
  <c r="N83" i="225"/>
  <c r="L83" i="225"/>
  <c r="T82" i="225"/>
  <c r="P82" i="225"/>
  <c r="N82" i="225"/>
  <c r="L82" i="225"/>
  <c r="T81" i="225"/>
  <c r="P81" i="225"/>
  <c r="N81" i="225"/>
  <c r="L81" i="225"/>
  <c r="T80" i="225"/>
  <c r="P80" i="225"/>
  <c r="N80" i="225"/>
  <c r="L80" i="225"/>
  <c r="T79" i="225"/>
  <c r="P79" i="225"/>
  <c r="N79" i="225"/>
  <c r="L79" i="225"/>
  <c r="P77" i="225"/>
  <c r="N77" i="225"/>
  <c r="L77" i="225"/>
  <c r="P76" i="225"/>
  <c r="N76" i="225"/>
  <c r="L76" i="225"/>
  <c r="P75" i="225"/>
  <c r="N75" i="225"/>
  <c r="L75" i="225"/>
  <c r="P74" i="225"/>
  <c r="N74" i="225"/>
  <c r="L74" i="225"/>
  <c r="P73" i="225"/>
  <c r="N73" i="225"/>
  <c r="L73" i="225"/>
  <c r="P72" i="225"/>
  <c r="N72" i="225"/>
  <c r="L72" i="225"/>
  <c r="P71" i="225"/>
  <c r="N71" i="225"/>
  <c r="L71" i="225"/>
  <c r="P70" i="225"/>
  <c r="N70" i="225"/>
  <c r="L70" i="225"/>
  <c r="P69" i="225"/>
  <c r="N69" i="225"/>
  <c r="L69" i="225"/>
  <c r="P68" i="225"/>
  <c r="N68" i="225"/>
  <c r="L68" i="225"/>
  <c r="P67" i="225"/>
  <c r="N67" i="225"/>
  <c r="L67" i="225"/>
  <c r="P66" i="225"/>
  <c r="N66" i="225"/>
  <c r="L66" i="225"/>
  <c r="P65" i="225"/>
  <c r="N65" i="225"/>
  <c r="L65" i="225"/>
  <c r="P64" i="225"/>
  <c r="N64" i="225"/>
  <c r="L64" i="225"/>
  <c r="P62" i="225"/>
  <c r="N62" i="225"/>
  <c r="L62" i="225"/>
  <c r="P61" i="225"/>
  <c r="N61" i="225"/>
  <c r="L61" i="225"/>
  <c r="P60" i="225"/>
  <c r="N60" i="225"/>
  <c r="L60" i="225"/>
  <c r="P59" i="225"/>
  <c r="N59" i="225"/>
  <c r="L59" i="225"/>
  <c r="P58" i="225"/>
  <c r="N58" i="225"/>
  <c r="L58" i="225"/>
  <c r="P57" i="225"/>
  <c r="N57" i="225"/>
  <c r="L57" i="225"/>
  <c r="P56" i="225"/>
  <c r="N56" i="225"/>
  <c r="L56" i="225"/>
  <c r="P55" i="225"/>
  <c r="N55" i="225"/>
  <c r="L55" i="225"/>
  <c r="P54" i="225"/>
  <c r="N54" i="225"/>
  <c r="L54" i="225"/>
  <c r="P53" i="225"/>
  <c r="N53" i="225"/>
  <c r="L53" i="225"/>
  <c r="P52" i="225"/>
  <c r="N52" i="225"/>
  <c r="L52" i="225"/>
  <c r="P51" i="225"/>
  <c r="N51" i="225"/>
  <c r="L51" i="225"/>
  <c r="P50" i="225"/>
  <c r="N50" i="225"/>
  <c r="L50" i="225"/>
  <c r="P49" i="225"/>
  <c r="N49" i="225"/>
  <c r="L49" i="225"/>
  <c r="T47" i="225"/>
  <c r="P47" i="225"/>
  <c r="N47" i="225"/>
  <c r="L47" i="225"/>
  <c r="T46" i="225"/>
  <c r="P46" i="225"/>
  <c r="N46" i="225"/>
  <c r="L46" i="225"/>
  <c r="T45" i="225"/>
  <c r="P45" i="225"/>
  <c r="N45" i="225"/>
  <c r="L45" i="225"/>
  <c r="T44" i="225"/>
  <c r="P44" i="225"/>
  <c r="N44" i="225"/>
  <c r="L44" i="225"/>
  <c r="T43" i="225"/>
  <c r="P43" i="225"/>
  <c r="N43" i="225"/>
  <c r="L43" i="225"/>
  <c r="T42" i="225"/>
  <c r="P42" i="225"/>
  <c r="N42" i="225"/>
  <c r="L42" i="225"/>
  <c r="T41" i="225"/>
  <c r="P41" i="225"/>
  <c r="N41" i="225"/>
  <c r="L41" i="225"/>
  <c r="T40" i="225"/>
  <c r="P40" i="225"/>
  <c r="N40" i="225"/>
  <c r="L40" i="225"/>
  <c r="T39" i="225"/>
  <c r="P39" i="225"/>
  <c r="N39" i="225"/>
  <c r="L39" i="225"/>
  <c r="T38" i="225"/>
  <c r="P38" i="225"/>
  <c r="N38" i="225"/>
  <c r="L38" i="225"/>
  <c r="T37" i="225"/>
  <c r="P37" i="225"/>
  <c r="N37" i="225"/>
  <c r="L37" i="225"/>
  <c r="T36" i="225"/>
  <c r="P36" i="225"/>
  <c r="N36" i="225"/>
  <c r="L36" i="225"/>
  <c r="T35" i="225"/>
  <c r="P35" i="225"/>
  <c r="N35" i="225"/>
  <c r="L35" i="225"/>
  <c r="T34" i="225"/>
  <c r="P34" i="225"/>
  <c r="N34" i="225"/>
  <c r="L34" i="225"/>
  <c r="T32" i="225"/>
  <c r="P32" i="225"/>
  <c r="N32" i="225"/>
  <c r="L32" i="225"/>
  <c r="T31" i="225"/>
  <c r="P31" i="225"/>
  <c r="N31" i="225"/>
  <c r="L31" i="225"/>
  <c r="T30" i="225"/>
  <c r="P30" i="225"/>
  <c r="N30" i="225"/>
  <c r="L30" i="225"/>
  <c r="T29" i="225"/>
  <c r="P29" i="225"/>
  <c r="N29" i="225"/>
  <c r="L29" i="225"/>
  <c r="T28" i="225"/>
  <c r="P28" i="225"/>
  <c r="N28" i="225"/>
  <c r="L28" i="225"/>
  <c r="T27" i="225"/>
  <c r="P27" i="225"/>
  <c r="N27" i="225"/>
  <c r="L27" i="225"/>
  <c r="T26" i="225"/>
  <c r="P26" i="225"/>
  <c r="N26" i="225"/>
  <c r="L26" i="225"/>
  <c r="T25" i="225"/>
  <c r="P25" i="225"/>
  <c r="N25" i="225"/>
  <c r="L25" i="225"/>
  <c r="T24" i="225"/>
  <c r="P24" i="225"/>
  <c r="N24" i="225"/>
  <c r="L24" i="225"/>
  <c r="T23" i="225"/>
  <c r="P23" i="225"/>
  <c r="N23" i="225"/>
  <c r="L23" i="225"/>
  <c r="T22" i="225"/>
  <c r="P22" i="225"/>
  <c r="N22" i="225"/>
  <c r="L22" i="225"/>
  <c r="T21" i="225"/>
  <c r="P21" i="225"/>
  <c r="N21" i="225"/>
  <c r="L21" i="225"/>
  <c r="T20" i="225"/>
  <c r="P20" i="225"/>
  <c r="N20" i="225"/>
  <c r="L20" i="225"/>
  <c r="T19" i="225"/>
  <c r="P19" i="225"/>
  <c r="N19" i="225"/>
  <c r="L19" i="225"/>
  <c r="T18" i="225"/>
  <c r="P18" i="225"/>
  <c r="N18" i="225"/>
  <c r="L18" i="225"/>
  <c r="T17" i="225"/>
  <c r="P17" i="225"/>
  <c r="N17" i="225"/>
  <c r="L17" i="225"/>
  <c r="T16" i="225"/>
  <c r="P16" i="225"/>
  <c r="N16" i="225"/>
  <c r="L16" i="225"/>
  <c r="T15" i="225"/>
  <c r="P15" i="225"/>
  <c r="N15" i="225"/>
  <c r="L15" i="225"/>
  <c r="T14" i="225"/>
  <c r="P14" i="225"/>
  <c r="N14" i="225"/>
  <c r="L14" i="225"/>
  <c r="H13" i="225"/>
  <c r="I10" i="225"/>
  <c r="I9" i="225"/>
  <c r="I158" i="225" s="1"/>
  <c r="I8" i="225"/>
  <c r="H260" i="133"/>
  <c r="T248" i="133"/>
  <c r="R248" i="133"/>
  <c r="P248" i="133"/>
  <c r="N248" i="133"/>
  <c r="L248" i="133"/>
  <c r="T247" i="133"/>
  <c r="R247" i="133"/>
  <c r="P247" i="133"/>
  <c r="N247" i="133"/>
  <c r="L247" i="133"/>
  <c r="T246" i="133"/>
  <c r="R246" i="133"/>
  <c r="P246" i="133"/>
  <c r="N246" i="133"/>
  <c r="L246" i="133"/>
  <c r="T245" i="133"/>
  <c r="R245" i="133"/>
  <c r="P245" i="133"/>
  <c r="N245" i="133"/>
  <c r="L245" i="133"/>
  <c r="T244" i="133"/>
  <c r="R244" i="133"/>
  <c r="P244" i="133"/>
  <c r="N244" i="133"/>
  <c r="L244" i="133"/>
  <c r="T243" i="133"/>
  <c r="R243" i="133"/>
  <c r="P243" i="133"/>
  <c r="N243" i="133"/>
  <c r="L243" i="133"/>
  <c r="T242" i="133"/>
  <c r="R242" i="133"/>
  <c r="P242" i="133"/>
  <c r="N242" i="133"/>
  <c r="L242" i="133"/>
  <c r="T241" i="133"/>
  <c r="R241" i="133"/>
  <c r="P241" i="133"/>
  <c r="N241" i="133"/>
  <c r="L241" i="133"/>
  <c r="T240" i="133"/>
  <c r="R240" i="133"/>
  <c r="P240" i="133"/>
  <c r="N240" i="133"/>
  <c r="L240" i="133"/>
  <c r="T239" i="133"/>
  <c r="R239" i="133"/>
  <c r="P239" i="133"/>
  <c r="N239" i="133"/>
  <c r="L239" i="133"/>
  <c r="T238" i="133"/>
  <c r="R238" i="133"/>
  <c r="P238" i="133"/>
  <c r="N238" i="133"/>
  <c r="L238" i="133"/>
  <c r="T237" i="133"/>
  <c r="R237" i="133"/>
  <c r="P237" i="133"/>
  <c r="N237" i="133"/>
  <c r="L237" i="133"/>
  <c r="T236" i="133"/>
  <c r="R236" i="133"/>
  <c r="P236" i="133"/>
  <c r="N236" i="133"/>
  <c r="L236" i="133"/>
  <c r="T235" i="133"/>
  <c r="R235" i="133"/>
  <c r="P235" i="133"/>
  <c r="N235" i="133"/>
  <c r="L235" i="133"/>
  <c r="T234" i="133"/>
  <c r="R234" i="133"/>
  <c r="P234" i="133"/>
  <c r="N234" i="133"/>
  <c r="L234" i="133"/>
  <c r="T233" i="133"/>
  <c r="R233" i="133"/>
  <c r="P233" i="133"/>
  <c r="N233" i="133"/>
  <c r="L233" i="133"/>
  <c r="T232" i="133"/>
  <c r="R232" i="133"/>
  <c r="P232" i="133"/>
  <c r="N232" i="133"/>
  <c r="L232" i="133"/>
  <c r="T231" i="133"/>
  <c r="R231" i="133"/>
  <c r="P231" i="133"/>
  <c r="N231" i="133"/>
  <c r="L231" i="133"/>
  <c r="T230" i="133"/>
  <c r="R230" i="133"/>
  <c r="P230" i="133"/>
  <c r="N230" i="133"/>
  <c r="L230" i="133"/>
  <c r="T229" i="133"/>
  <c r="R229" i="133"/>
  <c r="P229" i="133"/>
  <c r="N229" i="133"/>
  <c r="L229" i="133"/>
  <c r="T228" i="133"/>
  <c r="R228" i="133"/>
  <c r="P228" i="133"/>
  <c r="N228" i="133"/>
  <c r="L228" i="133"/>
  <c r="T227" i="133"/>
  <c r="R227" i="133"/>
  <c r="P227" i="133"/>
  <c r="N227" i="133"/>
  <c r="L227" i="133"/>
  <c r="T226" i="133"/>
  <c r="R226" i="133"/>
  <c r="P226" i="133"/>
  <c r="N226" i="133"/>
  <c r="L226" i="133"/>
  <c r="T225" i="133"/>
  <c r="R225" i="133"/>
  <c r="P225" i="133"/>
  <c r="N225" i="133"/>
  <c r="L225" i="133"/>
  <c r="T224" i="133"/>
  <c r="R224" i="133"/>
  <c r="P224" i="133"/>
  <c r="N224" i="133"/>
  <c r="L224" i="133"/>
  <c r="T223" i="133"/>
  <c r="R223" i="133"/>
  <c r="P223" i="133"/>
  <c r="N223" i="133"/>
  <c r="L223" i="133"/>
  <c r="T222" i="133"/>
  <c r="R222" i="133"/>
  <c r="P222" i="133"/>
  <c r="N222" i="133"/>
  <c r="L222" i="133"/>
  <c r="T221" i="133"/>
  <c r="R221" i="133"/>
  <c r="P221" i="133"/>
  <c r="N221" i="133"/>
  <c r="L221" i="133"/>
  <c r="T220" i="133"/>
  <c r="R220" i="133"/>
  <c r="P220" i="133"/>
  <c r="N220" i="133"/>
  <c r="L220" i="133"/>
  <c r="T219" i="133"/>
  <c r="R219" i="133"/>
  <c r="P219" i="133"/>
  <c r="N219" i="133"/>
  <c r="L219" i="133"/>
  <c r="T218" i="133"/>
  <c r="R218" i="133"/>
  <c r="P218" i="133"/>
  <c r="N218" i="133"/>
  <c r="L218" i="133"/>
  <c r="T217" i="133"/>
  <c r="R217" i="133"/>
  <c r="P217" i="133"/>
  <c r="N217" i="133"/>
  <c r="L217" i="133"/>
  <c r="T216" i="133"/>
  <c r="R216" i="133"/>
  <c r="P216" i="133"/>
  <c r="N216" i="133"/>
  <c r="L216" i="133"/>
  <c r="T215" i="133"/>
  <c r="R215" i="133"/>
  <c r="P215" i="133"/>
  <c r="N215" i="133"/>
  <c r="L215" i="133"/>
  <c r="T214" i="133"/>
  <c r="R214" i="133"/>
  <c r="P214" i="133"/>
  <c r="N214" i="133"/>
  <c r="L214" i="133"/>
  <c r="T213" i="133"/>
  <c r="R213" i="133"/>
  <c r="P213" i="133"/>
  <c r="N213" i="133"/>
  <c r="L213" i="133"/>
  <c r="T212" i="133"/>
  <c r="R212" i="133"/>
  <c r="P212" i="133"/>
  <c r="N212" i="133"/>
  <c r="L212" i="133"/>
  <c r="T211" i="133"/>
  <c r="R211" i="133"/>
  <c r="P211" i="133"/>
  <c r="N211" i="133"/>
  <c r="L211" i="133"/>
  <c r="T210" i="133"/>
  <c r="R210" i="133"/>
  <c r="P210" i="133"/>
  <c r="N210" i="133"/>
  <c r="L210" i="133"/>
  <c r="T209" i="133"/>
  <c r="P209" i="133"/>
  <c r="N209" i="133"/>
  <c r="L209" i="133"/>
  <c r="T208" i="133"/>
  <c r="P208" i="133"/>
  <c r="N208" i="133"/>
  <c r="L208" i="133"/>
  <c r="T207" i="133"/>
  <c r="P207" i="133"/>
  <c r="N207" i="133"/>
  <c r="L207" i="133"/>
  <c r="T205" i="133"/>
  <c r="R205" i="133"/>
  <c r="P205" i="133"/>
  <c r="N205" i="133"/>
  <c r="L205" i="133"/>
  <c r="T204" i="133"/>
  <c r="R204" i="133"/>
  <c r="P204" i="133"/>
  <c r="N204" i="133"/>
  <c r="L204" i="133"/>
  <c r="T203" i="133"/>
  <c r="R203" i="133"/>
  <c r="P203" i="133"/>
  <c r="N203" i="133"/>
  <c r="L203" i="133"/>
  <c r="T202" i="133"/>
  <c r="R202" i="133"/>
  <c r="P202" i="133"/>
  <c r="N202" i="133"/>
  <c r="L202" i="133"/>
  <c r="T200" i="133"/>
  <c r="R200" i="133"/>
  <c r="P200" i="133"/>
  <c r="N200" i="133"/>
  <c r="L200" i="133"/>
  <c r="T199" i="133"/>
  <c r="R199" i="133"/>
  <c r="P199" i="133"/>
  <c r="N199" i="133"/>
  <c r="L199" i="133"/>
  <c r="T198" i="133"/>
  <c r="R198" i="133"/>
  <c r="P198" i="133"/>
  <c r="N198" i="133"/>
  <c r="L198" i="133"/>
  <c r="T197" i="133"/>
  <c r="R197" i="133"/>
  <c r="P197" i="133"/>
  <c r="N197" i="133"/>
  <c r="L197" i="133"/>
  <c r="T196" i="133"/>
  <c r="R196" i="133"/>
  <c r="P196" i="133"/>
  <c r="N196" i="133"/>
  <c r="L196" i="133"/>
  <c r="T195" i="133"/>
  <c r="R195" i="133"/>
  <c r="P195" i="133"/>
  <c r="N195" i="133"/>
  <c r="L195" i="133"/>
  <c r="T194" i="133"/>
  <c r="R194" i="133"/>
  <c r="P194" i="133"/>
  <c r="N194" i="133"/>
  <c r="L194" i="133"/>
  <c r="T193" i="133"/>
  <c r="R193" i="133"/>
  <c r="P193" i="133"/>
  <c r="N193" i="133"/>
  <c r="L193" i="133"/>
  <c r="T192" i="133"/>
  <c r="R192" i="133"/>
  <c r="P192" i="133"/>
  <c r="N192" i="133"/>
  <c r="L192" i="133"/>
  <c r="T191" i="133"/>
  <c r="R191" i="133"/>
  <c r="P191" i="133"/>
  <c r="N191" i="133"/>
  <c r="L191" i="133"/>
  <c r="T190" i="133"/>
  <c r="R190" i="133"/>
  <c r="P190" i="133"/>
  <c r="N190" i="133"/>
  <c r="L190" i="133"/>
  <c r="T189" i="133"/>
  <c r="R189" i="133"/>
  <c r="P189" i="133"/>
  <c r="N189" i="133"/>
  <c r="L189" i="133"/>
  <c r="T188" i="133"/>
  <c r="R188" i="133"/>
  <c r="P188" i="133"/>
  <c r="N188" i="133"/>
  <c r="L188" i="133"/>
  <c r="T187" i="133"/>
  <c r="R187" i="133"/>
  <c r="P187" i="133"/>
  <c r="N187" i="133"/>
  <c r="L187" i="133"/>
  <c r="T186" i="133"/>
  <c r="R186" i="133"/>
  <c r="P186" i="133"/>
  <c r="N186" i="133"/>
  <c r="L186" i="133"/>
  <c r="T185" i="133"/>
  <c r="R185" i="133"/>
  <c r="P185" i="133"/>
  <c r="N185" i="133"/>
  <c r="L185" i="133"/>
  <c r="T184" i="133"/>
  <c r="R184" i="133"/>
  <c r="P184" i="133"/>
  <c r="N184" i="133"/>
  <c r="L184" i="133"/>
  <c r="T183" i="133"/>
  <c r="R183" i="133"/>
  <c r="P183" i="133"/>
  <c r="N183" i="133"/>
  <c r="L183" i="133"/>
  <c r="T182" i="133"/>
  <c r="R182" i="133"/>
  <c r="P182" i="133"/>
  <c r="N182" i="133"/>
  <c r="L182" i="133"/>
  <c r="T181" i="133"/>
  <c r="R181" i="133"/>
  <c r="P181" i="133"/>
  <c r="N181" i="133"/>
  <c r="L181" i="133"/>
  <c r="T180" i="133"/>
  <c r="R180" i="133"/>
  <c r="P180" i="133"/>
  <c r="N180" i="133"/>
  <c r="L180" i="133"/>
  <c r="T179" i="133"/>
  <c r="R179" i="133"/>
  <c r="P179" i="133"/>
  <c r="N179" i="133"/>
  <c r="L179" i="133"/>
  <c r="T178" i="133"/>
  <c r="R178" i="133"/>
  <c r="P178" i="133"/>
  <c r="N178" i="133"/>
  <c r="L178" i="133"/>
  <c r="T177" i="133"/>
  <c r="R177" i="133"/>
  <c r="P177" i="133"/>
  <c r="N177" i="133"/>
  <c r="L177" i="133"/>
  <c r="T176" i="133"/>
  <c r="R176" i="133"/>
  <c r="P176" i="133"/>
  <c r="N176" i="133"/>
  <c r="L176" i="133"/>
  <c r="T175" i="133"/>
  <c r="R175" i="133"/>
  <c r="P175" i="133"/>
  <c r="N175" i="133"/>
  <c r="L175" i="133"/>
  <c r="T174" i="133"/>
  <c r="R174" i="133"/>
  <c r="P174" i="133"/>
  <c r="N174" i="133"/>
  <c r="L174" i="133"/>
  <c r="T173" i="133"/>
  <c r="R173" i="133"/>
  <c r="P173" i="133"/>
  <c r="N173" i="133"/>
  <c r="L173" i="133"/>
  <c r="T172" i="133"/>
  <c r="R172" i="133"/>
  <c r="P172" i="133"/>
  <c r="N172" i="133"/>
  <c r="L172" i="133"/>
  <c r="T171" i="133"/>
  <c r="R171" i="133"/>
  <c r="P171" i="133"/>
  <c r="N171" i="133"/>
  <c r="L171" i="133"/>
  <c r="T170" i="133"/>
  <c r="R170" i="133"/>
  <c r="P170" i="133"/>
  <c r="N170" i="133"/>
  <c r="L170" i="133"/>
  <c r="T169" i="133"/>
  <c r="R169" i="133"/>
  <c r="P169" i="133"/>
  <c r="N169" i="133"/>
  <c r="L169" i="133"/>
  <c r="T168" i="133"/>
  <c r="R168" i="133"/>
  <c r="P168" i="133"/>
  <c r="N168" i="133"/>
  <c r="L168" i="133"/>
  <c r="T167" i="133"/>
  <c r="R167" i="133"/>
  <c r="P167" i="133"/>
  <c r="N167" i="133"/>
  <c r="L167" i="133"/>
  <c r="T166" i="133"/>
  <c r="R166" i="133"/>
  <c r="P166" i="133"/>
  <c r="N166" i="133"/>
  <c r="L166" i="133"/>
  <c r="T165" i="133"/>
  <c r="R165" i="133"/>
  <c r="P165" i="133"/>
  <c r="N165" i="133"/>
  <c r="L165" i="133"/>
  <c r="T164" i="133"/>
  <c r="R164" i="133"/>
  <c r="P164" i="133"/>
  <c r="N164" i="133"/>
  <c r="L164" i="133"/>
  <c r="T163" i="133"/>
  <c r="R163" i="133"/>
  <c r="P163" i="133"/>
  <c r="N163" i="133"/>
  <c r="L163" i="133"/>
  <c r="T162" i="133"/>
  <c r="R162" i="133"/>
  <c r="P162" i="133"/>
  <c r="N162" i="133"/>
  <c r="L162" i="133"/>
  <c r="T161" i="133"/>
  <c r="R161" i="133"/>
  <c r="P161" i="133"/>
  <c r="N161" i="133"/>
  <c r="L161" i="133"/>
  <c r="T160" i="133"/>
  <c r="R160" i="133"/>
  <c r="P160" i="133"/>
  <c r="N160" i="133"/>
  <c r="L160" i="133"/>
  <c r="T159" i="133"/>
  <c r="R159" i="133"/>
  <c r="P159" i="133"/>
  <c r="N159" i="133"/>
  <c r="L159" i="133"/>
  <c r="T157" i="133"/>
  <c r="R157" i="133"/>
  <c r="P157" i="133"/>
  <c r="N157" i="133"/>
  <c r="L157" i="133"/>
  <c r="T155" i="133"/>
  <c r="R155" i="133"/>
  <c r="P155" i="133"/>
  <c r="N155" i="133"/>
  <c r="L155" i="133"/>
  <c r="T154" i="133"/>
  <c r="R154" i="133"/>
  <c r="P154" i="133"/>
  <c r="N154" i="133"/>
  <c r="L154" i="133"/>
  <c r="T153" i="133"/>
  <c r="R153" i="133"/>
  <c r="P153" i="133"/>
  <c r="N153" i="133"/>
  <c r="L153" i="133"/>
  <c r="T152" i="133"/>
  <c r="R152" i="133"/>
  <c r="P152" i="133"/>
  <c r="N152" i="133"/>
  <c r="L152" i="133"/>
  <c r="T151" i="133"/>
  <c r="R151" i="133"/>
  <c r="P151" i="133"/>
  <c r="N151" i="133"/>
  <c r="L151" i="133"/>
  <c r="T150" i="133"/>
  <c r="R150" i="133"/>
  <c r="P150" i="133"/>
  <c r="N150" i="133"/>
  <c r="L150" i="133"/>
  <c r="T149" i="133"/>
  <c r="R149" i="133"/>
  <c r="P149" i="133"/>
  <c r="N149" i="133"/>
  <c r="L149" i="133"/>
  <c r="T148" i="133"/>
  <c r="R148" i="133"/>
  <c r="P148" i="133"/>
  <c r="N148" i="133"/>
  <c r="L148" i="133"/>
  <c r="T147" i="133"/>
  <c r="R147" i="133"/>
  <c r="P147" i="133"/>
  <c r="N147" i="133"/>
  <c r="L147" i="133"/>
  <c r="T145" i="133"/>
  <c r="R145" i="133"/>
  <c r="P145" i="133"/>
  <c r="N145" i="133"/>
  <c r="L145" i="133"/>
  <c r="T144" i="133"/>
  <c r="R144" i="133"/>
  <c r="P144" i="133"/>
  <c r="N144" i="133"/>
  <c r="L144" i="133"/>
  <c r="T143" i="133"/>
  <c r="R143" i="133"/>
  <c r="P143" i="133"/>
  <c r="N143" i="133"/>
  <c r="L143" i="133"/>
  <c r="T142" i="133"/>
  <c r="R142" i="133"/>
  <c r="P142" i="133"/>
  <c r="N142" i="133"/>
  <c r="L142" i="133"/>
  <c r="T141" i="133"/>
  <c r="R141" i="133"/>
  <c r="P141" i="133"/>
  <c r="N141" i="133"/>
  <c r="L141" i="133"/>
  <c r="T140" i="133"/>
  <c r="R140" i="133"/>
  <c r="P140" i="133"/>
  <c r="N140" i="133"/>
  <c r="L140" i="133"/>
  <c r="T139" i="133"/>
  <c r="R139" i="133"/>
  <c r="P139" i="133"/>
  <c r="N139" i="133"/>
  <c r="L139" i="133"/>
  <c r="T138" i="133"/>
  <c r="R138" i="133"/>
  <c r="P138" i="133"/>
  <c r="N138" i="133"/>
  <c r="L138" i="133"/>
  <c r="T137" i="133"/>
  <c r="R137" i="133"/>
  <c r="P137" i="133"/>
  <c r="N137" i="133"/>
  <c r="L137" i="133"/>
  <c r="T136" i="133"/>
  <c r="R136" i="133"/>
  <c r="P136" i="133"/>
  <c r="N136" i="133"/>
  <c r="L136" i="133"/>
  <c r="T135" i="133"/>
  <c r="R135" i="133"/>
  <c r="P135" i="133"/>
  <c r="N135" i="133"/>
  <c r="L135" i="133"/>
  <c r="T134" i="133"/>
  <c r="R134" i="133"/>
  <c r="P134" i="133"/>
  <c r="N134" i="133"/>
  <c r="L134" i="133"/>
  <c r="T133" i="133"/>
  <c r="R133" i="133"/>
  <c r="P133" i="133"/>
  <c r="N133" i="133"/>
  <c r="L133" i="133"/>
  <c r="T132" i="133"/>
  <c r="R132" i="133"/>
  <c r="P132" i="133"/>
  <c r="N132" i="133"/>
  <c r="L132" i="133"/>
  <c r="T131" i="133"/>
  <c r="R131" i="133"/>
  <c r="P131" i="133"/>
  <c r="N131" i="133"/>
  <c r="L131" i="133"/>
  <c r="T130" i="133"/>
  <c r="R130" i="133"/>
  <c r="P130" i="133"/>
  <c r="N130" i="133"/>
  <c r="L130" i="133"/>
  <c r="T129" i="133"/>
  <c r="R129" i="133"/>
  <c r="P129" i="133"/>
  <c r="N129" i="133"/>
  <c r="L129" i="133"/>
  <c r="T128" i="133"/>
  <c r="R128" i="133"/>
  <c r="P128" i="133"/>
  <c r="N128" i="133"/>
  <c r="L128" i="133"/>
  <c r="T127" i="133"/>
  <c r="R127" i="133"/>
  <c r="P127" i="133"/>
  <c r="N127" i="133"/>
  <c r="L127" i="133"/>
  <c r="T126" i="133"/>
  <c r="R126" i="133"/>
  <c r="P126" i="133"/>
  <c r="N126" i="133"/>
  <c r="L126" i="133"/>
  <c r="T125" i="133"/>
  <c r="R125" i="133"/>
  <c r="P125" i="133"/>
  <c r="N125" i="133"/>
  <c r="L125" i="133"/>
  <c r="T124" i="133"/>
  <c r="R124" i="133"/>
  <c r="P124" i="133"/>
  <c r="N124" i="133"/>
  <c r="L124" i="133"/>
  <c r="T123" i="133"/>
  <c r="R123" i="133"/>
  <c r="P123" i="133"/>
  <c r="N123" i="133"/>
  <c r="L123" i="133"/>
  <c r="T122" i="133"/>
  <c r="R122" i="133"/>
  <c r="P122" i="133"/>
  <c r="N122" i="133"/>
  <c r="L122" i="133"/>
  <c r="T121" i="133"/>
  <c r="R121" i="133"/>
  <c r="P121" i="133"/>
  <c r="N121" i="133"/>
  <c r="L121" i="133"/>
  <c r="T120" i="133"/>
  <c r="R120" i="133"/>
  <c r="P120" i="133"/>
  <c r="N120" i="133"/>
  <c r="L120" i="133"/>
  <c r="T119" i="133"/>
  <c r="R119" i="133"/>
  <c r="P119" i="133"/>
  <c r="N119" i="133"/>
  <c r="L119" i="133"/>
  <c r="T118" i="133"/>
  <c r="R118" i="133"/>
  <c r="P118" i="133"/>
  <c r="N118" i="133"/>
  <c r="L118" i="133"/>
  <c r="T117" i="133"/>
  <c r="R117" i="133"/>
  <c r="P117" i="133"/>
  <c r="N117" i="133"/>
  <c r="L117" i="133"/>
  <c r="T116" i="133"/>
  <c r="R116" i="133"/>
  <c r="P116" i="133"/>
  <c r="N116" i="133"/>
  <c r="L116" i="133"/>
  <c r="T115" i="133"/>
  <c r="R115" i="133"/>
  <c r="P115" i="133"/>
  <c r="N115" i="133"/>
  <c r="L115" i="133"/>
  <c r="T114" i="133"/>
  <c r="R114" i="133"/>
  <c r="P114" i="133"/>
  <c r="N114" i="133"/>
  <c r="L114" i="133"/>
  <c r="T113" i="133"/>
  <c r="R113" i="133"/>
  <c r="P113" i="133"/>
  <c r="N113" i="133"/>
  <c r="L113" i="133"/>
  <c r="T112" i="133"/>
  <c r="R112" i="133"/>
  <c r="P112" i="133"/>
  <c r="N112" i="133"/>
  <c r="L112" i="133"/>
  <c r="T111" i="133"/>
  <c r="R111" i="133"/>
  <c r="P111" i="133"/>
  <c r="N111" i="133"/>
  <c r="L111" i="133"/>
  <c r="T110" i="133"/>
  <c r="R110" i="133"/>
  <c r="P110" i="133"/>
  <c r="N110" i="133"/>
  <c r="L110" i="133"/>
  <c r="T109" i="133"/>
  <c r="R109" i="133"/>
  <c r="P109" i="133"/>
  <c r="N109" i="133"/>
  <c r="L109" i="133"/>
  <c r="T108" i="133"/>
  <c r="R108" i="133"/>
  <c r="P108" i="133"/>
  <c r="N108" i="133"/>
  <c r="L108" i="133"/>
  <c r="T106" i="133"/>
  <c r="R106" i="133"/>
  <c r="P106" i="133"/>
  <c r="N106" i="133"/>
  <c r="L106" i="133"/>
  <c r="T105" i="133"/>
  <c r="R105" i="133"/>
  <c r="P105" i="133"/>
  <c r="N105" i="133"/>
  <c r="L105" i="133"/>
  <c r="T104" i="133"/>
  <c r="R104" i="133"/>
  <c r="P104" i="133"/>
  <c r="N104" i="133"/>
  <c r="L104" i="133"/>
  <c r="T103" i="133"/>
  <c r="R103" i="133"/>
  <c r="P103" i="133"/>
  <c r="N103" i="133"/>
  <c r="L103" i="133"/>
  <c r="T102" i="133"/>
  <c r="R102" i="133"/>
  <c r="P102" i="133"/>
  <c r="N102" i="133"/>
  <c r="L102" i="133"/>
  <c r="T101" i="133"/>
  <c r="R101" i="133"/>
  <c r="P101" i="133"/>
  <c r="N101" i="133"/>
  <c r="L101" i="133"/>
  <c r="T100" i="133"/>
  <c r="R100" i="133"/>
  <c r="P100" i="133"/>
  <c r="N100" i="133"/>
  <c r="L100" i="133"/>
  <c r="T99" i="133"/>
  <c r="R99" i="133"/>
  <c r="P99" i="133"/>
  <c r="N99" i="133"/>
  <c r="L99" i="133"/>
  <c r="T98" i="133"/>
  <c r="R98" i="133"/>
  <c r="P98" i="133"/>
  <c r="N98" i="133"/>
  <c r="L98" i="133"/>
  <c r="T97" i="133"/>
  <c r="R97" i="133"/>
  <c r="P97" i="133"/>
  <c r="N97" i="133"/>
  <c r="L97" i="133"/>
  <c r="T96" i="133"/>
  <c r="R96" i="133"/>
  <c r="P96" i="133"/>
  <c r="N96" i="133"/>
  <c r="L96" i="133"/>
  <c r="T95" i="133"/>
  <c r="R95" i="133"/>
  <c r="P95" i="133"/>
  <c r="N95" i="133"/>
  <c r="L95" i="133"/>
  <c r="T94" i="133"/>
  <c r="R94" i="133"/>
  <c r="P94" i="133"/>
  <c r="N94" i="133"/>
  <c r="L94" i="133"/>
  <c r="T93" i="133"/>
  <c r="R93" i="133"/>
  <c r="P93" i="133"/>
  <c r="N93" i="133"/>
  <c r="L93" i="133"/>
  <c r="T92" i="133"/>
  <c r="R92" i="133"/>
  <c r="P92" i="133"/>
  <c r="N92" i="133"/>
  <c r="L92" i="133"/>
  <c r="T91" i="133"/>
  <c r="R91" i="133"/>
  <c r="P91" i="133"/>
  <c r="N91" i="133"/>
  <c r="L91" i="133"/>
  <c r="T90" i="133"/>
  <c r="R90" i="133"/>
  <c r="P90" i="133"/>
  <c r="N90" i="133"/>
  <c r="L90" i="133"/>
  <c r="T89" i="133"/>
  <c r="R89" i="133"/>
  <c r="P89" i="133"/>
  <c r="N89" i="133"/>
  <c r="L89" i="133"/>
  <c r="T88" i="133"/>
  <c r="R88" i="133"/>
  <c r="P88" i="133"/>
  <c r="N88" i="133"/>
  <c r="L88" i="133"/>
  <c r="T87" i="133"/>
  <c r="R87" i="133"/>
  <c r="P87" i="133"/>
  <c r="N87" i="133"/>
  <c r="L87" i="133"/>
  <c r="T86" i="133"/>
  <c r="R86" i="133"/>
  <c r="P86" i="133"/>
  <c r="N86" i="133"/>
  <c r="L86" i="133"/>
  <c r="T85" i="133"/>
  <c r="R85" i="133"/>
  <c r="P85" i="133"/>
  <c r="N85" i="133"/>
  <c r="L85" i="133"/>
  <c r="T84" i="133"/>
  <c r="R84" i="133"/>
  <c r="P84" i="133"/>
  <c r="N84" i="133"/>
  <c r="L84" i="133"/>
  <c r="T83" i="133"/>
  <c r="R83" i="133"/>
  <c r="P83" i="133"/>
  <c r="N83" i="133"/>
  <c r="L83" i="133"/>
  <c r="T82" i="133"/>
  <c r="R82" i="133"/>
  <c r="P82" i="133"/>
  <c r="N82" i="133"/>
  <c r="L82" i="133"/>
  <c r="T81" i="133"/>
  <c r="R81" i="133"/>
  <c r="P81" i="133"/>
  <c r="N81" i="133"/>
  <c r="L81" i="133"/>
  <c r="T80" i="133"/>
  <c r="R80" i="133"/>
  <c r="P80" i="133"/>
  <c r="N80" i="133"/>
  <c r="L80" i="133"/>
  <c r="T79" i="133"/>
  <c r="R79" i="133"/>
  <c r="P79" i="133"/>
  <c r="N79" i="133"/>
  <c r="L79" i="133"/>
  <c r="T78" i="133"/>
  <c r="R78" i="133"/>
  <c r="P78" i="133"/>
  <c r="N78" i="133"/>
  <c r="L78" i="133"/>
  <c r="T77" i="133"/>
  <c r="R77" i="133"/>
  <c r="P77" i="133"/>
  <c r="N77" i="133"/>
  <c r="L77" i="133"/>
  <c r="T76" i="133"/>
  <c r="R76" i="133"/>
  <c r="P76" i="133"/>
  <c r="N76" i="133"/>
  <c r="L76" i="133"/>
  <c r="T75" i="133"/>
  <c r="R75" i="133"/>
  <c r="P75" i="133"/>
  <c r="N75" i="133"/>
  <c r="L75" i="133"/>
  <c r="T74" i="133"/>
  <c r="R74" i="133"/>
  <c r="P74" i="133"/>
  <c r="N74" i="133"/>
  <c r="L74" i="133"/>
  <c r="T73" i="133"/>
  <c r="R73" i="133"/>
  <c r="P73" i="133"/>
  <c r="N73" i="133"/>
  <c r="L73" i="133"/>
  <c r="T72" i="133"/>
  <c r="R72" i="133"/>
  <c r="P72" i="133"/>
  <c r="N72" i="133"/>
  <c r="L72" i="133"/>
  <c r="T71" i="133"/>
  <c r="R71" i="133"/>
  <c r="P71" i="133"/>
  <c r="N71" i="133"/>
  <c r="L71" i="133"/>
  <c r="T70" i="133"/>
  <c r="R70" i="133"/>
  <c r="P70" i="133"/>
  <c r="N70" i="133"/>
  <c r="L70" i="133"/>
  <c r="T69" i="133"/>
  <c r="R69" i="133"/>
  <c r="P69" i="133"/>
  <c r="N69" i="133"/>
  <c r="L69" i="133"/>
  <c r="T67" i="133"/>
  <c r="R67" i="133"/>
  <c r="P67" i="133"/>
  <c r="N67" i="133"/>
  <c r="L67" i="133"/>
  <c r="T66" i="133"/>
  <c r="R66" i="133"/>
  <c r="P66" i="133"/>
  <c r="N66" i="133"/>
  <c r="L66" i="133"/>
  <c r="T65" i="133"/>
  <c r="R65" i="133"/>
  <c r="P65" i="133"/>
  <c r="N65" i="133"/>
  <c r="L65" i="133"/>
  <c r="T64" i="133"/>
  <c r="R64" i="133"/>
  <c r="P64" i="133"/>
  <c r="N64" i="133"/>
  <c r="L64" i="133"/>
  <c r="T63" i="133"/>
  <c r="R63" i="133"/>
  <c r="P63" i="133"/>
  <c r="N63" i="133"/>
  <c r="L63" i="133"/>
  <c r="T62" i="133"/>
  <c r="R62" i="133"/>
  <c r="P62" i="133"/>
  <c r="N62" i="133"/>
  <c r="L62" i="133"/>
  <c r="T61" i="133"/>
  <c r="R61" i="133"/>
  <c r="P61" i="133"/>
  <c r="N61" i="133"/>
  <c r="L61" i="133"/>
  <c r="T58" i="133"/>
  <c r="R58" i="133"/>
  <c r="P58" i="133"/>
  <c r="N58" i="133"/>
  <c r="L58" i="133"/>
  <c r="T57" i="133"/>
  <c r="R57" i="133"/>
  <c r="P57" i="133"/>
  <c r="N57" i="133"/>
  <c r="L57" i="133"/>
  <c r="T55" i="133"/>
  <c r="R55" i="133"/>
  <c r="P55" i="133"/>
  <c r="N55" i="133"/>
  <c r="L55" i="133"/>
  <c r="T54" i="133"/>
  <c r="R54" i="133"/>
  <c r="P54" i="133"/>
  <c r="N54" i="133"/>
  <c r="L54" i="133"/>
  <c r="T53" i="133"/>
  <c r="R53" i="133"/>
  <c r="P53" i="133"/>
  <c r="N53" i="133"/>
  <c r="L53" i="133"/>
  <c r="T52" i="133"/>
  <c r="R52" i="133"/>
  <c r="P52" i="133"/>
  <c r="N52" i="133"/>
  <c r="L52" i="133"/>
  <c r="T51" i="133"/>
  <c r="R51" i="133"/>
  <c r="P51" i="133"/>
  <c r="N51" i="133"/>
  <c r="L51" i="133"/>
  <c r="T50" i="133"/>
  <c r="R50" i="133"/>
  <c r="P50" i="133"/>
  <c r="N50" i="133"/>
  <c r="L50" i="133"/>
  <c r="T49" i="133"/>
  <c r="R49" i="133"/>
  <c r="P49" i="133"/>
  <c r="N49" i="133"/>
  <c r="L49" i="133"/>
  <c r="T48" i="133"/>
  <c r="R48" i="133"/>
  <c r="P48" i="133"/>
  <c r="N48" i="133"/>
  <c r="L48" i="133"/>
  <c r="T47" i="133"/>
  <c r="R47" i="133"/>
  <c r="P47" i="133"/>
  <c r="N47" i="133"/>
  <c r="L47" i="133"/>
  <c r="T46" i="133"/>
  <c r="R46" i="133"/>
  <c r="P46" i="133"/>
  <c r="N46" i="133"/>
  <c r="L46" i="133"/>
  <c r="T45" i="133"/>
  <c r="R45" i="133"/>
  <c r="P45" i="133"/>
  <c r="N45" i="133"/>
  <c r="L45" i="133"/>
  <c r="T44" i="133"/>
  <c r="R44" i="133"/>
  <c r="P44" i="133"/>
  <c r="N44" i="133"/>
  <c r="L44" i="133"/>
  <c r="T43" i="133"/>
  <c r="R43" i="133"/>
  <c r="P43" i="133"/>
  <c r="N43" i="133"/>
  <c r="L43" i="133"/>
  <c r="T42" i="133"/>
  <c r="R42" i="133"/>
  <c r="P42" i="133"/>
  <c r="N42" i="133"/>
  <c r="L42" i="133"/>
  <c r="T41" i="133"/>
  <c r="R41" i="133"/>
  <c r="P41" i="133"/>
  <c r="N41" i="133"/>
  <c r="L41" i="133"/>
  <c r="T40" i="133"/>
  <c r="R40" i="133"/>
  <c r="P40" i="133"/>
  <c r="N40" i="133"/>
  <c r="L40" i="133"/>
  <c r="T39" i="133"/>
  <c r="R39" i="133"/>
  <c r="P39" i="133"/>
  <c r="N39" i="133"/>
  <c r="L39" i="133"/>
  <c r="T38" i="133"/>
  <c r="R38" i="133"/>
  <c r="P38" i="133"/>
  <c r="N38" i="133"/>
  <c r="L38" i="133"/>
  <c r="T37" i="133"/>
  <c r="R37" i="133"/>
  <c r="P37" i="133"/>
  <c r="N37" i="133"/>
  <c r="L37" i="133"/>
  <c r="T36" i="133"/>
  <c r="R36" i="133"/>
  <c r="P36" i="133"/>
  <c r="N36" i="133"/>
  <c r="L36" i="133"/>
  <c r="T35" i="133"/>
  <c r="R35" i="133"/>
  <c r="P35" i="133"/>
  <c r="N35" i="133"/>
  <c r="L35" i="133"/>
  <c r="T34" i="133"/>
  <c r="R34" i="133"/>
  <c r="P34" i="133"/>
  <c r="N34" i="133"/>
  <c r="L34" i="133"/>
  <c r="T33" i="133"/>
  <c r="R33" i="133"/>
  <c r="P33" i="133"/>
  <c r="N33" i="133"/>
  <c r="L33" i="133"/>
  <c r="T32" i="133"/>
  <c r="R32" i="133"/>
  <c r="P32" i="133"/>
  <c r="N32" i="133"/>
  <c r="L32" i="133"/>
  <c r="T31" i="133"/>
  <c r="R31" i="133"/>
  <c r="P31" i="133"/>
  <c r="N31" i="133"/>
  <c r="L31" i="133"/>
  <c r="T30" i="133"/>
  <c r="R30" i="133"/>
  <c r="P30" i="133"/>
  <c r="N30" i="133"/>
  <c r="L30" i="133"/>
  <c r="T29" i="133"/>
  <c r="R29" i="133"/>
  <c r="P29" i="133"/>
  <c r="N29" i="133"/>
  <c r="L29" i="133"/>
  <c r="T28" i="133"/>
  <c r="R28" i="133"/>
  <c r="P28" i="133"/>
  <c r="N28" i="133"/>
  <c r="L28" i="133"/>
  <c r="T27" i="133"/>
  <c r="R27" i="133"/>
  <c r="P27" i="133"/>
  <c r="N27" i="133"/>
  <c r="L27" i="133"/>
  <c r="T26" i="133"/>
  <c r="R26" i="133"/>
  <c r="P26" i="133"/>
  <c r="N26" i="133"/>
  <c r="L26" i="133"/>
  <c r="T25" i="133"/>
  <c r="R25" i="133"/>
  <c r="P25" i="133"/>
  <c r="N25" i="133"/>
  <c r="L25" i="133"/>
  <c r="T24" i="133"/>
  <c r="R24" i="133"/>
  <c r="P24" i="133"/>
  <c r="N24" i="133"/>
  <c r="L24" i="133"/>
  <c r="T23" i="133"/>
  <c r="R23" i="133"/>
  <c r="P23" i="133"/>
  <c r="N23" i="133"/>
  <c r="L23" i="133"/>
  <c r="T22" i="133"/>
  <c r="R22" i="133"/>
  <c r="P22" i="133"/>
  <c r="N22" i="133"/>
  <c r="L22" i="133"/>
  <c r="T21" i="133"/>
  <c r="R21" i="133"/>
  <c r="P21" i="133"/>
  <c r="N21" i="133"/>
  <c r="L21" i="133"/>
  <c r="T20" i="133"/>
  <c r="R20" i="133"/>
  <c r="P20" i="133"/>
  <c r="N20" i="133"/>
  <c r="L20" i="133"/>
  <c r="T17" i="133"/>
  <c r="R17" i="133"/>
  <c r="P17" i="133"/>
  <c r="N17" i="133"/>
  <c r="L17" i="133"/>
  <c r="T16" i="133"/>
  <c r="R16" i="133"/>
  <c r="P16" i="133"/>
  <c r="N16" i="133"/>
  <c r="L16" i="133"/>
  <c r="H15" i="133"/>
  <c r="I10" i="133"/>
  <c r="I9" i="133"/>
  <c r="I260" i="133" s="1"/>
  <c r="I8" i="133"/>
  <c r="G88" i="133" s="1"/>
  <c r="H88" i="133" s="1"/>
  <c r="H705" i="11"/>
  <c r="H685" i="11"/>
  <c r="N673" i="11"/>
  <c r="L673" i="11"/>
  <c r="N672" i="11"/>
  <c r="L672" i="11"/>
  <c r="N671" i="11"/>
  <c r="L671" i="11"/>
  <c r="N669" i="11"/>
  <c r="L669" i="11"/>
  <c r="N668" i="11"/>
  <c r="L668" i="11"/>
  <c r="N667" i="11"/>
  <c r="L667" i="11"/>
  <c r="N666" i="11"/>
  <c r="L666" i="11"/>
  <c r="N665" i="11"/>
  <c r="L665" i="11"/>
  <c r="N664" i="11"/>
  <c r="L664" i="11"/>
  <c r="N663" i="11"/>
  <c r="L663" i="11"/>
  <c r="N662" i="11"/>
  <c r="L662" i="11"/>
  <c r="N661" i="11"/>
  <c r="L661" i="11"/>
  <c r="N660" i="11"/>
  <c r="L660" i="11"/>
  <c r="N659" i="11"/>
  <c r="L659" i="11"/>
  <c r="N658" i="11"/>
  <c r="L658" i="11"/>
  <c r="N657" i="11"/>
  <c r="L657" i="11"/>
  <c r="N656" i="11"/>
  <c r="L656" i="11"/>
  <c r="N655" i="11"/>
  <c r="L655" i="11"/>
  <c r="N654" i="11"/>
  <c r="L654" i="11"/>
  <c r="N653" i="11"/>
  <c r="L653" i="11"/>
  <c r="N652" i="11"/>
  <c r="L652" i="11"/>
  <c r="N651" i="11"/>
  <c r="L651" i="11"/>
  <c r="N650" i="11"/>
  <c r="L650" i="11"/>
  <c r="N649" i="11"/>
  <c r="L649" i="11"/>
  <c r="N648" i="11"/>
  <c r="L648" i="11"/>
  <c r="N647" i="11"/>
  <c r="L647" i="11"/>
  <c r="L646" i="11"/>
  <c r="S646" i="11" s="1"/>
  <c r="L645" i="11"/>
  <c r="S645" i="11" s="1"/>
  <c r="L644" i="11"/>
  <c r="S644" i="11" s="1"/>
  <c r="N643" i="11"/>
  <c r="L643" i="11"/>
  <c r="N642" i="11"/>
  <c r="L642" i="11"/>
  <c r="N641" i="11"/>
  <c r="L641" i="11"/>
  <c r="N640" i="11"/>
  <c r="L640" i="11"/>
  <c r="N639" i="11"/>
  <c r="L639" i="11"/>
  <c r="N638" i="11"/>
  <c r="L638" i="11"/>
  <c r="N637" i="11"/>
  <c r="L637" i="11"/>
  <c r="N636" i="11"/>
  <c r="L636" i="11"/>
  <c r="N635" i="11"/>
  <c r="L635" i="11"/>
  <c r="N634" i="11"/>
  <c r="L634" i="11"/>
  <c r="N633" i="11"/>
  <c r="L633" i="11"/>
  <c r="N632" i="11"/>
  <c r="L632" i="11"/>
  <c r="N631" i="11"/>
  <c r="L631" i="11"/>
  <c r="N630" i="11"/>
  <c r="L630" i="11"/>
  <c r="N629" i="11"/>
  <c r="L629" i="11"/>
  <c r="N628" i="11"/>
  <c r="L628" i="11"/>
  <c r="N627" i="11"/>
  <c r="L627" i="11"/>
  <c r="N626" i="11"/>
  <c r="L626" i="11"/>
  <c r="N625" i="11"/>
  <c r="L625" i="11"/>
  <c r="N624" i="11"/>
  <c r="L624" i="11"/>
  <c r="N623" i="11"/>
  <c r="L623" i="11"/>
  <c r="N622" i="11"/>
  <c r="L622" i="11"/>
  <c r="N621" i="11"/>
  <c r="L621" i="11"/>
  <c r="N620" i="11"/>
  <c r="L620" i="11"/>
  <c r="N619" i="11"/>
  <c r="L619" i="11"/>
  <c r="N618" i="11"/>
  <c r="L618" i="11"/>
  <c r="N617" i="11"/>
  <c r="L617" i="11"/>
  <c r="N616" i="11"/>
  <c r="L616" i="11"/>
  <c r="N615" i="11"/>
  <c r="L615" i="11"/>
  <c r="N614" i="11"/>
  <c r="L614" i="11"/>
  <c r="N613" i="11"/>
  <c r="L613" i="11"/>
  <c r="N612" i="11"/>
  <c r="L612" i="11"/>
  <c r="N611" i="11"/>
  <c r="L611" i="11"/>
  <c r="N610" i="11"/>
  <c r="L610" i="11"/>
  <c r="N609" i="11"/>
  <c r="L609" i="11"/>
  <c r="N608" i="11"/>
  <c r="L608" i="11"/>
  <c r="N607" i="11"/>
  <c r="L607" i="11"/>
  <c r="N606" i="11"/>
  <c r="L606" i="11"/>
  <c r="N605" i="11"/>
  <c r="L605" i="11"/>
  <c r="N604" i="11"/>
  <c r="L604" i="11"/>
  <c r="N603" i="11"/>
  <c r="L603" i="11"/>
  <c r="N602" i="11"/>
  <c r="L602" i="11"/>
  <c r="N601" i="11"/>
  <c r="L601" i="11"/>
  <c r="N600" i="11"/>
  <c r="L600" i="11"/>
  <c r="N599" i="11"/>
  <c r="L599" i="11"/>
  <c r="N598" i="11"/>
  <c r="L598" i="11"/>
  <c r="N597" i="11"/>
  <c r="L597" i="11"/>
  <c r="N596" i="11"/>
  <c r="L596" i="11"/>
  <c r="N595" i="11"/>
  <c r="L595" i="11"/>
  <c r="N594" i="11"/>
  <c r="L594" i="11"/>
  <c r="N593" i="11"/>
  <c r="L593" i="11"/>
  <c r="N592" i="11"/>
  <c r="L592" i="11"/>
  <c r="N591" i="11"/>
  <c r="L591" i="11"/>
  <c r="N590" i="11"/>
  <c r="L590" i="11"/>
  <c r="N589" i="11"/>
  <c r="L589" i="11"/>
  <c r="N588" i="11"/>
  <c r="L588" i="11"/>
  <c r="N587" i="11"/>
  <c r="L587" i="11"/>
  <c r="N586" i="11"/>
  <c r="L586" i="11"/>
  <c r="N585" i="11"/>
  <c r="L585" i="11"/>
  <c r="N583" i="11"/>
  <c r="L583" i="11"/>
  <c r="N582" i="11"/>
  <c r="L582" i="11"/>
  <c r="N581" i="11"/>
  <c r="L581" i="11"/>
  <c r="N580" i="11"/>
  <c r="L580" i="11"/>
  <c r="N579" i="11"/>
  <c r="L579" i="11"/>
  <c r="N578" i="11"/>
  <c r="L578" i="11"/>
  <c r="N577" i="11"/>
  <c r="L577" i="11"/>
  <c r="N576" i="11"/>
  <c r="L576" i="11"/>
  <c r="N575" i="11"/>
  <c r="L575" i="11"/>
  <c r="N574" i="11"/>
  <c r="L574" i="11"/>
  <c r="N573" i="11"/>
  <c r="L573" i="11"/>
  <c r="N572" i="11"/>
  <c r="L572" i="11"/>
  <c r="N571" i="11"/>
  <c r="L571" i="11"/>
  <c r="N570" i="11"/>
  <c r="L570" i="11"/>
  <c r="N569" i="11"/>
  <c r="L569" i="11"/>
  <c r="N568" i="11"/>
  <c r="L568" i="11"/>
  <c r="N567" i="11"/>
  <c r="L567" i="11"/>
  <c r="N566" i="11"/>
  <c r="L566" i="11"/>
  <c r="N565" i="11"/>
  <c r="L565" i="11"/>
  <c r="N564" i="11"/>
  <c r="L564" i="11"/>
  <c r="N563" i="11"/>
  <c r="L563" i="11"/>
  <c r="N562" i="11"/>
  <c r="L562" i="11"/>
  <c r="N561" i="11"/>
  <c r="L561" i="11"/>
  <c r="N560" i="11"/>
  <c r="L560" i="11"/>
  <c r="N559" i="11"/>
  <c r="L559" i="11"/>
  <c r="N558" i="11"/>
  <c r="L558" i="11"/>
  <c r="N557" i="11"/>
  <c r="L557" i="11"/>
  <c r="N556" i="11"/>
  <c r="L556" i="11"/>
  <c r="N555" i="11"/>
  <c r="L555" i="11"/>
  <c r="N554" i="11"/>
  <c r="L554" i="11"/>
  <c r="N553" i="11"/>
  <c r="L553" i="11"/>
  <c r="N552" i="11"/>
  <c r="L552" i="11"/>
  <c r="N551" i="11"/>
  <c r="L551" i="11"/>
  <c r="N550" i="11"/>
  <c r="L550" i="11"/>
  <c r="N549" i="11"/>
  <c r="L549" i="11"/>
  <c r="N548" i="11"/>
  <c r="L548" i="11"/>
  <c r="N547" i="11"/>
  <c r="L547" i="11"/>
  <c r="N546" i="11"/>
  <c r="L546" i="11"/>
  <c r="N545" i="11"/>
  <c r="L545" i="11"/>
  <c r="N544" i="11"/>
  <c r="L544" i="11"/>
  <c r="N543" i="11"/>
  <c r="L543" i="11"/>
  <c r="N542" i="11"/>
  <c r="L542" i="11"/>
  <c r="N541" i="11"/>
  <c r="L541" i="11"/>
  <c r="N540" i="11"/>
  <c r="L540" i="11"/>
  <c r="N539" i="11"/>
  <c r="L539" i="11"/>
  <c r="N538" i="11"/>
  <c r="L538" i="11"/>
  <c r="N537" i="11"/>
  <c r="L537" i="11"/>
  <c r="N536" i="11"/>
  <c r="L536" i="11"/>
  <c r="N535" i="11"/>
  <c r="L535" i="11"/>
  <c r="N534" i="11"/>
  <c r="L534" i="11"/>
  <c r="N533" i="11"/>
  <c r="L533" i="11"/>
  <c r="N532" i="11"/>
  <c r="L532" i="11"/>
  <c r="N531" i="11"/>
  <c r="L531" i="11"/>
  <c r="N530" i="11"/>
  <c r="L530" i="11"/>
  <c r="N529" i="11"/>
  <c r="L529" i="11"/>
  <c r="N528" i="11"/>
  <c r="L528" i="11"/>
  <c r="N527" i="11"/>
  <c r="L527" i="11"/>
  <c r="N526" i="11"/>
  <c r="L526" i="11"/>
  <c r="N525" i="11"/>
  <c r="L525" i="11"/>
  <c r="N524" i="11"/>
  <c r="L524" i="11"/>
  <c r="N523" i="11"/>
  <c r="L523" i="11"/>
  <c r="N522" i="11"/>
  <c r="L522" i="11"/>
  <c r="N521" i="11"/>
  <c r="L521" i="11"/>
  <c r="N520" i="11"/>
  <c r="L520" i="11"/>
  <c r="N519" i="11"/>
  <c r="L519" i="11"/>
  <c r="N518" i="11"/>
  <c r="L518" i="11"/>
  <c r="N517" i="11"/>
  <c r="L517" i="11"/>
  <c r="N516" i="11"/>
  <c r="L516" i="11"/>
  <c r="N515" i="11"/>
  <c r="L515" i="11"/>
  <c r="N514" i="11"/>
  <c r="L514" i="11"/>
  <c r="N513" i="11"/>
  <c r="L513" i="11"/>
  <c r="N512" i="11"/>
  <c r="L512" i="11"/>
  <c r="N511" i="11"/>
  <c r="L511" i="11"/>
  <c r="N510" i="11"/>
  <c r="L510" i="11"/>
  <c r="N509" i="11"/>
  <c r="L509" i="11"/>
  <c r="N508" i="11"/>
  <c r="L508" i="11"/>
  <c r="N507" i="11"/>
  <c r="L507" i="11"/>
  <c r="N506" i="11"/>
  <c r="L506" i="11"/>
  <c r="N505" i="11"/>
  <c r="L505" i="11"/>
  <c r="N504" i="11"/>
  <c r="L504" i="11"/>
  <c r="N503" i="11"/>
  <c r="L503" i="11"/>
  <c r="N502" i="11"/>
  <c r="L502" i="11"/>
  <c r="N501" i="11"/>
  <c r="L501" i="11"/>
  <c r="N500" i="11"/>
  <c r="L500" i="11"/>
  <c r="N499" i="11"/>
  <c r="L499" i="11"/>
  <c r="N498" i="11"/>
  <c r="L498" i="11"/>
  <c r="N497" i="11"/>
  <c r="L497" i="11"/>
  <c r="N496" i="11"/>
  <c r="L496" i="11"/>
  <c r="R494" i="11"/>
  <c r="P494" i="11"/>
  <c r="N494" i="11"/>
  <c r="L494" i="11"/>
  <c r="R493" i="11"/>
  <c r="P493" i="11"/>
  <c r="N493" i="11"/>
  <c r="L493" i="11"/>
  <c r="R492" i="11"/>
  <c r="P492" i="11"/>
  <c r="N492" i="11"/>
  <c r="L492" i="11"/>
  <c r="R490" i="11"/>
  <c r="P490" i="11"/>
  <c r="N490" i="11"/>
  <c r="L490" i="11"/>
  <c r="R489" i="11"/>
  <c r="P489" i="11"/>
  <c r="N489" i="11"/>
  <c r="L489" i="11"/>
  <c r="R488" i="11"/>
  <c r="P488" i="11"/>
  <c r="N488" i="11"/>
  <c r="L488" i="11"/>
  <c r="R487" i="11"/>
  <c r="P487" i="11"/>
  <c r="N487" i="11"/>
  <c r="L487" i="11"/>
  <c r="R486" i="11"/>
  <c r="P486" i="11"/>
  <c r="N486" i="11"/>
  <c r="L486" i="11"/>
  <c r="R485" i="11"/>
  <c r="P485" i="11"/>
  <c r="N485" i="11"/>
  <c r="L485" i="11"/>
  <c r="R484" i="11"/>
  <c r="P484" i="11"/>
  <c r="N484" i="11"/>
  <c r="L484" i="11"/>
  <c r="R483" i="11"/>
  <c r="P483" i="11"/>
  <c r="N483" i="11"/>
  <c r="L483" i="11"/>
  <c r="R482" i="11"/>
  <c r="P482" i="11"/>
  <c r="N482" i="11"/>
  <c r="L482" i="11"/>
  <c r="R481" i="11"/>
  <c r="P481" i="11"/>
  <c r="N481" i="11"/>
  <c r="L481" i="11"/>
  <c r="R480" i="11"/>
  <c r="P480" i="11"/>
  <c r="N480" i="11"/>
  <c r="L480" i="11"/>
  <c r="R479" i="11"/>
  <c r="P479" i="11"/>
  <c r="N479" i="11"/>
  <c r="L479" i="11"/>
  <c r="R478" i="11"/>
  <c r="P478" i="11"/>
  <c r="N478" i="11"/>
  <c r="L478" i="11"/>
  <c r="R477" i="11"/>
  <c r="P477" i="11"/>
  <c r="N477" i="11"/>
  <c r="L477" i="11"/>
  <c r="R476" i="11"/>
  <c r="P476" i="11"/>
  <c r="N476" i="11"/>
  <c r="L476" i="11"/>
  <c r="R475" i="11"/>
  <c r="P475" i="11"/>
  <c r="N475" i="11"/>
  <c r="L475" i="11"/>
  <c r="R474" i="11"/>
  <c r="P474" i="11"/>
  <c r="N474" i="11"/>
  <c r="L474" i="11"/>
  <c r="R473" i="11"/>
  <c r="P473" i="11"/>
  <c r="N473" i="11"/>
  <c r="L473" i="11"/>
  <c r="R472" i="11"/>
  <c r="P472" i="11"/>
  <c r="N472" i="11"/>
  <c r="L472" i="11"/>
  <c r="R471" i="11"/>
  <c r="P471" i="11"/>
  <c r="N471" i="11"/>
  <c r="L471" i="11"/>
  <c r="R470" i="11"/>
  <c r="P470" i="11"/>
  <c r="N470" i="11"/>
  <c r="L470" i="11"/>
  <c r="R469" i="11"/>
  <c r="P469" i="11"/>
  <c r="N469" i="11"/>
  <c r="L469" i="11"/>
  <c r="R468" i="11"/>
  <c r="P468" i="11"/>
  <c r="N468" i="11"/>
  <c r="L468" i="11"/>
  <c r="R467" i="11"/>
  <c r="P467" i="11"/>
  <c r="L467" i="11"/>
  <c r="R466" i="11"/>
  <c r="P466" i="11"/>
  <c r="L466" i="11"/>
  <c r="R465" i="11"/>
  <c r="P465" i="11"/>
  <c r="L465" i="11"/>
  <c r="R464" i="11"/>
  <c r="P464" i="11"/>
  <c r="N464" i="11"/>
  <c r="L464" i="11"/>
  <c r="R463" i="11"/>
  <c r="P463" i="11"/>
  <c r="N463" i="11"/>
  <c r="L463" i="11"/>
  <c r="R462" i="11"/>
  <c r="P462" i="11"/>
  <c r="N462" i="11"/>
  <c r="L462" i="11"/>
  <c r="R461" i="11"/>
  <c r="P461" i="11"/>
  <c r="N461" i="11"/>
  <c r="L461" i="11"/>
  <c r="R460" i="11"/>
  <c r="P460" i="11"/>
  <c r="N460" i="11"/>
  <c r="L460" i="11"/>
  <c r="R459" i="11"/>
  <c r="P459" i="11"/>
  <c r="N459" i="11"/>
  <c r="L459" i="11"/>
  <c r="R458" i="11"/>
  <c r="P458" i="11"/>
  <c r="N458" i="11"/>
  <c r="L458" i="11"/>
  <c r="R457" i="11"/>
  <c r="P457" i="11"/>
  <c r="N457" i="11"/>
  <c r="L457" i="11"/>
  <c r="R456" i="11"/>
  <c r="P456" i="11"/>
  <c r="N456" i="11"/>
  <c r="L456" i="11"/>
  <c r="R455" i="11"/>
  <c r="P455" i="11"/>
  <c r="N455" i="11"/>
  <c r="L455" i="11"/>
  <c r="R454" i="11"/>
  <c r="P454" i="11"/>
  <c r="N454" i="11"/>
  <c r="L454" i="11"/>
  <c r="R453" i="11"/>
  <c r="P453" i="11"/>
  <c r="N453" i="11"/>
  <c r="L453" i="11"/>
  <c r="R452" i="11"/>
  <c r="P452" i="11"/>
  <c r="N452" i="11"/>
  <c r="L452" i="11"/>
  <c r="R451" i="11"/>
  <c r="P451" i="11"/>
  <c r="N451" i="11"/>
  <c r="L451" i="11"/>
  <c r="R450" i="11"/>
  <c r="P450" i="11"/>
  <c r="N450" i="11"/>
  <c r="L450" i="11"/>
  <c r="R449" i="11"/>
  <c r="P449" i="11"/>
  <c r="N449" i="11"/>
  <c r="L449" i="11"/>
  <c r="R448" i="11"/>
  <c r="P448" i="11"/>
  <c r="N448" i="11"/>
  <c r="L448" i="11"/>
  <c r="R447" i="11"/>
  <c r="P447" i="11"/>
  <c r="N447" i="11"/>
  <c r="L447" i="11"/>
  <c r="R446" i="11"/>
  <c r="P446" i="11"/>
  <c r="N446" i="11"/>
  <c r="L446" i="11"/>
  <c r="R445" i="11"/>
  <c r="P445" i="11"/>
  <c r="N445" i="11"/>
  <c r="L445" i="11"/>
  <c r="R444" i="11"/>
  <c r="P444" i="11"/>
  <c r="N444" i="11"/>
  <c r="L444" i="11"/>
  <c r="R443" i="11"/>
  <c r="P443" i="11"/>
  <c r="N443" i="11"/>
  <c r="L443" i="11"/>
  <c r="R442" i="11"/>
  <c r="P442" i="11"/>
  <c r="N442" i="11"/>
  <c r="L442" i="11"/>
  <c r="R441" i="11"/>
  <c r="P441" i="11"/>
  <c r="N441" i="11"/>
  <c r="L441" i="11"/>
  <c r="R440" i="11"/>
  <c r="P440" i="11"/>
  <c r="N440" i="11"/>
  <c r="L440" i="11"/>
  <c r="R439" i="11"/>
  <c r="P439" i="11"/>
  <c r="N439" i="11"/>
  <c r="L439" i="11"/>
  <c r="R438" i="11"/>
  <c r="P438" i="11"/>
  <c r="N438" i="11"/>
  <c r="L438" i="11"/>
  <c r="R437" i="11"/>
  <c r="P437" i="11"/>
  <c r="N437" i="11"/>
  <c r="L437" i="11"/>
  <c r="R436" i="11"/>
  <c r="P436" i="11"/>
  <c r="N436" i="11"/>
  <c r="L436" i="11"/>
  <c r="R435" i="11"/>
  <c r="P435" i="11"/>
  <c r="N435" i="11"/>
  <c r="L435" i="11"/>
  <c r="R434" i="11"/>
  <c r="P434" i="11"/>
  <c r="N434" i="11"/>
  <c r="L434" i="11"/>
  <c r="R433" i="11"/>
  <c r="P433" i="11"/>
  <c r="N433" i="11"/>
  <c r="L433" i="11"/>
  <c r="R432" i="11"/>
  <c r="P432" i="11"/>
  <c r="N432" i="11"/>
  <c r="L432" i="11"/>
  <c r="R431" i="11"/>
  <c r="P431" i="11"/>
  <c r="N431" i="11"/>
  <c r="L431" i="11"/>
  <c r="R430" i="11"/>
  <c r="P430" i="11"/>
  <c r="N430" i="11"/>
  <c r="L430" i="11"/>
  <c r="R429" i="11"/>
  <c r="P429" i="11"/>
  <c r="N429" i="11"/>
  <c r="L429" i="11"/>
  <c r="R428" i="11"/>
  <c r="P428" i="11"/>
  <c r="N428" i="11"/>
  <c r="L428" i="11"/>
  <c r="R427" i="11"/>
  <c r="P427" i="11"/>
  <c r="N427" i="11"/>
  <c r="L427" i="11"/>
  <c r="R426" i="11"/>
  <c r="P426" i="11"/>
  <c r="N426" i="11"/>
  <c r="L426" i="11"/>
  <c r="R425" i="11"/>
  <c r="P425" i="11"/>
  <c r="N425" i="11"/>
  <c r="L425" i="11"/>
  <c r="R424" i="11"/>
  <c r="P424" i="11"/>
  <c r="N424" i="11"/>
  <c r="L424" i="11"/>
  <c r="R423" i="11"/>
  <c r="P423" i="11"/>
  <c r="N423" i="11"/>
  <c r="L423" i="11"/>
  <c r="R422" i="11"/>
  <c r="P422" i="11"/>
  <c r="N422" i="11"/>
  <c r="L422" i="11"/>
  <c r="R421" i="11"/>
  <c r="P421" i="11"/>
  <c r="N421" i="11"/>
  <c r="L421" i="11"/>
  <c r="R420" i="11"/>
  <c r="P420" i="11"/>
  <c r="N420" i="11"/>
  <c r="L420" i="11"/>
  <c r="R419" i="11"/>
  <c r="P419" i="11"/>
  <c r="N419" i="11"/>
  <c r="L419" i="11"/>
  <c r="R418" i="11"/>
  <c r="P418" i="11"/>
  <c r="N418" i="11"/>
  <c r="L418" i="11"/>
  <c r="R417" i="11"/>
  <c r="P417" i="11"/>
  <c r="N417" i="11"/>
  <c r="L417" i="11"/>
  <c r="R416" i="11"/>
  <c r="P416" i="11"/>
  <c r="N416" i="11"/>
  <c r="L416" i="11"/>
  <c r="R415" i="11"/>
  <c r="P415" i="11"/>
  <c r="N415" i="11"/>
  <c r="L415" i="11"/>
  <c r="R414" i="11"/>
  <c r="P414" i="11"/>
  <c r="N414" i="11"/>
  <c r="L414" i="11"/>
  <c r="R413" i="11"/>
  <c r="P413" i="11"/>
  <c r="N413" i="11"/>
  <c r="L413" i="11"/>
  <c r="R412" i="11"/>
  <c r="P412" i="11"/>
  <c r="N412" i="11"/>
  <c r="L412" i="11"/>
  <c r="R411" i="11"/>
  <c r="P411" i="11"/>
  <c r="N411" i="11"/>
  <c r="L411" i="11"/>
  <c r="R410" i="11"/>
  <c r="P410" i="11"/>
  <c r="N410" i="11"/>
  <c r="L410" i="11"/>
  <c r="R409" i="11"/>
  <c r="P409" i="11"/>
  <c r="N409" i="11"/>
  <c r="L409" i="11"/>
  <c r="R408" i="11"/>
  <c r="P408" i="11"/>
  <c r="N408" i="11"/>
  <c r="L408" i="11"/>
  <c r="R407" i="11"/>
  <c r="P407" i="11"/>
  <c r="N407" i="11"/>
  <c r="L407" i="11"/>
  <c r="R406" i="11"/>
  <c r="P406" i="11"/>
  <c r="N406" i="11"/>
  <c r="L406" i="11"/>
  <c r="R404" i="11"/>
  <c r="P404" i="11"/>
  <c r="N404" i="11"/>
  <c r="L404" i="11"/>
  <c r="R403" i="11"/>
  <c r="P403" i="11"/>
  <c r="N403" i="11"/>
  <c r="L403" i="11"/>
  <c r="R402" i="11"/>
  <c r="P402" i="11"/>
  <c r="N402" i="11"/>
  <c r="L402" i="11"/>
  <c r="R401" i="11"/>
  <c r="P401" i="11"/>
  <c r="N401" i="11"/>
  <c r="L401" i="11"/>
  <c r="R400" i="11"/>
  <c r="P400" i="11"/>
  <c r="N400" i="11"/>
  <c r="L400" i="11"/>
  <c r="R399" i="11"/>
  <c r="P399" i="11"/>
  <c r="N399" i="11"/>
  <c r="L399" i="11"/>
  <c r="R398" i="11"/>
  <c r="P398" i="11"/>
  <c r="N398" i="11"/>
  <c r="L398" i="11"/>
  <c r="R397" i="11"/>
  <c r="P397" i="11"/>
  <c r="N397" i="11"/>
  <c r="L397" i="11"/>
  <c r="R396" i="11"/>
  <c r="P396" i="11"/>
  <c r="N396" i="11"/>
  <c r="L396" i="11"/>
  <c r="R395" i="11"/>
  <c r="P395" i="11"/>
  <c r="N395" i="11"/>
  <c r="L395" i="11"/>
  <c r="R394" i="11"/>
  <c r="P394" i="11"/>
  <c r="N394" i="11"/>
  <c r="L394" i="11"/>
  <c r="R393" i="11"/>
  <c r="P393" i="11"/>
  <c r="N393" i="11"/>
  <c r="L393" i="11"/>
  <c r="R392" i="11"/>
  <c r="P392" i="11"/>
  <c r="N392" i="11"/>
  <c r="L392" i="11"/>
  <c r="R391" i="11"/>
  <c r="P391" i="11"/>
  <c r="N391" i="11"/>
  <c r="L391" i="11"/>
  <c r="R390" i="11"/>
  <c r="P390" i="11"/>
  <c r="N390" i="11"/>
  <c r="L390" i="11"/>
  <c r="R389" i="11"/>
  <c r="P389" i="11"/>
  <c r="N389" i="11"/>
  <c r="L389" i="11"/>
  <c r="R388" i="11"/>
  <c r="P388" i="11"/>
  <c r="N388" i="11"/>
  <c r="L388" i="11"/>
  <c r="R387" i="11"/>
  <c r="P387" i="11"/>
  <c r="N387" i="11"/>
  <c r="L387" i="11"/>
  <c r="R386" i="11"/>
  <c r="P386" i="11"/>
  <c r="N386" i="11"/>
  <c r="L386" i="11"/>
  <c r="R385" i="11"/>
  <c r="P385" i="11"/>
  <c r="N385" i="11"/>
  <c r="L385" i="11"/>
  <c r="R384" i="11"/>
  <c r="P384" i="11"/>
  <c r="N384" i="11"/>
  <c r="L384" i="11"/>
  <c r="R383" i="11"/>
  <c r="P383" i="11"/>
  <c r="N383" i="11"/>
  <c r="L383" i="11"/>
  <c r="R382" i="11"/>
  <c r="P382" i="11"/>
  <c r="N382" i="11"/>
  <c r="L382" i="11"/>
  <c r="R381" i="11"/>
  <c r="P381" i="11"/>
  <c r="N381" i="11"/>
  <c r="L381" i="11"/>
  <c r="R380" i="11"/>
  <c r="P380" i="11"/>
  <c r="N380" i="11"/>
  <c r="L380" i="11"/>
  <c r="R379" i="11"/>
  <c r="P379" i="11"/>
  <c r="N379" i="11"/>
  <c r="L379" i="11"/>
  <c r="R378" i="11"/>
  <c r="P378" i="11"/>
  <c r="L378" i="11"/>
  <c r="R377" i="11"/>
  <c r="P377" i="11"/>
  <c r="L377" i="11"/>
  <c r="R376" i="11"/>
  <c r="P376" i="11"/>
  <c r="L376" i="11"/>
  <c r="R375" i="11"/>
  <c r="P375" i="11"/>
  <c r="N375" i="11"/>
  <c r="L375" i="11"/>
  <c r="R374" i="11"/>
  <c r="P374" i="11"/>
  <c r="N374" i="11"/>
  <c r="L374" i="11"/>
  <c r="R373" i="11"/>
  <c r="P373" i="11"/>
  <c r="N373" i="11"/>
  <c r="L373" i="11"/>
  <c r="R372" i="11"/>
  <c r="P372" i="11"/>
  <c r="N372" i="11"/>
  <c r="L372" i="11"/>
  <c r="R371" i="11"/>
  <c r="P371" i="11"/>
  <c r="N371" i="11"/>
  <c r="L371" i="11"/>
  <c r="R370" i="11"/>
  <c r="P370" i="11"/>
  <c r="N370" i="11"/>
  <c r="L370" i="11"/>
  <c r="R369" i="11"/>
  <c r="P369" i="11"/>
  <c r="N369" i="11"/>
  <c r="L369" i="11"/>
  <c r="R368" i="11"/>
  <c r="P368" i="11"/>
  <c r="N368" i="11"/>
  <c r="L368" i="11"/>
  <c r="R367" i="11"/>
  <c r="P367" i="11"/>
  <c r="N367" i="11"/>
  <c r="L367" i="11"/>
  <c r="R366" i="11"/>
  <c r="P366" i="11"/>
  <c r="N366" i="11"/>
  <c r="L366" i="11"/>
  <c r="R365" i="11"/>
  <c r="P365" i="11"/>
  <c r="N365" i="11"/>
  <c r="L365" i="11"/>
  <c r="R364" i="11"/>
  <c r="P364" i="11"/>
  <c r="N364" i="11"/>
  <c r="L364" i="11"/>
  <c r="R363" i="11"/>
  <c r="P363" i="11"/>
  <c r="N363" i="11"/>
  <c r="L363" i="11"/>
  <c r="R362" i="11"/>
  <c r="P362" i="11"/>
  <c r="N362" i="11"/>
  <c r="L362" i="11"/>
  <c r="R361" i="11"/>
  <c r="P361" i="11"/>
  <c r="N361" i="11"/>
  <c r="L361" i="11"/>
  <c r="R360" i="11"/>
  <c r="P360" i="11"/>
  <c r="N360" i="11"/>
  <c r="L360" i="11"/>
  <c r="R359" i="11"/>
  <c r="P359" i="11"/>
  <c r="N359" i="11"/>
  <c r="L359" i="11"/>
  <c r="R358" i="11"/>
  <c r="P358" i="11"/>
  <c r="N358" i="11"/>
  <c r="L358" i="11"/>
  <c r="R357" i="11"/>
  <c r="P357" i="11"/>
  <c r="N357" i="11"/>
  <c r="L357" i="11"/>
  <c r="R356" i="11"/>
  <c r="P356" i="11"/>
  <c r="N356" i="11"/>
  <c r="L356" i="11"/>
  <c r="R355" i="11"/>
  <c r="P355" i="11"/>
  <c r="N355" i="11"/>
  <c r="L355" i="11"/>
  <c r="R354" i="11"/>
  <c r="P354" i="11"/>
  <c r="N354" i="11"/>
  <c r="L354" i="11"/>
  <c r="R353" i="11"/>
  <c r="P353" i="11"/>
  <c r="N353" i="11"/>
  <c r="L353" i="11"/>
  <c r="R352" i="11"/>
  <c r="P352" i="11"/>
  <c r="N352" i="11"/>
  <c r="L352" i="11"/>
  <c r="R351" i="11"/>
  <c r="P351" i="11"/>
  <c r="N351" i="11"/>
  <c r="L351" i="11"/>
  <c r="R350" i="11"/>
  <c r="P350" i="11"/>
  <c r="N350" i="11"/>
  <c r="L350" i="11"/>
  <c r="R349" i="11"/>
  <c r="P349" i="11"/>
  <c r="N349" i="11"/>
  <c r="L349" i="11"/>
  <c r="R348" i="11"/>
  <c r="P348" i="11"/>
  <c r="N348" i="11"/>
  <c r="L348" i="11"/>
  <c r="R347" i="11"/>
  <c r="P347" i="11"/>
  <c r="N347" i="11"/>
  <c r="L347" i="11"/>
  <c r="R346" i="11"/>
  <c r="P346" i="11"/>
  <c r="N346" i="11"/>
  <c r="L346" i="11"/>
  <c r="R345" i="11"/>
  <c r="P345" i="11"/>
  <c r="N345" i="11"/>
  <c r="L345" i="11"/>
  <c r="R344" i="11"/>
  <c r="P344" i="11"/>
  <c r="N344" i="11"/>
  <c r="L344" i="11"/>
  <c r="R343" i="11"/>
  <c r="P343" i="11"/>
  <c r="N343" i="11"/>
  <c r="L343" i="11"/>
  <c r="R342" i="11"/>
  <c r="P342" i="11"/>
  <c r="N342" i="11"/>
  <c r="L342" i="11"/>
  <c r="R341" i="11"/>
  <c r="P341" i="11"/>
  <c r="N341" i="11"/>
  <c r="L341" i="11"/>
  <c r="R340" i="11"/>
  <c r="P340" i="11"/>
  <c r="N340" i="11"/>
  <c r="L340" i="11"/>
  <c r="R339" i="11"/>
  <c r="P339" i="11"/>
  <c r="N339" i="11"/>
  <c r="L339" i="11"/>
  <c r="R338" i="11"/>
  <c r="P338" i="11"/>
  <c r="N338" i="11"/>
  <c r="L338" i="11"/>
  <c r="R337" i="11"/>
  <c r="P337" i="11"/>
  <c r="N337" i="11"/>
  <c r="L337" i="11"/>
  <c r="R336" i="11"/>
  <c r="P336" i="11"/>
  <c r="N336" i="11"/>
  <c r="L336" i="11"/>
  <c r="R335" i="11"/>
  <c r="P335" i="11"/>
  <c r="N335" i="11"/>
  <c r="L335" i="11"/>
  <c r="R334" i="11"/>
  <c r="P334" i="11"/>
  <c r="N334" i="11"/>
  <c r="L334" i="11"/>
  <c r="R333" i="11"/>
  <c r="P333" i="11"/>
  <c r="N333" i="11"/>
  <c r="L333" i="11"/>
  <c r="R332" i="11"/>
  <c r="P332" i="11"/>
  <c r="N332" i="11"/>
  <c r="L332" i="11"/>
  <c r="R331" i="11"/>
  <c r="P331" i="11"/>
  <c r="N331" i="11"/>
  <c r="L331" i="11"/>
  <c r="R330" i="11"/>
  <c r="P330" i="11"/>
  <c r="N330" i="11"/>
  <c r="L330" i="11"/>
  <c r="R329" i="11"/>
  <c r="P329" i="11"/>
  <c r="N329" i="11"/>
  <c r="L329" i="11"/>
  <c r="R328" i="11"/>
  <c r="P328" i="11"/>
  <c r="N328" i="11"/>
  <c r="L328" i="11"/>
  <c r="R327" i="11"/>
  <c r="P327" i="11"/>
  <c r="N327" i="11"/>
  <c r="L327" i="11"/>
  <c r="R326" i="11"/>
  <c r="P326" i="11"/>
  <c r="N326" i="11"/>
  <c r="L326" i="11"/>
  <c r="R325" i="11"/>
  <c r="P325" i="11"/>
  <c r="N325" i="11"/>
  <c r="L325" i="11"/>
  <c r="R324" i="11"/>
  <c r="P324" i="11"/>
  <c r="N324" i="11"/>
  <c r="L324" i="11"/>
  <c r="R323" i="11"/>
  <c r="P323" i="11"/>
  <c r="N323" i="11"/>
  <c r="L323" i="11"/>
  <c r="R322" i="11"/>
  <c r="P322" i="11"/>
  <c r="N322" i="11"/>
  <c r="L322" i="11"/>
  <c r="R321" i="11"/>
  <c r="P321" i="11"/>
  <c r="N321" i="11"/>
  <c r="L321" i="11"/>
  <c r="R320" i="11"/>
  <c r="P320" i="11"/>
  <c r="N320" i="11"/>
  <c r="L320" i="11"/>
  <c r="R319" i="11"/>
  <c r="P319" i="11"/>
  <c r="N319" i="11"/>
  <c r="L319" i="11"/>
  <c r="R318" i="11"/>
  <c r="P318" i="11"/>
  <c r="N318" i="11"/>
  <c r="L318" i="11"/>
  <c r="N316" i="11"/>
  <c r="L316" i="11"/>
  <c r="N315" i="11"/>
  <c r="L315" i="11"/>
  <c r="L314" i="11"/>
  <c r="S314" i="11" s="1"/>
  <c r="L313" i="11"/>
  <c r="S313" i="11" s="1"/>
  <c r="L312" i="11"/>
  <c r="S312" i="11" s="1"/>
  <c r="L311" i="11"/>
  <c r="S311" i="11" s="1"/>
  <c r="L310" i="11"/>
  <c r="S310" i="11" s="1"/>
  <c r="N309" i="11"/>
  <c r="L309" i="11"/>
  <c r="N308" i="11"/>
  <c r="L308" i="11"/>
  <c r="N307" i="11"/>
  <c r="L307" i="11"/>
  <c r="N306" i="11"/>
  <c r="L306" i="11"/>
  <c r="N305" i="11"/>
  <c r="L305" i="11"/>
  <c r="N304" i="11"/>
  <c r="L304" i="11"/>
  <c r="N303" i="11"/>
  <c r="L303" i="11"/>
  <c r="N302" i="11"/>
  <c r="L302" i="11"/>
  <c r="N301" i="11"/>
  <c r="L301" i="11"/>
  <c r="N300" i="11"/>
  <c r="L300" i="11"/>
  <c r="N299" i="11"/>
  <c r="L299" i="11"/>
  <c r="N298" i="11"/>
  <c r="L298" i="11"/>
  <c r="N297" i="11"/>
  <c r="L297" i="11"/>
  <c r="N296" i="11"/>
  <c r="L296" i="11"/>
  <c r="N295" i="11"/>
  <c r="L295" i="11"/>
  <c r="N294" i="11"/>
  <c r="L294" i="11"/>
  <c r="N293" i="11"/>
  <c r="L293" i="11"/>
  <c r="N292" i="11"/>
  <c r="L292" i="11"/>
  <c r="N291" i="11"/>
  <c r="L291" i="11"/>
  <c r="N290" i="11"/>
  <c r="L290" i="11"/>
  <c r="N289" i="11"/>
  <c r="L289" i="11"/>
  <c r="N288" i="11"/>
  <c r="L288" i="11"/>
  <c r="N287" i="11"/>
  <c r="L287" i="11"/>
  <c r="N286" i="11"/>
  <c r="L286" i="11"/>
  <c r="N285" i="11"/>
  <c r="L285" i="11"/>
  <c r="N284" i="11"/>
  <c r="L284" i="11"/>
  <c r="N283" i="11"/>
  <c r="L283" i="11"/>
  <c r="N282" i="11"/>
  <c r="L282" i="11"/>
  <c r="N281" i="11"/>
  <c r="L281" i="11"/>
  <c r="N280" i="11"/>
  <c r="L280" i="11"/>
  <c r="N279" i="11"/>
  <c r="L279" i="11"/>
  <c r="N278" i="11"/>
  <c r="L278" i="11"/>
  <c r="N277" i="11"/>
  <c r="L277" i="11"/>
  <c r="N276" i="11"/>
  <c r="L276" i="11"/>
  <c r="N275" i="11"/>
  <c r="L275" i="11"/>
  <c r="N274" i="11"/>
  <c r="L274" i="11"/>
  <c r="N273" i="11"/>
  <c r="L273" i="11"/>
  <c r="N272" i="11"/>
  <c r="L272" i="11"/>
  <c r="N271" i="11"/>
  <c r="L271" i="11"/>
  <c r="N270" i="11"/>
  <c r="L270" i="11"/>
  <c r="N269" i="11"/>
  <c r="L269" i="11"/>
  <c r="N268" i="11"/>
  <c r="L268" i="11"/>
  <c r="N267" i="11"/>
  <c r="L267" i="11"/>
  <c r="N266" i="11"/>
  <c r="L266" i="11"/>
  <c r="N265" i="11"/>
  <c r="L265" i="11"/>
  <c r="N264" i="11"/>
  <c r="L264" i="11"/>
  <c r="N263" i="11"/>
  <c r="L263" i="11"/>
  <c r="N262" i="11"/>
  <c r="L262" i="11"/>
  <c r="N261" i="11"/>
  <c r="L261" i="11"/>
  <c r="N260" i="11"/>
  <c r="L260" i="11"/>
  <c r="N259" i="11"/>
  <c r="L259" i="11"/>
  <c r="N258" i="11"/>
  <c r="L258" i="11"/>
  <c r="N257" i="11"/>
  <c r="L257" i="11"/>
  <c r="N256" i="11"/>
  <c r="S256" i="11" s="1"/>
  <c r="N255" i="11"/>
  <c r="S255" i="11" s="1"/>
  <c r="N254" i="11"/>
  <c r="S254" i="11" s="1"/>
  <c r="N253" i="11"/>
  <c r="S253" i="11" s="1"/>
  <c r="N252" i="11"/>
  <c r="S252" i="11" s="1"/>
  <c r="N251" i="11"/>
  <c r="S251" i="11" s="1"/>
  <c r="N250" i="11"/>
  <c r="L250" i="11"/>
  <c r="N249" i="11"/>
  <c r="L249" i="11"/>
  <c r="N248" i="11"/>
  <c r="L248" i="11"/>
  <c r="N247" i="11"/>
  <c r="L247" i="11"/>
  <c r="N246" i="11"/>
  <c r="L246" i="11"/>
  <c r="N245" i="11"/>
  <c r="L245" i="11"/>
  <c r="N244" i="11"/>
  <c r="L244" i="11"/>
  <c r="N243" i="11"/>
  <c r="L243" i="11"/>
  <c r="N242" i="11"/>
  <c r="L242" i="11"/>
  <c r="N240" i="11"/>
  <c r="L240" i="11"/>
  <c r="N239" i="11"/>
  <c r="L239" i="11"/>
  <c r="N238" i="11"/>
  <c r="L238" i="11"/>
  <c r="N237" i="11"/>
  <c r="L237" i="11"/>
  <c r="N236" i="11"/>
  <c r="L236" i="11"/>
  <c r="N235" i="11"/>
  <c r="L235" i="11"/>
  <c r="N234" i="11"/>
  <c r="L234" i="11"/>
  <c r="N233" i="11"/>
  <c r="L233" i="11"/>
  <c r="N232" i="11"/>
  <c r="L232" i="11"/>
  <c r="N231" i="11"/>
  <c r="L231" i="11"/>
  <c r="N230" i="11"/>
  <c r="L230" i="11"/>
  <c r="N229" i="11"/>
  <c r="L229" i="11"/>
  <c r="N228" i="11"/>
  <c r="L228" i="11"/>
  <c r="N227" i="11"/>
  <c r="L227" i="11"/>
  <c r="N226" i="11"/>
  <c r="L226" i="11"/>
  <c r="N225" i="11"/>
  <c r="L225" i="11"/>
  <c r="N224" i="11"/>
  <c r="L224" i="11"/>
  <c r="N223" i="11"/>
  <c r="L223" i="11"/>
  <c r="N222" i="11"/>
  <c r="L222" i="11"/>
  <c r="N221" i="11"/>
  <c r="L221" i="11"/>
  <c r="N220" i="11"/>
  <c r="L220" i="11"/>
  <c r="N219" i="11"/>
  <c r="L219" i="11"/>
  <c r="N218" i="11"/>
  <c r="L218" i="11"/>
  <c r="N217" i="11"/>
  <c r="L217" i="11"/>
  <c r="N216" i="11"/>
  <c r="L216" i="11"/>
  <c r="N215" i="11"/>
  <c r="L215" i="11"/>
  <c r="N214" i="11"/>
  <c r="L214" i="11"/>
  <c r="N213" i="11"/>
  <c r="L213" i="11"/>
  <c r="N212" i="11"/>
  <c r="L212" i="11"/>
  <c r="N211" i="11"/>
  <c r="L211" i="11"/>
  <c r="N210" i="11"/>
  <c r="L210" i="11"/>
  <c r="N209" i="11"/>
  <c r="L209" i="11"/>
  <c r="N208" i="11"/>
  <c r="L208" i="11"/>
  <c r="N207" i="11"/>
  <c r="L207" i="11"/>
  <c r="N206" i="11"/>
  <c r="L206" i="11"/>
  <c r="N205" i="11"/>
  <c r="L205" i="11"/>
  <c r="N204" i="11"/>
  <c r="L204" i="11"/>
  <c r="N203" i="11"/>
  <c r="L203" i="11"/>
  <c r="N202" i="11"/>
  <c r="L202" i="11"/>
  <c r="N201" i="11"/>
  <c r="L201" i="11"/>
  <c r="N200" i="11"/>
  <c r="L200" i="11"/>
  <c r="N199" i="11"/>
  <c r="L199" i="11"/>
  <c r="N198" i="11"/>
  <c r="L198" i="11"/>
  <c r="N197" i="11"/>
  <c r="L197" i="11"/>
  <c r="N196" i="11"/>
  <c r="L196" i="11"/>
  <c r="N195" i="11"/>
  <c r="L195" i="11"/>
  <c r="N194" i="11"/>
  <c r="L194" i="11"/>
  <c r="N193" i="11"/>
  <c r="L193" i="11"/>
  <c r="N192" i="11"/>
  <c r="L192" i="11"/>
  <c r="N191" i="11"/>
  <c r="L191" i="11"/>
  <c r="N190" i="11"/>
  <c r="L190" i="11"/>
  <c r="N189" i="11"/>
  <c r="L189" i="11"/>
  <c r="N188" i="11"/>
  <c r="L188" i="11"/>
  <c r="N187" i="11"/>
  <c r="L187" i="11"/>
  <c r="N186" i="11"/>
  <c r="L186" i="11"/>
  <c r="N185" i="11"/>
  <c r="L185" i="11"/>
  <c r="N184" i="11"/>
  <c r="L184" i="11"/>
  <c r="N183" i="11"/>
  <c r="L183" i="11"/>
  <c r="N182" i="11"/>
  <c r="L182" i="11"/>
  <c r="N181" i="11"/>
  <c r="L181" i="11"/>
  <c r="N180" i="11"/>
  <c r="S180" i="11" s="1"/>
  <c r="N179" i="11"/>
  <c r="S179" i="11" s="1"/>
  <c r="N178" i="11"/>
  <c r="S178" i="11" s="1"/>
  <c r="N177" i="11"/>
  <c r="S177" i="11" s="1"/>
  <c r="N176" i="11"/>
  <c r="S176" i="11" s="1"/>
  <c r="N175" i="11"/>
  <c r="S175" i="11" s="1"/>
  <c r="N174" i="11"/>
  <c r="L174" i="11"/>
  <c r="N173" i="11"/>
  <c r="L173" i="11"/>
  <c r="N172" i="11"/>
  <c r="L172" i="11"/>
  <c r="N171" i="11"/>
  <c r="L171" i="11"/>
  <c r="N170" i="11"/>
  <c r="L170" i="11"/>
  <c r="N169" i="11"/>
  <c r="L169" i="11"/>
  <c r="N168" i="11"/>
  <c r="L168" i="11"/>
  <c r="N167" i="11"/>
  <c r="L167" i="11"/>
  <c r="N166" i="11"/>
  <c r="L166" i="11"/>
  <c r="R164" i="11"/>
  <c r="P164" i="11"/>
  <c r="N164" i="11"/>
  <c r="L164" i="11"/>
  <c r="R163" i="11"/>
  <c r="P163" i="11"/>
  <c r="N163" i="11"/>
  <c r="L163" i="11"/>
  <c r="R162" i="11"/>
  <c r="P162" i="11"/>
  <c r="N162" i="11"/>
  <c r="L162" i="11"/>
  <c r="R161" i="11"/>
  <c r="P161" i="11"/>
  <c r="N161" i="11"/>
  <c r="L161" i="11"/>
  <c r="R160" i="11"/>
  <c r="P160" i="11"/>
  <c r="N160" i="11"/>
  <c r="L160" i="11"/>
  <c r="R159" i="11"/>
  <c r="P159" i="11"/>
  <c r="N159" i="11"/>
  <c r="L159" i="11"/>
  <c r="R158" i="11"/>
  <c r="P158" i="11"/>
  <c r="N158" i="11"/>
  <c r="L158" i="11"/>
  <c r="R157" i="11"/>
  <c r="P157" i="11"/>
  <c r="N157" i="11"/>
  <c r="L157" i="11"/>
  <c r="R156" i="11"/>
  <c r="P156" i="11"/>
  <c r="N156" i="11"/>
  <c r="L156" i="11"/>
  <c r="R155" i="11"/>
  <c r="P155" i="11"/>
  <c r="N155" i="11"/>
  <c r="L155" i="11"/>
  <c r="R154" i="11"/>
  <c r="P154" i="11"/>
  <c r="N154" i="11"/>
  <c r="L154" i="11"/>
  <c r="R153" i="11"/>
  <c r="P153" i="11"/>
  <c r="N153" i="11"/>
  <c r="L153" i="11"/>
  <c r="R152" i="11"/>
  <c r="P152" i="11"/>
  <c r="N152" i="11"/>
  <c r="L152" i="11"/>
  <c r="R151" i="11"/>
  <c r="P151" i="11"/>
  <c r="N151" i="11"/>
  <c r="L151" i="11"/>
  <c r="R150" i="11"/>
  <c r="P150" i="11"/>
  <c r="N150" i="11"/>
  <c r="L150" i="11"/>
  <c r="R149" i="11"/>
  <c r="P149" i="11"/>
  <c r="N149" i="11"/>
  <c r="L149" i="11"/>
  <c r="R148" i="11"/>
  <c r="P148" i="11"/>
  <c r="N148" i="11"/>
  <c r="L148" i="11"/>
  <c r="R147" i="11"/>
  <c r="P147" i="11"/>
  <c r="N147" i="11"/>
  <c r="L147" i="11"/>
  <c r="R146" i="11"/>
  <c r="P146" i="11"/>
  <c r="N146" i="11"/>
  <c r="L146" i="11"/>
  <c r="R145" i="11"/>
  <c r="P145" i="11"/>
  <c r="N145" i="11"/>
  <c r="L145" i="11"/>
  <c r="R144" i="11"/>
  <c r="P144" i="11"/>
  <c r="N144" i="11"/>
  <c r="L144" i="11"/>
  <c r="R143" i="11"/>
  <c r="P143" i="11"/>
  <c r="N143" i="11"/>
  <c r="L143" i="11"/>
  <c r="R142" i="11"/>
  <c r="P142" i="11"/>
  <c r="N142" i="11"/>
  <c r="L142" i="11"/>
  <c r="R141" i="11"/>
  <c r="P141" i="11"/>
  <c r="N141" i="11"/>
  <c r="L141" i="11"/>
  <c r="R140" i="11"/>
  <c r="P140" i="11"/>
  <c r="N140" i="11"/>
  <c r="L140" i="11"/>
  <c r="R139" i="11"/>
  <c r="P139" i="11"/>
  <c r="N139" i="11"/>
  <c r="L139" i="11"/>
  <c r="R138" i="11"/>
  <c r="P138" i="11"/>
  <c r="N138" i="11"/>
  <c r="L138" i="11"/>
  <c r="R137" i="11"/>
  <c r="P137" i="11"/>
  <c r="N137" i="11"/>
  <c r="L137" i="11"/>
  <c r="R136" i="11"/>
  <c r="P136" i="11"/>
  <c r="N136" i="11"/>
  <c r="L136" i="11"/>
  <c r="R135" i="11"/>
  <c r="P135" i="11"/>
  <c r="N135" i="11"/>
  <c r="L135" i="11"/>
  <c r="R134" i="11"/>
  <c r="P134" i="11"/>
  <c r="N134" i="11"/>
  <c r="L134" i="11"/>
  <c r="R133" i="11"/>
  <c r="P133" i="11"/>
  <c r="N133" i="11"/>
  <c r="L133" i="11"/>
  <c r="R132" i="11"/>
  <c r="P132" i="11"/>
  <c r="N132" i="11"/>
  <c r="L132" i="11"/>
  <c r="R131" i="11"/>
  <c r="P131" i="11"/>
  <c r="N131" i="11"/>
  <c r="L131" i="11"/>
  <c r="R130" i="11"/>
  <c r="P130" i="11"/>
  <c r="N130" i="11"/>
  <c r="L130" i="11"/>
  <c r="R129" i="11"/>
  <c r="P129" i="11"/>
  <c r="N129" i="11"/>
  <c r="L129" i="11"/>
  <c r="R128" i="11"/>
  <c r="P128" i="11"/>
  <c r="N128" i="11"/>
  <c r="L128" i="11"/>
  <c r="R127" i="11"/>
  <c r="P127" i="11"/>
  <c r="N127" i="11"/>
  <c r="L127" i="11"/>
  <c r="R126" i="11"/>
  <c r="P126" i="11"/>
  <c r="N126" i="11"/>
  <c r="L126" i="11"/>
  <c r="R125" i="11"/>
  <c r="P125" i="11"/>
  <c r="N125" i="11"/>
  <c r="L125" i="11"/>
  <c r="R124" i="11"/>
  <c r="P124" i="11"/>
  <c r="N124" i="11"/>
  <c r="L124" i="11"/>
  <c r="R123" i="11"/>
  <c r="P123" i="11"/>
  <c r="N123" i="11"/>
  <c r="L123" i="11"/>
  <c r="R122" i="11"/>
  <c r="P122" i="11"/>
  <c r="N122" i="11"/>
  <c r="L122" i="11"/>
  <c r="R121" i="11"/>
  <c r="P121" i="11"/>
  <c r="N121" i="11"/>
  <c r="L121" i="11"/>
  <c r="R120" i="11"/>
  <c r="P120" i="11"/>
  <c r="N120" i="11"/>
  <c r="L120" i="11"/>
  <c r="R119" i="11"/>
  <c r="P119" i="11"/>
  <c r="N119" i="11"/>
  <c r="L119" i="11"/>
  <c r="R118" i="11"/>
  <c r="P118" i="11"/>
  <c r="N118" i="11"/>
  <c r="L118" i="11"/>
  <c r="R117" i="11"/>
  <c r="P117" i="11"/>
  <c r="N117" i="11"/>
  <c r="L117" i="11"/>
  <c r="R116" i="11"/>
  <c r="P116" i="11"/>
  <c r="N116" i="11"/>
  <c r="L116" i="11"/>
  <c r="R115" i="11"/>
  <c r="P115" i="11"/>
  <c r="N115" i="11"/>
  <c r="L115" i="11"/>
  <c r="R114" i="11"/>
  <c r="P114" i="11"/>
  <c r="N114" i="11"/>
  <c r="L114" i="11"/>
  <c r="R113" i="11"/>
  <c r="P113" i="11"/>
  <c r="N113" i="11"/>
  <c r="L113" i="11"/>
  <c r="R112" i="11"/>
  <c r="P112" i="11"/>
  <c r="N112" i="11"/>
  <c r="L112" i="11"/>
  <c r="R111" i="11"/>
  <c r="P111" i="11"/>
  <c r="N111" i="11"/>
  <c r="L111" i="11"/>
  <c r="R110" i="11"/>
  <c r="P110" i="11"/>
  <c r="N110" i="11"/>
  <c r="L110" i="11"/>
  <c r="R109" i="11"/>
  <c r="P109" i="11"/>
  <c r="N109" i="11"/>
  <c r="L109" i="11"/>
  <c r="R108" i="11"/>
  <c r="P108" i="11"/>
  <c r="N108" i="11"/>
  <c r="L108" i="11"/>
  <c r="R107" i="11"/>
  <c r="P107" i="11"/>
  <c r="N107" i="11"/>
  <c r="L107" i="11"/>
  <c r="R106" i="11"/>
  <c r="P106" i="11"/>
  <c r="N106" i="11"/>
  <c r="L106" i="11"/>
  <c r="R105" i="11"/>
  <c r="P105" i="11"/>
  <c r="N105" i="11"/>
  <c r="L105" i="11"/>
  <c r="R104" i="11"/>
  <c r="P104" i="11"/>
  <c r="N104" i="11"/>
  <c r="R103" i="11"/>
  <c r="P103" i="11"/>
  <c r="N103" i="11"/>
  <c r="R102" i="11"/>
  <c r="P102" i="11"/>
  <c r="N102" i="11"/>
  <c r="R101" i="11"/>
  <c r="P101" i="11"/>
  <c r="N101" i="11"/>
  <c r="R100" i="11"/>
  <c r="P100" i="11"/>
  <c r="N100" i="11"/>
  <c r="R99" i="11"/>
  <c r="P99" i="11"/>
  <c r="N99" i="11"/>
  <c r="R98" i="11"/>
  <c r="P98" i="11"/>
  <c r="N98" i="11"/>
  <c r="L98" i="11"/>
  <c r="R97" i="11"/>
  <c r="P97" i="11"/>
  <c r="N97" i="11"/>
  <c r="L97" i="11"/>
  <c r="R96" i="11"/>
  <c r="P96" i="11"/>
  <c r="N96" i="11"/>
  <c r="L96" i="11"/>
  <c r="R95" i="11"/>
  <c r="P95" i="11"/>
  <c r="N95" i="11"/>
  <c r="L95" i="11"/>
  <c r="R94" i="11"/>
  <c r="P94" i="11"/>
  <c r="N94" i="11"/>
  <c r="L94" i="11"/>
  <c r="R93" i="11"/>
  <c r="P93" i="11"/>
  <c r="N93" i="11"/>
  <c r="L93" i="11"/>
  <c r="R92" i="11"/>
  <c r="P92" i="11"/>
  <c r="N92" i="11"/>
  <c r="L92" i="11"/>
  <c r="R91" i="11"/>
  <c r="P91" i="11"/>
  <c r="N91" i="11"/>
  <c r="L91" i="11"/>
  <c r="R90" i="11"/>
  <c r="P90" i="11"/>
  <c r="N90" i="11"/>
  <c r="L90" i="11"/>
  <c r="R88" i="11"/>
  <c r="P88" i="11"/>
  <c r="N88" i="11"/>
  <c r="L88" i="11"/>
  <c r="R87" i="11"/>
  <c r="P87" i="11"/>
  <c r="N87" i="11"/>
  <c r="L87" i="11"/>
  <c r="R86" i="11"/>
  <c r="P86" i="11"/>
  <c r="L86" i="11"/>
  <c r="R85" i="11"/>
  <c r="P85" i="11"/>
  <c r="L85" i="11"/>
  <c r="R84" i="11"/>
  <c r="P84" i="11"/>
  <c r="L84" i="11"/>
  <c r="R83" i="11"/>
  <c r="P83" i="11"/>
  <c r="L83" i="11"/>
  <c r="R82" i="11"/>
  <c r="P82" i="11"/>
  <c r="L82" i="11"/>
  <c r="R81" i="11"/>
  <c r="P81" i="11"/>
  <c r="N81" i="11"/>
  <c r="L81" i="11"/>
  <c r="R80" i="11"/>
  <c r="P80" i="11"/>
  <c r="N80" i="11"/>
  <c r="L80" i="11"/>
  <c r="R79" i="11"/>
  <c r="P79" i="11"/>
  <c r="N79" i="11"/>
  <c r="L79" i="11"/>
  <c r="R78" i="11"/>
  <c r="P78" i="11"/>
  <c r="N78" i="11"/>
  <c r="L78" i="11"/>
  <c r="R77" i="11"/>
  <c r="P77" i="11"/>
  <c r="N77" i="11"/>
  <c r="L77" i="11"/>
  <c r="R76" i="11"/>
  <c r="P76" i="11"/>
  <c r="N76" i="11"/>
  <c r="L76" i="11"/>
  <c r="R75" i="11"/>
  <c r="P75" i="11"/>
  <c r="N75" i="11"/>
  <c r="L75" i="11"/>
  <c r="R74" i="11"/>
  <c r="P74" i="11"/>
  <c r="N74" i="11"/>
  <c r="L74" i="11"/>
  <c r="R73" i="11"/>
  <c r="P73" i="11"/>
  <c r="N73" i="11"/>
  <c r="L73" i="11"/>
  <c r="R72" i="11"/>
  <c r="P72" i="11"/>
  <c r="N72" i="11"/>
  <c r="L72" i="11"/>
  <c r="R71" i="11"/>
  <c r="P71" i="11"/>
  <c r="N71" i="11"/>
  <c r="L71" i="11"/>
  <c r="R70" i="11"/>
  <c r="P70" i="11"/>
  <c r="N70" i="11"/>
  <c r="L70" i="11"/>
  <c r="R69" i="11"/>
  <c r="P69" i="11"/>
  <c r="N69" i="11"/>
  <c r="L69" i="11"/>
  <c r="R68" i="11"/>
  <c r="P68" i="11"/>
  <c r="N68" i="11"/>
  <c r="L68" i="11"/>
  <c r="R67" i="11"/>
  <c r="P67" i="11"/>
  <c r="N67" i="11"/>
  <c r="L67" i="11"/>
  <c r="R66" i="11"/>
  <c r="P66" i="11"/>
  <c r="N66" i="11"/>
  <c r="L66" i="11"/>
  <c r="R65" i="11"/>
  <c r="P65" i="11"/>
  <c r="N65" i="11"/>
  <c r="L65" i="11"/>
  <c r="R64" i="11"/>
  <c r="P64" i="11"/>
  <c r="N64" i="11"/>
  <c r="L64" i="11"/>
  <c r="R63" i="11"/>
  <c r="P63" i="11"/>
  <c r="N63" i="11"/>
  <c r="L63" i="11"/>
  <c r="R62" i="11"/>
  <c r="P62" i="11"/>
  <c r="N62" i="11"/>
  <c r="L62" i="11"/>
  <c r="R61" i="11"/>
  <c r="P61" i="11"/>
  <c r="N61" i="11"/>
  <c r="L61" i="11"/>
  <c r="R60" i="11"/>
  <c r="P60" i="11"/>
  <c r="N60" i="11"/>
  <c r="L60" i="11"/>
  <c r="R59" i="11"/>
  <c r="P59" i="11"/>
  <c r="N59" i="11"/>
  <c r="L59" i="11"/>
  <c r="R58" i="11"/>
  <c r="P58" i="11"/>
  <c r="N58" i="11"/>
  <c r="L58" i="11"/>
  <c r="R57" i="11"/>
  <c r="P57" i="11"/>
  <c r="N57" i="11"/>
  <c r="L57" i="11"/>
  <c r="R56" i="11"/>
  <c r="P56" i="11"/>
  <c r="N56" i="11"/>
  <c r="L56" i="11"/>
  <c r="R55" i="11"/>
  <c r="P55" i="11"/>
  <c r="N55" i="11"/>
  <c r="L55" i="11"/>
  <c r="R54" i="11"/>
  <c r="P54" i="11"/>
  <c r="N54" i="11"/>
  <c r="L54" i="11"/>
  <c r="R53" i="11"/>
  <c r="P53" i="11"/>
  <c r="N53" i="11"/>
  <c r="L53" i="11"/>
  <c r="R52" i="11"/>
  <c r="P52" i="11"/>
  <c r="N52" i="11"/>
  <c r="L52" i="11"/>
  <c r="R51" i="11"/>
  <c r="P51" i="11"/>
  <c r="N51" i="11"/>
  <c r="L51" i="11"/>
  <c r="R50" i="11"/>
  <c r="P50" i="11"/>
  <c r="N50" i="11"/>
  <c r="L50" i="11"/>
  <c r="R49" i="11"/>
  <c r="P49" i="11"/>
  <c r="N49" i="11"/>
  <c r="L49" i="11"/>
  <c r="R48" i="11"/>
  <c r="P48" i="11"/>
  <c r="N48" i="11"/>
  <c r="L48" i="11"/>
  <c r="R47" i="11"/>
  <c r="P47" i="11"/>
  <c r="N47" i="11"/>
  <c r="L47" i="11"/>
  <c r="R46" i="11"/>
  <c r="P46" i="11"/>
  <c r="N46" i="11"/>
  <c r="L46" i="11"/>
  <c r="R45" i="11"/>
  <c r="P45" i="11"/>
  <c r="N45" i="11"/>
  <c r="L45" i="11"/>
  <c r="R44" i="11"/>
  <c r="P44" i="11"/>
  <c r="N44" i="11"/>
  <c r="L44" i="11"/>
  <c r="R43" i="11"/>
  <c r="P43" i="11"/>
  <c r="N43" i="11"/>
  <c r="L43" i="11"/>
  <c r="R42" i="11"/>
  <c r="P42" i="11"/>
  <c r="N42" i="11"/>
  <c r="L42" i="11"/>
  <c r="R41" i="11"/>
  <c r="P41" i="11"/>
  <c r="N41" i="11"/>
  <c r="L41" i="11"/>
  <c r="R40" i="11"/>
  <c r="P40" i="11"/>
  <c r="N40" i="11"/>
  <c r="L40" i="11"/>
  <c r="R39" i="11"/>
  <c r="P39" i="11"/>
  <c r="N39" i="11"/>
  <c r="L39" i="11"/>
  <c r="R38" i="11"/>
  <c r="P38" i="11"/>
  <c r="N38" i="11"/>
  <c r="L38" i="11"/>
  <c r="R37" i="11"/>
  <c r="P37" i="11"/>
  <c r="N37" i="11"/>
  <c r="L37" i="11"/>
  <c r="R36" i="11"/>
  <c r="P36" i="11"/>
  <c r="N36" i="11"/>
  <c r="L36" i="11"/>
  <c r="R35" i="11"/>
  <c r="P35" i="11"/>
  <c r="N35" i="11"/>
  <c r="L35" i="11"/>
  <c r="R34" i="11"/>
  <c r="P34" i="11"/>
  <c r="N34" i="11"/>
  <c r="L34" i="11"/>
  <c r="R33" i="11"/>
  <c r="P33" i="11"/>
  <c r="N33" i="11"/>
  <c r="L33" i="11"/>
  <c r="R32" i="11"/>
  <c r="P32" i="11"/>
  <c r="N32" i="11"/>
  <c r="L32" i="11"/>
  <c r="R31" i="11"/>
  <c r="P31" i="11"/>
  <c r="N31" i="11"/>
  <c r="L31" i="11"/>
  <c r="R30" i="11"/>
  <c r="P30" i="11"/>
  <c r="N30" i="11"/>
  <c r="L30" i="11"/>
  <c r="R29" i="11"/>
  <c r="P29" i="11"/>
  <c r="N29" i="11"/>
  <c r="L29" i="11"/>
  <c r="R28" i="11"/>
  <c r="P28" i="11"/>
  <c r="N28" i="11"/>
  <c r="L28" i="11"/>
  <c r="R27" i="11"/>
  <c r="P27" i="11"/>
  <c r="N27" i="11"/>
  <c r="L27" i="11"/>
  <c r="R26" i="11"/>
  <c r="P26" i="11"/>
  <c r="N26" i="11"/>
  <c r="L26" i="11"/>
  <c r="R25" i="11"/>
  <c r="P25" i="11"/>
  <c r="N25" i="11"/>
  <c r="L25" i="11"/>
  <c r="R24" i="11"/>
  <c r="P24" i="11"/>
  <c r="N24" i="11"/>
  <c r="L24" i="11"/>
  <c r="R23" i="11"/>
  <c r="P23" i="11"/>
  <c r="N23" i="11"/>
  <c r="L23" i="11"/>
  <c r="R22" i="11"/>
  <c r="P22" i="11"/>
  <c r="N22" i="11"/>
  <c r="L22" i="11"/>
  <c r="R21" i="11"/>
  <c r="P21" i="11"/>
  <c r="N21" i="11"/>
  <c r="L21" i="11"/>
  <c r="R20" i="11"/>
  <c r="P20" i="11"/>
  <c r="N20" i="11"/>
  <c r="L20" i="11"/>
  <c r="R19" i="11"/>
  <c r="P19" i="11"/>
  <c r="N19" i="11"/>
  <c r="L19" i="11"/>
  <c r="R18" i="11"/>
  <c r="P18" i="11"/>
  <c r="N18" i="11"/>
  <c r="L18" i="11"/>
  <c r="R17" i="11"/>
  <c r="P17" i="11"/>
  <c r="N17" i="11"/>
  <c r="L17" i="11"/>
  <c r="R16" i="11"/>
  <c r="P16" i="11"/>
  <c r="N16" i="11"/>
  <c r="L16" i="11"/>
  <c r="R15" i="11"/>
  <c r="P15" i="11"/>
  <c r="N15" i="11"/>
  <c r="L15" i="11"/>
  <c r="R14" i="11"/>
  <c r="P14" i="11"/>
  <c r="N14" i="11"/>
  <c r="L14" i="11"/>
  <c r="H13" i="11"/>
  <c r="I10" i="11"/>
  <c r="I9" i="11"/>
  <c r="I13" i="11" s="1"/>
  <c r="I8" i="11"/>
  <c r="H245" i="127"/>
  <c r="V233" i="127"/>
  <c r="N233" i="127"/>
  <c r="L233" i="127"/>
  <c r="V232" i="127"/>
  <c r="N232" i="127"/>
  <c r="L232" i="127"/>
  <c r="V231" i="127"/>
  <c r="N231" i="127"/>
  <c r="L231" i="127"/>
  <c r="V229" i="127"/>
  <c r="N229" i="127"/>
  <c r="L229" i="127"/>
  <c r="V228" i="127"/>
  <c r="N228" i="127"/>
  <c r="L228" i="127"/>
  <c r="V227" i="127"/>
  <c r="N227" i="127"/>
  <c r="L227" i="127"/>
  <c r="V226" i="127"/>
  <c r="N226" i="127"/>
  <c r="L226" i="127"/>
  <c r="V225" i="127"/>
  <c r="N225" i="127"/>
  <c r="L225" i="127"/>
  <c r="V224" i="127"/>
  <c r="N224" i="127"/>
  <c r="L224" i="127"/>
  <c r="V223" i="127"/>
  <c r="N223" i="127"/>
  <c r="L223" i="127"/>
  <c r="V222" i="127"/>
  <c r="N222" i="127"/>
  <c r="L222" i="127"/>
  <c r="V221" i="127"/>
  <c r="N221" i="127"/>
  <c r="L221" i="127"/>
  <c r="V220" i="127"/>
  <c r="N220" i="127"/>
  <c r="L220" i="127"/>
  <c r="V219" i="127"/>
  <c r="N219" i="127"/>
  <c r="L219" i="127"/>
  <c r="V218" i="127"/>
  <c r="N218" i="127"/>
  <c r="L218" i="127"/>
  <c r="V217" i="127"/>
  <c r="N217" i="127"/>
  <c r="L217" i="127"/>
  <c r="V216" i="127"/>
  <c r="N216" i="127"/>
  <c r="L216" i="127"/>
  <c r="V215" i="127"/>
  <c r="N215" i="127"/>
  <c r="L215" i="127"/>
  <c r="V214" i="127"/>
  <c r="N214" i="127"/>
  <c r="L214" i="127"/>
  <c r="V213" i="127"/>
  <c r="N213" i="127"/>
  <c r="L213" i="127"/>
  <c r="V212" i="127"/>
  <c r="N212" i="127"/>
  <c r="L212" i="127"/>
  <c r="V211" i="127"/>
  <c r="N211" i="127"/>
  <c r="L211" i="127"/>
  <c r="V210" i="127"/>
  <c r="N210" i="127"/>
  <c r="L210" i="127"/>
  <c r="V209" i="127"/>
  <c r="N209" i="127"/>
  <c r="L209" i="127"/>
  <c r="V208" i="127"/>
  <c r="N208" i="127"/>
  <c r="L208" i="127"/>
  <c r="V207" i="127"/>
  <c r="N207" i="127"/>
  <c r="L207" i="127"/>
  <c r="V206" i="127"/>
  <c r="P206" i="127"/>
  <c r="L206" i="127"/>
  <c r="V205" i="127"/>
  <c r="P205" i="127"/>
  <c r="L205" i="127"/>
  <c r="V204" i="127"/>
  <c r="P204" i="127"/>
  <c r="L204" i="127"/>
  <c r="V203" i="127"/>
  <c r="N203" i="127"/>
  <c r="L203" i="127"/>
  <c r="V202" i="127"/>
  <c r="N202" i="127"/>
  <c r="L202" i="127"/>
  <c r="V201" i="127"/>
  <c r="N201" i="127"/>
  <c r="L201" i="127"/>
  <c r="V200" i="127"/>
  <c r="N200" i="127"/>
  <c r="L200" i="127"/>
  <c r="V199" i="127"/>
  <c r="N199" i="127"/>
  <c r="L199" i="127"/>
  <c r="V198" i="127"/>
  <c r="N198" i="127"/>
  <c r="L198" i="127"/>
  <c r="V197" i="127"/>
  <c r="N197" i="127"/>
  <c r="L197" i="127"/>
  <c r="V196" i="127"/>
  <c r="P196" i="127"/>
  <c r="N196" i="127"/>
  <c r="L196" i="127"/>
  <c r="V195" i="127"/>
  <c r="N195" i="127"/>
  <c r="L195" i="127"/>
  <c r="V194" i="127"/>
  <c r="N194" i="127"/>
  <c r="L194" i="127"/>
  <c r="V193" i="127"/>
  <c r="P193" i="127"/>
  <c r="N193" i="127"/>
  <c r="L193" i="127"/>
  <c r="V192" i="127"/>
  <c r="P192" i="127"/>
  <c r="N192" i="127"/>
  <c r="L192" i="127"/>
  <c r="V191" i="127"/>
  <c r="P191" i="127"/>
  <c r="N191" i="127"/>
  <c r="L191" i="127"/>
  <c r="V190" i="127"/>
  <c r="P190" i="127"/>
  <c r="N190" i="127"/>
  <c r="L190" i="127"/>
  <c r="V189" i="127"/>
  <c r="P189" i="127"/>
  <c r="N189" i="127"/>
  <c r="L189" i="127"/>
  <c r="V188" i="127"/>
  <c r="P188" i="127"/>
  <c r="N188" i="127"/>
  <c r="L188" i="127"/>
  <c r="V187" i="127"/>
  <c r="P187" i="127"/>
  <c r="N187" i="127"/>
  <c r="L187" i="127"/>
  <c r="V186" i="127"/>
  <c r="P186" i="127"/>
  <c r="N186" i="127"/>
  <c r="L186" i="127"/>
  <c r="V185" i="127"/>
  <c r="P185" i="127"/>
  <c r="N185" i="127"/>
  <c r="L185" i="127"/>
  <c r="V184" i="127"/>
  <c r="P184" i="127"/>
  <c r="N184" i="127"/>
  <c r="L184" i="127"/>
  <c r="V183" i="127"/>
  <c r="P183" i="127"/>
  <c r="N183" i="127"/>
  <c r="L183" i="127"/>
  <c r="V182" i="127"/>
  <c r="P182" i="127"/>
  <c r="N182" i="127"/>
  <c r="L182" i="127"/>
  <c r="V181" i="127"/>
  <c r="P181" i="127"/>
  <c r="N181" i="127"/>
  <c r="L181" i="127"/>
  <c r="V180" i="127"/>
  <c r="P180" i="127"/>
  <c r="N180" i="127"/>
  <c r="L180" i="127"/>
  <c r="V179" i="127"/>
  <c r="P179" i="127"/>
  <c r="N179" i="127"/>
  <c r="L179" i="127"/>
  <c r="V178" i="127"/>
  <c r="P178" i="127"/>
  <c r="N178" i="127"/>
  <c r="L178" i="127"/>
  <c r="V177" i="127"/>
  <c r="P177" i="127"/>
  <c r="N177" i="127"/>
  <c r="L177" i="127"/>
  <c r="V176" i="127"/>
  <c r="P176" i="127"/>
  <c r="N176" i="127"/>
  <c r="L176" i="127"/>
  <c r="V175" i="127"/>
  <c r="P175" i="127"/>
  <c r="N175" i="127"/>
  <c r="L175" i="127"/>
  <c r="V174" i="127"/>
  <c r="P174" i="127"/>
  <c r="N174" i="127"/>
  <c r="L174" i="127"/>
  <c r="V173" i="127"/>
  <c r="P173" i="127"/>
  <c r="N173" i="127"/>
  <c r="L173" i="127"/>
  <c r="V172" i="127"/>
  <c r="P172" i="127"/>
  <c r="N172" i="127"/>
  <c r="L172" i="127"/>
  <c r="V171" i="127"/>
  <c r="P171" i="127"/>
  <c r="N171" i="127"/>
  <c r="L171" i="127"/>
  <c r="V170" i="127"/>
  <c r="P170" i="127"/>
  <c r="N170" i="127"/>
  <c r="L170" i="127"/>
  <c r="V169" i="127"/>
  <c r="P169" i="127"/>
  <c r="N169" i="127"/>
  <c r="L169" i="127"/>
  <c r="V168" i="127"/>
  <c r="P168" i="127"/>
  <c r="N168" i="127"/>
  <c r="L168" i="127"/>
  <c r="V167" i="127"/>
  <c r="P167" i="127"/>
  <c r="N167" i="127"/>
  <c r="L167" i="127"/>
  <c r="V166" i="127"/>
  <c r="P166" i="127"/>
  <c r="N166" i="127"/>
  <c r="L166" i="127"/>
  <c r="V165" i="127"/>
  <c r="P165" i="127"/>
  <c r="N165" i="127"/>
  <c r="L165" i="127"/>
  <c r="V164" i="127"/>
  <c r="P164" i="127"/>
  <c r="N164" i="127"/>
  <c r="L164" i="127"/>
  <c r="V163" i="127"/>
  <c r="P163" i="127"/>
  <c r="N163" i="127"/>
  <c r="L163" i="127"/>
  <c r="V162" i="127"/>
  <c r="P162" i="127"/>
  <c r="N162" i="127"/>
  <c r="L162" i="127"/>
  <c r="V161" i="127"/>
  <c r="P161" i="127"/>
  <c r="N161" i="127"/>
  <c r="L161" i="127"/>
  <c r="V160" i="127"/>
  <c r="P160" i="127"/>
  <c r="N160" i="127"/>
  <c r="L160" i="127"/>
  <c r="V159" i="127"/>
  <c r="P159" i="127"/>
  <c r="N159" i="127"/>
  <c r="L159" i="127"/>
  <c r="V158" i="127"/>
  <c r="P158" i="127"/>
  <c r="N158" i="127"/>
  <c r="L158" i="127"/>
  <c r="V157" i="127"/>
  <c r="P157" i="127"/>
  <c r="N157" i="127"/>
  <c r="L157" i="127"/>
  <c r="V156" i="127"/>
  <c r="P156" i="127"/>
  <c r="N156" i="127"/>
  <c r="L156" i="127"/>
  <c r="T154" i="127"/>
  <c r="R154" i="127"/>
  <c r="P154" i="127"/>
  <c r="N154" i="127"/>
  <c r="L154" i="127"/>
  <c r="T153" i="127"/>
  <c r="R153" i="127"/>
  <c r="P153" i="127"/>
  <c r="N153" i="127"/>
  <c r="L153" i="127"/>
  <c r="T152" i="127"/>
  <c r="R152" i="127"/>
  <c r="P152" i="127"/>
  <c r="N152" i="127"/>
  <c r="L152" i="127"/>
  <c r="T151" i="127"/>
  <c r="R151" i="127"/>
  <c r="P151" i="127"/>
  <c r="N151" i="127"/>
  <c r="L151" i="127"/>
  <c r="T150" i="127"/>
  <c r="R150" i="127"/>
  <c r="P150" i="127"/>
  <c r="N150" i="127"/>
  <c r="L150" i="127"/>
  <c r="T149" i="127"/>
  <c r="R149" i="127"/>
  <c r="P149" i="127"/>
  <c r="N149" i="127"/>
  <c r="L149" i="127"/>
  <c r="T148" i="127"/>
  <c r="R148" i="127"/>
  <c r="P148" i="127"/>
  <c r="N148" i="127"/>
  <c r="L148" i="127"/>
  <c r="T147" i="127"/>
  <c r="R147" i="127"/>
  <c r="P147" i="127"/>
  <c r="N147" i="127"/>
  <c r="L147" i="127"/>
  <c r="T146" i="127"/>
  <c r="R146" i="127"/>
  <c r="P146" i="127"/>
  <c r="N146" i="127"/>
  <c r="L146" i="127"/>
  <c r="T145" i="127"/>
  <c r="R145" i="127"/>
  <c r="P145" i="127"/>
  <c r="L145" i="127"/>
  <c r="T144" i="127"/>
  <c r="R144" i="127"/>
  <c r="P144" i="127"/>
  <c r="L144" i="127"/>
  <c r="T143" i="127"/>
  <c r="R143" i="127"/>
  <c r="P143" i="127"/>
  <c r="L143" i="127"/>
  <c r="T142" i="127"/>
  <c r="R142" i="127"/>
  <c r="P142" i="127"/>
  <c r="N142" i="127"/>
  <c r="L142" i="127"/>
  <c r="T141" i="127"/>
  <c r="R141" i="127"/>
  <c r="P141" i="127"/>
  <c r="N141" i="127"/>
  <c r="L141" i="127"/>
  <c r="T140" i="127"/>
  <c r="R140" i="127"/>
  <c r="P140" i="127"/>
  <c r="N140" i="127"/>
  <c r="L140" i="127"/>
  <c r="T139" i="127"/>
  <c r="R139" i="127"/>
  <c r="P139" i="127"/>
  <c r="N139" i="127"/>
  <c r="L139" i="127"/>
  <c r="T138" i="127"/>
  <c r="R138" i="127"/>
  <c r="P138" i="127"/>
  <c r="N138" i="127"/>
  <c r="L138" i="127"/>
  <c r="T137" i="127"/>
  <c r="R137" i="127"/>
  <c r="P137" i="127"/>
  <c r="N137" i="127"/>
  <c r="L137" i="127"/>
  <c r="T136" i="127"/>
  <c r="R136" i="127"/>
  <c r="P136" i="127"/>
  <c r="N136" i="127"/>
  <c r="L136" i="127"/>
  <c r="T135" i="127"/>
  <c r="R135" i="127"/>
  <c r="P135" i="127"/>
  <c r="N135" i="127"/>
  <c r="L135" i="127"/>
  <c r="T134" i="127"/>
  <c r="R134" i="127"/>
  <c r="P134" i="127"/>
  <c r="N134" i="127"/>
  <c r="L134" i="127"/>
  <c r="T133" i="127"/>
  <c r="R133" i="127"/>
  <c r="P133" i="127"/>
  <c r="N133" i="127"/>
  <c r="L133" i="127"/>
  <c r="T132" i="127"/>
  <c r="R132" i="127"/>
  <c r="P132" i="127"/>
  <c r="N132" i="127"/>
  <c r="L132" i="127"/>
  <c r="T131" i="127"/>
  <c r="R131" i="127"/>
  <c r="P131" i="127"/>
  <c r="N131" i="127"/>
  <c r="L131" i="127"/>
  <c r="T130" i="127"/>
  <c r="R130" i="127"/>
  <c r="P130" i="127"/>
  <c r="N130" i="127"/>
  <c r="L130" i="127"/>
  <c r="T129" i="127"/>
  <c r="R129" i="127"/>
  <c r="P129" i="127"/>
  <c r="N129" i="127"/>
  <c r="L129" i="127"/>
  <c r="T128" i="127"/>
  <c r="R128" i="127"/>
  <c r="P128" i="127"/>
  <c r="N128" i="127"/>
  <c r="L128" i="127"/>
  <c r="T127" i="127"/>
  <c r="R127" i="127"/>
  <c r="P127" i="127"/>
  <c r="N127" i="127"/>
  <c r="L127" i="127"/>
  <c r="T126" i="127"/>
  <c r="R126" i="127"/>
  <c r="P126" i="127"/>
  <c r="N126" i="127"/>
  <c r="L126" i="127"/>
  <c r="T125" i="127"/>
  <c r="R125" i="127"/>
  <c r="P125" i="127"/>
  <c r="N125" i="127"/>
  <c r="L125" i="127"/>
  <c r="T124" i="127"/>
  <c r="R124" i="127"/>
  <c r="P124" i="127"/>
  <c r="N124" i="127"/>
  <c r="L124" i="127"/>
  <c r="T123" i="127"/>
  <c r="R123" i="127"/>
  <c r="P123" i="127"/>
  <c r="N123" i="127"/>
  <c r="L123" i="127"/>
  <c r="T122" i="127"/>
  <c r="R122" i="127"/>
  <c r="P122" i="127"/>
  <c r="N122" i="127"/>
  <c r="L122" i="127"/>
  <c r="T121" i="127"/>
  <c r="R121" i="127"/>
  <c r="P121" i="127"/>
  <c r="N121" i="127"/>
  <c r="L121" i="127"/>
  <c r="T120" i="127"/>
  <c r="R120" i="127"/>
  <c r="P120" i="127"/>
  <c r="N120" i="127"/>
  <c r="L120" i="127"/>
  <c r="T119" i="127"/>
  <c r="R119" i="127"/>
  <c r="P119" i="127"/>
  <c r="N119" i="127"/>
  <c r="L119" i="127"/>
  <c r="T118" i="127"/>
  <c r="R118" i="127"/>
  <c r="P118" i="127"/>
  <c r="N118" i="127"/>
  <c r="L118" i="127"/>
  <c r="T117" i="127"/>
  <c r="R117" i="127"/>
  <c r="P117" i="127"/>
  <c r="N117" i="127"/>
  <c r="L117" i="127"/>
  <c r="T116" i="127"/>
  <c r="R116" i="127"/>
  <c r="P116" i="127"/>
  <c r="N116" i="127"/>
  <c r="L116" i="127"/>
  <c r="T115" i="127"/>
  <c r="R115" i="127"/>
  <c r="P115" i="127"/>
  <c r="N115" i="127"/>
  <c r="L115" i="127"/>
  <c r="T114" i="127"/>
  <c r="R114" i="127"/>
  <c r="P114" i="127"/>
  <c r="N114" i="127"/>
  <c r="L114" i="127"/>
  <c r="T113" i="127"/>
  <c r="R113" i="127"/>
  <c r="P113" i="127"/>
  <c r="N113" i="127"/>
  <c r="L113" i="127"/>
  <c r="T112" i="127"/>
  <c r="R112" i="127"/>
  <c r="P112" i="127"/>
  <c r="N112" i="127"/>
  <c r="L112" i="127"/>
  <c r="T111" i="127"/>
  <c r="R111" i="127"/>
  <c r="P111" i="127"/>
  <c r="N111" i="127"/>
  <c r="L111" i="127"/>
  <c r="T110" i="127"/>
  <c r="R110" i="127"/>
  <c r="P110" i="127"/>
  <c r="N110" i="127"/>
  <c r="L110" i="127"/>
  <c r="T109" i="127"/>
  <c r="R109" i="127"/>
  <c r="P109" i="127"/>
  <c r="N109" i="127"/>
  <c r="L109" i="127"/>
  <c r="T108" i="127"/>
  <c r="R108" i="127"/>
  <c r="P108" i="127"/>
  <c r="N108" i="127"/>
  <c r="L108" i="127"/>
  <c r="T107" i="127"/>
  <c r="R107" i="127"/>
  <c r="P107" i="127"/>
  <c r="N107" i="127"/>
  <c r="L107" i="127"/>
  <c r="T106" i="127"/>
  <c r="R106" i="127"/>
  <c r="P106" i="127"/>
  <c r="N106" i="127"/>
  <c r="L106" i="127"/>
  <c r="T105" i="127"/>
  <c r="R105" i="127"/>
  <c r="P105" i="127"/>
  <c r="N105" i="127"/>
  <c r="L105" i="127"/>
  <c r="T104" i="127"/>
  <c r="R104" i="127"/>
  <c r="P104" i="127"/>
  <c r="N104" i="127"/>
  <c r="L104" i="127"/>
  <c r="T103" i="127"/>
  <c r="R103" i="127"/>
  <c r="P103" i="127"/>
  <c r="N103" i="127"/>
  <c r="L103" i="127"/>
  <c r="T102" i="127"/>
  <c r="R102" i="127"/>
  <c r="P102" i="127"/>
  <c r="N102" i="127"/>
  <c r="L102" i="127"/>
  <c r="T101" i="127"/>
  <c r="R101" i="127"/>
  <c r="P101" i="127"/>
  <c r="N101" i="127"/>
  <c r="L101" i="127"/>
  <c r="T100" i="127"/>
  <c r="R100" i="127"/>
  <c r="P100" i="127"/>
  <c r="N100" i="127"/>
  <c r="L100" i="127"/>
  <c r="T99" i="127"/>
  <c r="R99" i="127"/>
  <c r="P99" i="127"/>
  <c r="N99" i="127"/>
  <c r="L99" i="127"/>
  <c r="V97" i="127"/>
  <c r="T97" i="127"/>
  <c r="R97" i="127"/>
  <c r="N97" i="127"/>
  <c r="L97" i="127"/>
  <c r="V96" i="127"/>
  <c r="T96" i="127"/>
  <c r="R96" i="127"/>
  <c r="N96" i="127"/>
  <c r="L96" i="127"/>
  <c r="V95" i="127"/>
  <c r="T95" i="127"/>
  <c r="R95" i="127"/>
  <c r="N95" i="127"/>
  <c r="L95" i="127"/>
  <c r="V94" i="127"/>
  <c r="T94" i="127"/>
  <c r="R94" i="127"/>
  <c r="N94" i="127"/>
  <c r="L94" i="127"/>
  <c r="V93" i="127"/>
  <c r="T93" i="127"/>
  <c r="R93" i="127"/>
  <c r="N93" i="127"/>
  <c r="L93" i="127"/>
  <c r="V92" i="127"/>
  <c r="T92" i="127"/>
  <c r="R92" i="127"/>
  <c r="N92" i="127"/>
  <c r="L92" i="127"/>
  <c r="V91" i="127"/>
  <c r="T91" i="127"/>
  <c r="R91" i="127"/>
  <c r="N91" i="127"/>
  <c r="L91" i="127"/>
  <c r="V90" i="127"/>
  <c r="T90" i="127"/>
  <c r="R90" i="127"/>
  <c r="N90" i="127"/>
  <c r="L90" i="127"/>
  <c r="V89" i="127"/>
  <c r="T89" i="127"/>
  <c r="R89" i="127"/>
  <c r="N89" i="127"/>
  <c r="L89" i="127"/>
  <c r="V88" i="127"/>
  <c r="T88" i="127"/>
  <c r="R88" i="127"/>
  <c r="N88" i="127"/>
  <c r="L88" i="127"/>
  <c r="V87" i="127"/>
  <c r="T87" i="127"/>
  <c r="R87" i="127"/>
  <c r="N87" i="127"/>
  <c r="L87" i="127"/>
  <c r="V86" i="127"/>
  <c r="T86" i="127"/>
  <c r="R86" i="127"/>
  <c r="N86" i="127"/>
  <c r="L86" i="127"/>
  <c r="V85" i="127"/>
  <c r="T85" i="127"/>
  <c r="R85" i="127"/>
  <c r="N85" i="127"/>
  <c r="L85" i="127"/>
  <c r="V84" i="127"/>
  <c r="T84" i="127"/>
  <c r="R84" i="127"/>
  <c r="P84" i="127"/>
  <c r="N84" i="127"/>
  <c r="L84" i="127"/>
  <c r="V83" i="127"/>
  <c r="T83" i="127"/>
  <c r="R83" i="127"/>
  <c r="P83" i="127"/>
  <c r="N83" i="127"/>
  <c r="L83" i="127"/>
  <c r="V82" i="127"/>
  <c r="T82" i="127"/>
  <c r="R82" i="127"/>
  <c r="P82" i="127"/>
  <c r="N82" i="127"/>
  <c r="L82" i="127"/>
  <c r="V81" i="127"/>
  <c r="T81" i="127"/>
  <c r="R81" i="127"/>
  <c r="P81" i="127"/>
  <c r="N81" i="127"/>
  <c r="L81" i="127"/>
  <c r="V80" i="127"/>
  <c r="T80" i="127"/>
  <c r="R80" i="127"/>
  <c r="P80" i="127"/>
  <c r="N80" i="127"/>
  <c r="L80" i="127"/>
  <c r="V79" i="127"/>
  <c r="T79" i="127"/>
  <c r="R79" i="127"/>
  <c r="N79" i="127"/>
  <c r="L79" i="127"/>
  <c r="V78" i="127"/>
  <c r="T78" i="127"/>
  <c r="R78" i="127"/>
  <c r="N78" i="127"/>
  <c r="L78" i="127"/>
  <c r="V77" i="127"/>
  <c r="T77" i="127"/>
  <c r="R77" i="127"/>
  <c r="N77" i="127"/>
  <c r="L77" i="127"/>
  <c r="V76" i="127"/>
  <c r="T76" i="127"/>
  <c r="R76" i="127"/>
  <c r="N76" i="127"/>
  <c r="L76" i="127"/>
  <c r="V75" i="127"/>
  <c r="T75" i="127"/>
  <c r="R75" i="127"/>
  <c r="P75" i="127"/>
  <c r="N75" i="127"/>
  <c r="L75" i="127"/>
  <c r="V74" i="127"/>
  <c r="T74" i="127"/>
  <c r="R74" i="127"/>
  <c r="P74" i="127"/>
  <c r="N74" i="127"/>
  <c r="L74" i="127"/>
  <c r="V73" i="127"/>
  <c r="T73" i="127"/>
  <c r="R73" i="127"/>
  <c r="P73" i="127"/>
  <c r="N73" i="127"/>
  <c r="L73" i="127"/>
  <c r="V72" i="127"/>
  <c r="T72" i="127"/>
  <c r="R72" i="127"/>
  <c r="P72" i="127"/>
  <c r="N72" i="127"/>
  <c r="L72" i="127"/>
  <c r="V71" i="127"/>
  <c r="T71" i="127"/>
  <c r="R71" i="127"/>
  <c r="P71" i="127"/>
  <c r="L71" i="127"/>
  <c r="V70" i="127"/>
  <c r="T70" i="127"/>
  <c r="R70" i="127"/>
  <c r="P70" i="127"/>
  <c r="L70" i="127"/>
  <c r="V69" i="127"/>
  <c r="T69" i="127"/>
  <c r="R69" i="127"/>
  <c r="P69" i="127"/>
  <c r="L69" i="127"/>
  <c r="V68" i="127"/>
  <c r="T68" i="127"/>
  <c r="R68" i="127"/>
  <c r="N68" i="127"/>
  <c r="L68" i="127"/>
  <c r="V67" i="127"/>
  <c r="T67" i="127"/>
  <c r="R67" i="127"/>
  <c r="N67" i="127"/>
  <c r="L67" i="127"/>
  <c r="V66" i="127"/>
  <c r="T66" i="127"/>
  <c r="R66" i="127"/>
  <c r="N66" i="127"/>
  <c r="L66" i="127"/>
  <c r="V65" i="127"/>
  <c r="T65" i="127"/>
  <c r="R65" i="127"/>
  <c r="N65" i="127"/>
  <c r="L65" i="127"/>
  <c r="V64" i="127"/>
  <c r="T64" i="127"/>
  <c r="R64" i="127"/>
  <c r="N64" i="127"/>
  <c r="L64" i="127"/>
  <c r="V63" i="127"/>
  <c r="T63" i="127"/>
  <c r="R63" i="127"/>
  <c r="P63" i="127"/>
  <c r="N63" i="127"/>
  <c r="L63" i="127"/>
  <c r="V62" i="127"/>
  <c r="T62" i="127"/>
  <c r="R62" i="127"/>
  <c r="P62" i="127"/>
  <c r="N62" i="127"/>
  <c r="L62" i="127"/>
  <c r="V61" i="127"/>
  <c r="T61" i="127"/>
  <c r="R61" i="127"/>
  <c r="P61" i="127"/>
  <c r="N61" i="127"/>
  <c r="L61" i="127"/>
  <c r="V60" i="127"/>
  <c r="T60" i="127"/>
  <c r="R60" i="127"/>
  <c r="P60" i="127"/>
  <c r="N60" i="127"/>
  <c r="L60" i="127"/>
  <c r="V59" i="127"/>
  <c r="T59" i="127"/>
  <c r="R59" i="127"/>
  <c r="P59" i="127"/>
  <c r="N59" i="127"/>
  <c r="L59" i="127"/>
  <c r="V58" i="127"/>
  <c r="T58" i="127"/>
  <c r="R58" i="127"/>
  <c r="P58" i="127"/>
  <c r="N58" i="127"/>
  <c r="L58" i="127"/>
  <c r="V57" i="127"/>
  <c r="T57" i="127"/>
  <c r="R57" i="127"/>
  <c r="P57" i="127"/>
  <c r="N57" i="127"/>
  <c r="L57" i="127"/>
  <c r="V56" i="127"/>
  <c r="T56" i="127"/>
  <c r="R56" i="127"/>
  <c r="P56" i="127"/>
  <c r="N56" i="127"/>
  <c r="L56" i="127"/>
  <c r="V55" i="127"/>
  <c r="T55" i="127"/>
  <c r="R55" i="127"/>
  <c r="P55" i="127"/>
  <c r="N55" i="127"/>
  <c r="L55" i="127"/>
  <c r="V54" i="127"/>
  <c r="T54" i="127"/>
  <c r="R54" i="127"/>
  <c r="P54" i="127"/>
  <c r="N54" i="127"/>
  <c r="L54" i="127"/>
  <c r="V53" i="127"/>
  <c r="T53" i="127"/>
  <c r="R53" i="127"/>
  <c r="P53" i="127"/>
  <c r="N53" i="127"/>
  <c r="L53" i="127"/>
  <c r="V52" i="127"/>
  <c r="T52" i="127"/>
  <c r="R52" i="127"/>
  <c r="P52" i="127"/>
  <c r="N52" i="127"/>
  <c r="L52" i="127"/>
  <c r="V51" i="127"/>
  <c r="T51" i="127"/>
  <c r="R51" i="127"/>
  <c r="P51" i="127"/>
  <c r="N51" i="127"/>
  <c r="L51" i="127"/>
  <c r="V50" i="127"/>
  <c r="T50" i="127"/>
  <c r="R50" i="127"/>
  <c r="P50" i="127"/>
  <c r="N50" i="127"/>
  <c r="L50" i="127"/>
  <c r="V49" i="127"/>
  <c r="T49" i="127"/>
  <c r="R49" i="127"/>
  <c r="P49" i="127"/>
  <c r="L49" i="127"/>
  <c r="V48" i="127"/>
  <c r="T48" i="127"/>
  <c r="R48" i="127"/>
  <c r="P48" i="127"/>
  <c r="L48" i="127"/>
  <c r="V47" i="127"/>
  <c r="T47" i="127"/>
  <c r="R47" i="127"/>
  <c r="P47" i="127"/>
  <c r="L47" i="127"/>
  <c r="V46" i="127"/>
  <c r="T46" i="127"/>
  <c r="R46" i="127"/>
  <c r="P46" i="127"/>
  <c r="L46" i="127"/>
  <c r="V45" i="127"/>
  <c r="T45" i="127"/>
  <c r="R45" i="127"/>
  <c r="P45" i="127"/>
  <c r="L45" i="127"/>
  <c r="V44" i="127"/>
  <c r="T44" i="127"/>
  <c r="R44" i="127"/>
  <c r="P44" i="127"/>
  <c r="N44" i="127"/>
  <c r="L44" i="127"/>
  <c r="V43" i="127"/>
  <c r="T43" i="127"/>
  <c r="R43" i="127"/>
  <c r="P43" i="127"/>
  <c r="N43" i="127"/>
  <c r="L43" i="127"/>
  <c r="V42" i="127"/>
  <c r="T42" i="127"/>
  <c r="R42" i="127"/>
  <c r="P42" i="127"/>
  <c r="N42" i="127"/>
  <c r="L42" i="127"/>
  <c r="V41" i="127"/>
  <c r="T41" i="127"/>
  <c r="R41" i="127"/>
  <c r="P41" i="127"/>
  <c r="N41" i="127"/>
  <c r="L41" i="127"/>
  <c r="V40" i="127"/>
  <c r="T40" i="127"/>
  <c r="R40" i="127"/>
  <c r="P40" i="127"/>
  <c r="N40" i="127"/>
  <c r="L40" i="127"/>
  <c r="V39" i="127"/>
  <c r="T39" i="127"/>
  <c r="R39" i="127"/>
  <c r="P39" i="127"/>
  <c r="N39" i="127"/>
  <c r="L39" i="127"/>
  <c r="V38" i="127"/>
  <c r="T38" i="127"/>
  <c r="R38" i="127"/>
  <c r="P38" i="127"/>
  <c r="N38" i="127"/>
  <c r="L38" i="127"/>
  <c r="V37" i="127"/>
  <c r="T37" i="127"/>
  <c r="R37" i="127"/>
  <c r="P37" i="127"/>
  <c r="N37" i="127"/>
  <c r="L37" i="127"/>
  <c r="V36" i="127"/>
  <c r="T36" i="127"/>
  <c r="R36" i="127"/>
  <c r="P36" i="127"/>
  <c r="N36" i="127"/>
  <c r="L36" i="127"/>
  <c r="V35" i="127"/>
  <c r="T35" i="127"/>
  <c r="R35" i="127"/>
  <c r="P35" i="127"/>
  <c r="N35" i="127"/>
  <c r="L35" i="127"/>
  <c r="V34" i="127"/>
  <c r="T34" i="127"/>
  <c r="R34" i="127"/>
  <c r="P34" i="127"/>
  <c r="N34" i="127"/>
  <c r="L34" i="127"/>
  <c r="V33" i="127"/>
  <c r="T33" i="127"/>
  <c r="R33" i="127"/>
  <c r="P33" i="127"/>
  <c r="N33" i="127"/>
  <c r="L33" i="127"/>
  <c r="V32" i="127"/>
  <c r="T32" i="127"/>
  <c r="R32" i="127"/>
  <c r="P32" i="127"/>
  <c r="N32" i="127"/>
  <c r="L32" i="127"/>
  <c r="V31" i="127"/>
  <c r="T31" i="127"/>
  <c r="R31" i="127"/>
  <c r="P31" i="127"/>
  <c r="N31" i="127"/>
  <c r="L31" i="127"/>
  <c r="V30" i="127"/>
  <c r="T30" i="127"/>
  <c r="R30" i="127"/>
  <c r="P30" i="127"/>
  <c r="N30" i="127"/>
  <c r="L30" i="127"/>
  <c r="V29" i="127"/>
  <c r="T29" i="127"/>
  <c r="R29" i="127"/>
  <c r="P29" i="127"/>
  <c r="N29" i="127"/>
  <c r="L29" i="127"/>
  <c r="V28" i="127"/>
  <c r="T28" i="127"/>
  <c r="R28" i="127"/>
  <c r="P28" i="127"/>
  <c r="N28" i="127"/>
  <c r="L28" i="127"/>
  <c r="V27" i="127"/>
  <c r="T27" i="127"/>
  <c r="R27" i="127"/>
  <c r="P27" i="127"/>
  <c r="N27" i="127"/>
  <c r="L27" i="127"/>
  <c r="V26" i="127"/>
  <c r="T26" i="127"/>
  <c r="R26" i="127"/>
  <c r="P26" i="127"/>
  <c r="N26" i="127"/>
  <c r="L26" i="127"/>
  <c r="V25" i="127"/>
  <c r="T25" i="127"/>
  <c r="R25" i="127"/>
  <c r="P25" i="127"/>
  <c r="N25" i="127"/>
  <c r="L25" i="127"/>
  <c r="V24" i="127"/>
  <c r="T24" i="127"/>
  <c r="R24" i="127"/>
  <c r="P24" i="127"/>
  <c r="N24" i="127"/>
  <c r="L24" i="127"/>
  <c r="V23" i="127"/>
  <c r="T23" i="127"/>
  <c r="R23" i="127"/>
  <c r="P23" i="127"/>
  <c r="N23" i="127"/>
  <c r="L23" i="127"/>
  <c r="V22" i="127"/>
  <c r="T22" i="127"/>
  <c r="R22" i="127"/>
  <c r="P22" i="127"/>
  <c r="N22" i="127"/>
  <c r="L22" i="127"/>
  <c r="V21" i="127"/>
  <c r="T21" i="127"/>
  <c r="R21" i="127"/>
  <c r="P21" i="127"/>
  <c r="N21" i="127"/>
  <c r="L21" i="127"/>
  <c r="V20" i="127"/>
  <c r="T20" i="127"/>
  <c r="R20" i="127"/>
  <c r="P20" i="127"/>
  <c r="N20" i="127"/>
  <c r="L20" i="127"/>
  <c r="V19" i="127"/>
  <c r="T19" i="127"/>
  <c r="R19" i="127"/>
  <c r="P19" i="127"/>
  <c r="N19" i="127"/>
  <c r="L19" i="127"/>
  <c r="V18" i="127"/>
  <c r="T18" i="127"/>
  <c r="R18" i="127"/>
  <c r="P18" i="127"/>
  <c r="N18" i="127"/>
  <c r="L18" i="127"/>
  <c r="V17" i="127"/>
  <c r="T17" i="127"/>
  <c r="R17" i="127"/>
  <c r="P17" i="127"/>
  <c r="N17" i="127"/>
  <c r="L17" i="127"/>
  <c r="V16" i="127"/>
  <c r="T16" i="127"/>
  <c r="R16" i="127"/>
  <c r="P16" i="127"/>
  <c r="N16" i="127"/>
  <c r="L16" i="127"/>
  <c r="V15" i="127"/>
  <c r="T15" i="127"/>
  <c r="R15" i="127"/>
  <c r="P15" i="127"/>
  <c r="N15" i="127"/>
  <c r="L15" i="127"/>
  <c r="V14" i="127"/>
  <c r="T14" i="127"/>
  <c r="R14" i="127"/>
  <c r="P14" i="127"/>
  <c r="N14" i="127"/>
  <c r="L14" i="127"/>
  <c r="H13" i="127"/>
  <c r="I10" i="127"/>
  <c r="I9" i="127"/>
  <c r="I13" i="127" s="1"/>
  <c r="I8" i="127"/>
  <c r="H267" i="124"/>
  <c r="H248" i="124"/>
  <c r="V235" i="124"/>
  <c r="P235" i="124"/>
  <c r="N235" i="124"/>
  <c r="L235" i="124"/>
  <c r="V234" i="124"/>
  <c r="P234" i="124"/>
  <c r="N234" i="124"/>
  <c r="L234" i="124"/>
  <c r="V233" i="124"/>
  <c r="P233" i="124"/>
  <c r="N233" i="124"/>
  <c r="L233" i="124"/>
  <c r="V232" i="124"/>
  <c r="P232" i="124"/>
  <c r="N232" i="124"/>
  <c r="L232" i="124"/>
  <c r="V230" i="124"/>
  <c r="N230" i="124"/>
  <c r="L230" i="124"/>
  <c r="V229" i="124"/>
  <c r="N229" i="124"/>
  <c r="L229" i="124"/>
  <c r="V228" i="124"/>
  <c r="N228" i="124"/>
  <c r="L228" i="124"/>
  <c r="V227" i="124"/>
  <c r="N227" i="124"/>
  <c r="L227" i="124"/>
  <c r="V226" i="124"/>
  <c r="N226" i="124"/>
  <c r="L226" i="124"/>
  <c r="V225" i="124"/>
  <c r="N225" i="124"/>
  <c r="L225" i="124"/>
  <c r="V224" i="124"/>
  <c r="N224" i="124"/>
  <c r="L224" i="124"/>
  <c r="V223" i="124"/>
  <c r="N223" i="124"/>
  <c r="L223" i="124"/>
  <c r="V222" i="124"/>
  <c r="N222" i="124"/>
  <c r="L222" i="124"/>
  <c r="V221" i="124"/>
  <c r="N221" i="124"/>
  <c r="L221" i="124"/>
  <c r="V220" i="124"/>
  <c r="N220" i="124"/>
  <c r="L220" i="124"/>
  <c r="V219" i="124"/>
  <c r="N219" i="124"/>
  <c r="L219" i="124"/>
  <c r="V218" i="124"/>
  <c r="N218" i="124"/>
  <c r="L218" i="124"/>
  <c r="V217" i="124"/>
  <c r="N217" i="124"/>
  <c r="L217" i="124"/>
  <c r="V216" i="124"/>
  <c r="P216" i="124"/>
  <c r="N216" i="124"/>
  <c r="L216" i="124"/>
  <c r="V215" i="124"/>
  <c r="P215" i="124"/>
  <c r="N215" i="124"/>
  <c r="L215" i="124"/>
  <c r="V214" i="124"/>
  <c r="P214" i="124"/>
  <c r="N214" i="124"/>
  <c r="L214" i="124"/>
  <c r="V213" i="124"/>
  <c r="P213" i="124"/>
  <c r="N213" i="124"/>
  <c r="L213" i="124"/>
  <c r="V212" i="124"/>
  <c r="P212" i="124"/>
  <c r="N212" i="124"/>
  <c r="L212" i="124"/>
  <c r="V211" i="124"/>
  <c r="N211" i="124"/>
  <c r="L211" i="124"/>
  <c r="V210" i="124"/>
  <c r="N210" i="124"/>
  <c r="L210" i="124"/>
  <c r="V209" i="124"/>
  <c r="P209" i="124"/>
  <c r="N209" i="124"/>
  <c r="L209" i="124"/>
  <c r="V208" i="124"/>
  <c r="P208" i="124"/>
  <c r="N208" i="124"/>
  <c r="L208" i="124"/>
  <c r="V207" i="124"/>
  <c r="P207" i="124"/>
  <c r="N207" i="124"/>
  <c r="L207" i="124"/>
  <c r="V206" i="124"/>
  <c r="P206" i="124"/>
  <c r="N206" i="124"/>
  <c r="L206" i="124"/>
  <c r="V205" i="124"/>
  <c r="P205" i="124"/>
  <c r="N205" i="124"/>
  <c r="L205" i="124"/>
  <c r="V204" i="124"/>
  <c r="P204" i="124"/>
  <c r="N204" i="124"/>
  <c r="L204" i="124"/>
  <c r="V203" i="124"/>
  <c r="P203" i="124"/>
  <c r="N203" i="124"/>
  <c r="L203" i="124"/>
  <c r="V202" i="124"/>
  <c r="P202" i="124"/>
  <c r="N202" i="124"/>
  <c r="L202" i="124"/>
  <c r="V201" i="124"/>
  <c r="P201" i="124"/>
  <c r="N201" i="124"/>
  <c r="L201" i="124"/>
  <c r="V200" i="124"/>
  <c r="P200" i="124"/>
  <c r="N200" i="124"/>
  <c r="L200" i="124"/>
  <c r="V199" i="124"/>
  <c r="P199" i="124"/>
  <c r="N199" i="124"/>
  <c r="L199" i="124"/>
  <c r="V198" i="124"/>
  <c r="P198" i="124"/>
  <c r="N198" i="124"/>
  <c r="L198" i="124"/>
  <c r="V197" i="124"/>
  <c r="P197" i="124"/>
  <c r="N197" i="124"/>
  <c r="L197" i="124"/>
  <c r="V196" i="124"/>
  <c r="P196" i="124"/>
  <c r="N196" i="124"/>
  <c r="L196" i="124"/>
  <c r="V195" i="124"/>
  <c r="P195" i="124"/>
  <c r="N195" i="124"/>
  <c r="L195" i="124"/>
  <c r="V194" i="124"/>
  <c r="P194" i="124"/>
  <c r="N194" i="124"/>
  <c r="L194" i="124"/>
  <c r="V193" i="124"/>
  <c r="P193" i="124"/>
  <c r="N193" i="124"/>
  <c r="L193" i="124"/>
  <c r="V192" i="124"/>
  <c r="P192" i="124"/>
  <c r="N192" i="124"/>
  <c r="L192" i="124"/>
  <c r="V191" i="124"/>
  <c r="P191" i="124"/>
  <c r="N191" i="124"/>
  <c r="L191" i="124"/>
  <c r="V190" i="124"/>
  <c r="P190" i="124"/>
  <c r="N190" i="124"/>
  <c r="L190" i="124"/>
  <c r="V189" i="124"/>
  <c r="P189" i="124"/>
  <c r="N189" i="124"/>
  <c r="L189" i="124"/>
  <c r="V188" i="124"/>
  <c r="P188" i="124"/>
  <c r="N188" i="124"/>
  <c r="L188" i="124"/>
  <c r="V187" i="124"/>
  <c r="P187" i="124"/>
  <c r="N187" i="124"/>
  <c r="L187" i="124"/>
  <c r="V186" i="124"/>
  <c r="P186" i="124"/>
  <c r="N186" i="124"/>
  <c r="L186" i="124"/>
  <c r="V185" i="124"/>
  <c r="P185" i="124"/>
  <c r="N185" i="124"/>
  <c r="L185" i="124"/>
  <c r="V184" i="124"/>
  <c r="P184" i="124"/>
  <c r="N184" i="124"/>
  <c r="L184" i="124"/>
  <c r="V183" i="124"/>
  <c r="P183" i="124"/>
  <c r="N183" i="124"/>
  <c r="L183" i="124"/>
  <c r="V182" i="124"/>
  <c r="P182" i="124"/>
  <c r="N182" i="124"/>
  <c r="L182" i="124"/>
  <c r="V181" i="124"/>
  <c r="P181" i="124"/>
  <c r="N181" i="124"/>
  <c r="L181" i="124"/>
  <c r="V180" i="124"/>
  <c r="P180" i="124"/>
  <c r="N180" i="124"/>
  <c r="L180" i="124"/>
  <c r="V179" i="124"/>
  <c r="P179" i="124"/>
  <c r="N179" i="124"/>
  <c r="L179" i="124"/>
  <c r="V178" i="124"/>
  <c r="P178" i="124"/>
  <c r="N178" i="124"/>
  <c r="L178" i="124"/>
  <c r="V177" i="124"/>
  <c r="P177" i="124"/>
  <c r="N177" i="124"/>
  <c r="L177" i="124"/>
  <c r="V176" i="124"/>
  <c r="P176" i="124"/>
  <c r="N176" i="124"/>
  <c r="L176" i="124"/>
  <c r="V175" i="124"/>
  <c r="P175" i="124"/>
  <c r="N175" i="124"/>
  <c r="L175" i="124"/>
  <c r="V174" i="124"/>
  <c r="P174" i="124"/>
  <c r="N174" i="124"/>
  <c r="L174" i="124"/>
  <c r="V173" i="124"/>
  <c r="P173" i="124"/>
  <c r="N173" i="124"/>
  <c r="L173" i="124"/>
  <c r="V172" i="124"/>
  <c r="P172" i="124"/>
  <c r="N172" i="124"/>
  <c r="L172" i="124"/>
  <c r="V171" i="124"/>
  <c r="P171" i="124"/>
  <c r="N171" i="124"/>
  <c r="L171" i="124"/>
  <c r="V170" i="124"/>
  <c r="P170" i="124"/>
  <c r="N170" i="124"/>
  <c r="L170" i="124"/>
  <c r="V169" i="124"/>
  <c r="P169" i="124"/>
  <c r="N169" i="124"/>
  <c r="L169" i="124"/>
  <c r="V168" i="124"/>
  <c r="P168" i="124"/>
  <c r="N168" i="124"/>
  <c r="L168" i="124"/>
  <c r="V167" i="124"/>
  <c r="P167" i="124"/>
  <c r="N167" i="124"/>
  <c r="L167" i="124"/>
  <c r="V166" i="124"/>
  <c r="P166" i="124"/>
  <c r="N166" i="124"/>
  <c r="L166" i="124"/>
  <c r="V165" i="124"/>
  <c r="P165" i="124"/>
  <c r="N165" i="124"/>
  <c r="L165" i="124"/>
  <c r="V164" i="124"/>
  <c r="P164" i="124"/>
  <c r="N164" i="124"/>
  <c r="L164" i="124"/>
  <c r="V163" i="124"/>
  <c r="P163" i="124"/>
  <c r="N163" i="124"/>
  <c r="L163" i="124"/>
  <c r="V162" i="124"/>
  <c r="P162" i="124"/>
  <c r="N162" i="124"/>
  <c r="L162" i="124"/>
  <c r="V161" i="124"/>
  <c r="P161" i="124"/>
  <c r="N161" i="124"/>
  <c r="L161" i="124"/>
  <c r="V160" i="124"/>
  <c r="P160" i="124"/>
  <c r="N160" i="124"/>
  <c r="L160" i="124"/>
  <c r="V159" i="124"/>
  <c r="P159" i="124"/>
  <c r="N159" i="124"/>
  <c r="L159" i="124"/>
  <c r="V158" i="124"/>
  <c r="P158" i="124"/>
  <c r="N158" i="124"/>
  <c r="L158" i="124"/>
  <c r="V157" i="124"/>
  <c r="P157" i="124"/>
  <c r="N157" i="124"/>
  <c r="L157" i="124"/>
  <c r="T153" i="124"/>
  <c r="R153" i="124"/>
  <c r="P153" i="124"/>
  <c r="L153" i="124"/>
  <c r="T152" i="124"/>
  <c r="R152" i="124"/>
  <c r="P152" i="124"/>
  <c r="L152" i="124"/>
  <c r="T151" i="124"/>
  <c r="R151" i="124"/>
  <c r="P151" i="124"/>
  <c r="N151" i="124"/>
  <c r="L151" i="124"/>
  <c r="T150" i="124"/>
  <c r="R150" i="124"/>
  <c r="P150" i="124"/>
  <c r="N150" i="124"/>
  <c r="L150" i="124"/>
  <c r="T149" i="124"/>
  <c r="R149" i="124"/>
  <c r="P149" i="124"/>
  <c r="N149" i="124"/>
  <c r="L149" i="124"/>
  <c r="T148" i="124"/>
  <c r="R148" i="124"/>
  <c r="P148" i="124"/>
  <c r="N148" i="124"/>
  <c r="L148" i="124"/>
  <c r="T147" i="124"/>
  <c r="R147" i="124"/>
  <c r="P147" i="124"/>
  <c r="N147" i="124"/>
  <c r="L147" i="124"/>
  <c r="T146" i="124"/>
  <c r="R146" i="124"/>
  <c r="P146" i="124"/>
  <c r="N146" i="124"/>
  <c r="L146" i="124"/>
  <c r="T145" i="124"/>
  <c r="R145" i="124"/>
  <c r="P145" i="124"/>
  <c r="N145" i="124"/>
  <c r="L145" i="124"/>
  <c r="T144" i="124"/>
  <c r="R144" i="124"/>
  <c r="P144" i="124"/>
  <c r="N144" i="124"/>
  <c r="L144" i="124"/>
  <c r="T143" i="124"/>
  <c r="R143" i="124"/>
  <c r="P143" i="124"/>
  <c r="N143" i="124"/>
  <c r="L143" i="124"/>
  <c r="T142" i="124"/>
  <c r="R142" i="124"/>
  <c r="P142" i="124"/>
  <c r="N142" i="124"/>
  <c r="L142" i="124"/>
  <c r="T141" i="124"/>
  <c r="R141" i="124"/>
  <c r="P141" i="124"/>
  <c r="N141" i="124"/>
  <c r="L141" i="124"/>
  <c r="T140" i="124"/>
  <c r="R140" i="124"/>
  <c r="P140" i="124"/>
  <c r="N140" i="124"/>
  <c r="L140" i="124"/>
  <c r="T139" i="124"/>
  <c r="R139" i="124"/>
  <c r="P139" i="124"/>
  <c r="N139" i="124"/>
  <c r="L139" i="124"/>
  <c r="T138" i="124"/>
  <c r="R138" i="124"/>
  <c r="P138" i="124"/>
  <c r="N138" i="124"/>
  <c r="L138" i="124"/>
  <c r="T137" i="124"/>
  <c r="R137" i="124"/>
  <c r="P137" i="124"/>
  <c r="N137" i="124"/>
  <c r="L137" i="124"/>
  <c r="T136" i="124"/>
  <c r="R136" i="124"/>
  <c r="P136" i="124"/>
  <c r="N136" i="124"/>
  <c r="L136" i="124"/>
  <c r="T135" i="124"/>
  <c r="R135" i="124"/>
  <c r="P135" i="124"/>
  <c r="N135" i="124"/>
  <c r="L135" i="124"/>
  <c r="T134" i="124"/>
  <c r="R134" i="124"/>
  <c r="P134" i="124"/>
  <c r="N134" i="124"/>
  <c r="L134" i="124"/>
  <c r="T133" i="124"/>
  <c r="R133" i="124"/>
  <c r="P133" i="124"/>
  <c r="N133" i="124"/>
  <c r="L133" i="124"/>
  <c r="T132" i="124"/>
  <c r="R132" i="124"/>
  <c r="P132" i="124"/>
  <c r="N132" i="124"/>
  <c r="L132" i="124"/>
  <c r="T131" i="124"/>
  <c r="R131" i="124"/>
  <c r="P131" i="124"/>
  <c r="N131" i="124"/>
  <c r="L131" i="124"/>
  <c r="T130" i="124"/>
  <c r="R130" i="124"/>
  <c r="P130" i="124"/>
  <c r="N130" i="124"/>
  <c r="L130" i="124"/>
  <c r="T129" i="124"/>
  <c r="R129" i="124"/>
  <c r="P129" i="124"/>
  <c r="N129" i="124"/>
  <c r="L129" i="124"/>
  <c r="T128" i="124"/>
  <c r="R128" i="124"/>
  <c r="P128" i="124"/>
  <c r="N128" i="124"/>
  <c r="L128" i="124"/>
  <c r="T127" i="124"/>
  <c r="R127" i="124"/>
  <c r="P127" i="124"/>
  <c r="N127" i="124"/>
  <c r="L127" i="124"/>
  <c r="T126" i="124"/>
  <c r="R126" i="124"/>
  <c r="P126" i="124"/>
  <c r="N126" i="124"/>
  <c r="L126" i="124"/>
  <c r="T125" i="124"/>
  <c r="R125" i="124"/>
  <c r="P125" i="124"/>
  <c r="N125" i="124"/>
  <c r="L125" i="124"/>
  <c r="T124" i="124"/>
  <c r="R124" i="124"/>
  <c r="P124" i="124"/>
  <c r="N124" i="124"/>
  <c r="L124" i="124"/>
  <c r="T123" i="124"/>
  <c r="R123" i="124"/>
  <c r="P123" i="124"/>
  <c r="N123" i="124"/>
  <c r="L123" i="124"/>
  <c r="T122" i="124"/>
  <c r="R122" i="124"/>
  <c r="P122" i="124"/>
  <c r="N122" i="124"/>
  <c r="L122" i="124"/>
  <c r="T121" i="124"/>
  <c r="R121" i="124"/>
  <c r="P121" i="124"/>
  <c r="N121" i="124"/>
  <c r="L121" i="124"/>
  <c r="T120" i="124"/>
  <c r="R120" i="124"/>
  <c r="P120" i="124"/>
  <c r="N120" i="124"/>
  <c r="L120" i="124"/>
  <c r="T119" i="124"/>
  <c r="R119" i="124"/>
  <c r="P119" i="124"/>
  <c r="N119" i="124"/>
  <c r="L119" i="124"/>
  <c r="T118" i="124"/>
  <c r="R118" i="124"/>
  <c r="P118" i="124"/>
  <c r="N118" i="124"/>
  <c r="L118" i="124"/>
  <c r="T117" i="124"/>
  <c r="R117" i="124"/>
  <c r="P117" i="124"/>
  <c r="N117" i="124"/>
  <c r="L117" i="124"/>
  <c r="T116" i="124"/>
  <c r="R116" i="124"/>
  <c r="P116" i="124"/>
  <c r="N116" i="124"/>
  <c r="L116" i="124"/>
  <c r="T115" i="124"/>
  <c r="R115" i="124"/>
  <c r="P115" i="124"/>
  <c r="N115" i="124"/>
  <c r="L115" i="124"/>
  <c r="T114" i="124"/>
  <c r="R114" i="124"/>
  <c r="P114" i="124"/>
  <c r="N114" i="124"/>
  <c r="L114" i="124"/>
  <c r="T113" i="124"/>
  <c r="R113" i="124"/>
  <c r="P113" i="124"/>
  <c r="N113" i="124"/>
  <c r="L113" i="124"/>
  <c r="T112" i="124"/>
  <c r="R112" i="124"/>
  <c r="P112" i="124"/>
  <c r="N112" i="124"/>
  <c r="L112" i="124"/>
  <c r="T111" i="124"/>
  <c r="R111" i="124"/>
  <c r="P111" i="124"/>
  <c r="N111" i="124"/>
  <c r="L111" i="124"/>
  <c r="T110" i="124"/>
  <c r="R110" i="124"/>
  <c r="P110" i="124"/>
  <c r="N110" i="124"/>
  <c r="L110" i="124"/>
  <c r="T109" i="124"/>
  <c r="R109" i="124"/>
  <c r="P109" i="124"/>
  <c r="N109" i="124"/>
  <c r="L109" i="124"/>
  <c r="T108" i="124"/>
  <c r="R108" i="124"/>
  <c r="P108" i="124"/>
  <c r="N108" i="124"/>
  <c r="L108" i="124"/>
  <c r="T107" i="124"/>
  <c r="R107" i="124"/>
  <c r="P107" i="124"/>
  <c r="N107" i="124"/>
  <c r="L107" i="124"/>
  <c r="T106" i="124"/>
  <c r="R106" i="124"/>
  <c r="P106" i="124"/>
  <c r="N106" i="124"/>
  <c r="L106" i="124"/>
  <c r="T105" i="124"/>
  <c r="R105" i="124"/>
  <c r="P105" i="124"/>
  <c r="N105" i="124"/>
  <c r="L105" i="124"/>
  <c r="T104" i="124"/>
  <c r="R104" i="124"/>
  <c r="P104" i="124"/>
  <c r="N104" i="124"/>
  <c r="L104" i="124"/>
  <c r="T103" i="124"/>
  <c r="R103" i="124"/>
  <c r="P103" i="124"/>
  <c r="N103" i="124"/>
  <c r="L103" i="124"/>
  <c r="T102" i="124"/>
  <c r="R102" i="124"/>
  <c r="P102" i="124"/>
  <c r="N102" i="124"/>
  <c r="L102" i="124"/>
  <c r="T101" i="124"/>
  <c r="R101" i="124"/>
  <c r="P101" i="124"/>
  <c r="N101" i="124"/>
  <c r="L101" i="124"/>
  <c r="T100" i="124"/>
  <c r="R100" i="124"/>
  <c r="P100" i="124"/>
  <c r="N100" i="124"/>
  <c r="L100" i="124"/>
  <c r="T99" i="124"/>
  <c r="R99" i="124"/>
  <c r="P99" i="124"/>
  <c r="N99" i="124"/>
  <c r="L99" i="124"/>
  <c r="T98" i="124"/>
  <c r="R98" i="124"/>
  <c r="P98" i="124"/>
  <c r="N98" i="124"/>
  <c r="L98" i="124"/>
  <c r="V95" i="124"/>
  <c r="T95" i="124"/>
  <c r="R95" i="124"/>
  <c r="P95" i="124"/>
  <c r="N95" i="124"/>
  <c r="L95" i="124"/>
  <c r="V94" i="124"/>
  <c r="T94" i="124"/>
  <c r="R94" i="124"/>
  <c r="P94" i="124"/>
  <c r="N94" i="124"/>
  <c r="L94" i="124"/>
  <c r="V93" i="124"/>
  <c r="T93" i="124"/>
  <c r="R93" i="124"/>
  <c r="P93" i="124"/>
  <c r="N93" i="124"/>
  <c r="L93" i="124"/>
  <c r="V92" i="124"/>
  <c r="T92" i="124"/>
  <c r="R92" i="124"/>
  <c r="P92" i="124"/>
  <c r="N92" i="124"/>
  <c r="L92" i="124"/>
  <c r="V91" i="124"/>
  <c r="T91" i="124"/>
  <c r="R91" i="124"/>
  <c r="P91" i="124"/>
  <c r="N91" i="124"/>
  <c r="L91" i="124"/>
  <c r="V90" i="124"/>
  <c r="T90" i="124"/>
  <c r="R90" i="124"/>
  <c r="P90" i="124"/>
  <c r="N90" i="124"/>
  <c r="L90" i="124"/>
  <c r="V89" i="124"/>
  <c r="T89" i="124"/>
  <c r="R89" i="124"/>
  <c r="P89" i="124"/>
  <c r="N89" i="124"/>
  <c r="L89" i="124"/>
  <c r="V87" i="124"/>
  <c r="T87" i="124"/>
  <c r="R87" i="124"/>
  <c r="L87" i="124"/>
  <c r="V86" i="124"/>
  <c r="T86" i="124"/>
  <c r="R86" i="124"/>
  <c r="L86" i="124"/>
  <c r="V85" i="124"/>
  <c r="T85" i="124"/>
  <c r="R85" i="124"/>
  <c r="L85" i="124"/>
  <c r="V84" i="124"/>
  <c r="T84" i="124"/>
  <c r="R84" i="124"/>
  <c r="L84" i="124"/>
  <c r="V83" i="124"/>
  <c r="T83" i="124"/>
  <c r="R83" i="124"/>
  <c r="L83" i="124"/>
  <c r="V82" i="124"/>
  <c r="T82" i="124"/>
  <c r="R82" i="124"/>
  <c r="P82" i="124"/>
  <c r="L82" i="124"/>
  <c r="V81" i="124"/>
  <c r="T81" i="124"/>
  <c r="R81" i="124"/>
  <c r="P81" i="124"/>
  <c r="L81" i="124"/>
  <c r="V80" i="124"/>
  <c r="T80" i="124"/>
  <c r="R80" i="124"/>
  <c r="L80" i="124"/>
  <c r="V79" i="124"/>
  <c r="T79" i="124"/>
  <c r="R79" i="124"/>
  <c r="N79" i="124"/>
  <c r="L79" i="124"/>
  <c r="V78" i="124"/>
  <c r="T78" i="124"/>
  <c r="R78" i="124"/>
  <c r="N78" i="124"/>
  <c r="L78" i="124"/>
  <c r="V77" i="124"/>
  <c r="T77" i="124"/>
  <c r="R77" i="124"/>
  <c r="N77" i="124"/>
  <c r="L77" i="124"/>
  <c r="V76" i="124"/>
  <c r="T76" i="124"/>
  <c r="R76" i="124"/>
  <c r="P76" i="124"/>
  <c r="N76" i="124"/>
  <c r="L76" i="124"/>
  <c r="V75" i="124"/>
  <c r="T75" i="124"/>
  <c r="R75" i="124"/>
  <c r="N75" i="124"/>
  <c r="L75" i="124"/>
  <c r="V74" i="124"/>
  <c r="T74" i="124"/>
  <c r="R74" i="124"/>
  <c r="P74" i="124"/>
  <c r="N74" i="124"/>
  <c r="L74" i="124"/>
  <c r="V73" i="124"/>
  <c r="T73" i="124"/>
  <c r="R73" i="124"/>
  <c r="P73" i="124"/>
  <c r="N73" i="124"/>
  <c r="L73" i="124"/>
  <c r="V72" i="124"/>
  <c r="T72" i="124"/>
  <c r="R72" i="124"/>
  <c r="P72" i="124"/>
  <c r="N72" i="124"/>
  <c r="L72" i="124"/>
  <c r="V71" i="124"/>
  <c r="T71" i="124"/>
  <c r="R71" i="124"/>
  <c r="P71" i="124"/>
  <c r="N71" i="124"/>
  <c r="L71" i="124"/>
  <c r="V70" i="124"/>
  <c r="T70" i="124"/>
  <c r="R70" i="124"/>
  <c r="P70" i="124"/>
  <c r="N70" i="124"/>
  <c r="L70" i="124"/>
  <c r="V69" i="124"/>
  <c r="T69" i="124"/>
  <c r="R69" i="124"/>
  <c r="P69" i="124"/>
  <c r="N69" i="124"/>
  <c r="L69" i="124"/>
  <c r="V68" i="124"/>
  <c r="T68" i="124"/>
  <c r="R68" i="124"/>
  <c r="N68" i="124"/>
  <c r="L68" i="124"/>
  <c r="V67" i="124"/>
  <c r="T67" i="124"/>
  <c r="R67" i="124"/>
  <c r="N67" i="124"/>
  <c r="L67" i="124"/>
  <c r="V66" i="124"/>
  <c r="T66" i="124"/>
  <c r="R66" i="124"/>
  <c r="P66" i="124"/>
  <c r="N66" i="124"/>
  <c r="L66" i="124"/>
  <c r="V65" i="124"/>
  <c r="T65" i="124"/>
  <c r="R65" i="124"/>
  <c r="P65" i="124"/>
  <c r="N65" i="124"/>
  <c r="L65" i="124"/>
  <c r="V64" i="124"/>
  <c r="T64" i="124"/>
  <c r="R64" i="124"/>
  <c r="P64" i="124"/>
  <c r="N64" i="124"/>
  <c r="L64" i="124"/>
  <c r="V63" i="124"/>
  <c r="T63" i="124"/>
  <c r="R63" i="124"/>
  <c r="P63" i="124"/>
  <c r="N63" i="124"/>
  <c r="L63" i="124"/>
  <c r="V62" i="124"/>
  <c r="T62" i="124"/>
  <c r="R62" i="124"/>
  <c r="P62" i="124"/>
  <c r="N62" i="124"/>
  <c r="L62" i="124"/>
  <c r="V61" i="124"/>
  <c r="T61" i="124"/>
  <c r="R61" i="124"/>
  <c r="P61" i="124"/>
  <c r="N61" i="124"/>
  <c r="L61" i="124"/>
  <c r="V60" i="124"/>
  <c r="T60" i="124"/>
  <c r="R60" i="124"/>
  <c r="P60" i="124"/>
  <c r="N60" i="124"/>
  <c r="L60" i="124"/>
  <c r="V59" i="124"/>
  <c r="T59" i="124"/>
  <c r="R59" i="124"/>
  <c r="P59" i="124"/>
  <c r="N59" i="124"/>
  <c r="L59" i="124"/>
  <c r="V58" i="124"/>
  <c r="T58" i="124"/>
  <c r="R58" i="124"/>
  <c r="P58" i="124"/>
  <c r="N58" i="124"/>
  <c r="L58" i="124"/>
  <c r="V57" i="124"/>
  <c r="T57" i="124"/>
  <c r="R57" i="124"/>
  <c r="P57" i="124"/>
  <c r="N57" i="124"/>
  <c r="L57" i="124"/>
  <c r="V56" i="124"/>
  <c r="T56" i="124"/>
  <c r="R56" i="124"/>
  <c r="P56" i="124"/>
  <c r="N56" i="124"/>
  <c r="L56" i="124"/>
  <c r="V55" i="124"/>
  <c r="T55" i="124"/>
  <c r="R55" i="124"/>
  <c r="P55" i="124"/>
  <c r="N55" i="124"/>
  <c r="L55" i="124"/>
  <c r="V54" i="124"/>
  <c r="T54" i="124"/>
  <c r="R54" i="124"/>
  <c r="P54" i="124"/>
  <c r="N54" i="124"/>
  <c r="L54" i="124"/>
  <c r="V53" i="124"/>
  <c r="T53" i="124"/>
  <c r="R53" i="124"/>
  <c r="P53" i="124"/>
  <c r="N53" i="124"/>
  <c r="L53" i="124"/>
  <c r="V52" i="124"/>
  <c r="T52" i="124"/>
  <c r="R52" i="124"/>
  <c r="P52" i="124"/>
  <c r="N52" i="124"/>
  <c r="L52" i="124"/>
  <c r="V51" i="124"/>
  <c r="T51" i="124"/>
  <c r="R51" i="124"/>
  <c r="P51" i="124"/>
  <c r="N51" i="124"/>
  <c r="L51" i="124"/>
  <c r="V50" i="124"/>
  <c r="T50" i="124"/>
  <c r="R50" i="124"/>
  <c r="P50" i="124"/>
  <c r="N50" i="124"/>
  <c r="L50" i="124"/>
  <c r="V49" i="124"/>
  <c r="T49" i="124"/>
  <c r="R49" i="124"/>
  <c r="P49" i="124"/>
  <c r="N49" i="124"/>
  <c r="L49" i="124"/>
  <c r="V48" i="124"/>
  <c r="T48" i="124"/>
  <c r="R48" i="124"/>
  <c r="P48" i="124"/>
  <c r="N48" i="124"/>
  <c r="L48" i="124"/>
  <c r="V47" i="124"/>
  <c r="T47" i="124"/>
  <c r="R47" i="124"/>
  <c r="P47" i="124"/>
  <c r="N47" i="124"/>
  <c r="L47" i="124"/>
  <c r="V46" i="124"/>
  <c r="T46" i="124"/>
  <c r="R46" i="124"/>
  <c r="P46" i="124"/>
  <c r="N46" i="124"/>
  <c r="L46" i="124"/>
  <c r="V45" i="124"/>
  <c r="T45" i="124"/>
  <c r="R45" i="124"/>
  <c r="P45" i="124"/>
  <c r="N45" i="124"/>
  <c r="L45" i="124"/>
  <c r="V44" i="124"/>
  <c r="T44" i="124"/>
  <c r="R44" i="124"/>
  <c r="P44" i="124"/>
  <c r="N44" i="124"/>
  <c r="L44" i="124"/>
  <c r="V43" i="124"/>
  <c r="T43" i="124"/>
  <c r="R43" i="124"/>
  <c r="P43" i="124"/>
  <c r="N43" i="124"/>
  <c r="L43" i="124"/>
  <c r="V42" i="124"/>
  <c r="T42" i="124"/>
  <c r="R42" i="124"/>
  <c r="P42" i="124"/>
  <c r="N42" i="124"/>
  <c r="L42" i="124"/>
  <c r="V41" i="124"/>
  <c r="T41" i="124"/>
  <c r="R41" i="124"/>
  <c r="P41" i="124"/>
  <c r="N41" i="124"/>
  <c r="L41" i="124"/>
  <c r="V40" i="124"/>
  <c r="T40" i="124"/>
  <c r="R40" i="124"/>
  <c r="P40" i="124"/>
  <c r="N40" i="124"/>
  <c r="L40" i="124"/>
  <c r="V39" i="124"/>
  <c r="T39" i="124"/>
  <c r="R39" i="124"/>
  <c r="P39" i="124"/>
  <c r="N39" i="124"/>
  <c r="L39" i="124"/>
  <c r="V38" i="124"/>
  <c r="T38" i="124"/>
  <c r="R38" i="124"/>
  <c r="P38" i="124"/>
  <c r="N38" i="124"/>
  <c r="L38" i="124"/>
  <c r="V37" i="124"/>
  <c r="T37" i="124"/>
  <c r="R37" i="124"/>
  <c r="P37" i="124"/>
  <c r="N37" i="124"/>
  <c r="L37" i="124"/>
  <c r="V36" i="124"/>
  <c r="T36" i="124"/>
  <c r="R36" i="124"/>
  <c r="P36" i="124"/>
  <c r="N36" i="124"/>
  <c r="L36" i="124"/>
  <c r="V35" i="124"/>
  <c r="T35" i="124"/>
  <c r="R35" i="124"/>
  <c r="P35" i="124"/>
  <c r="N35" i="124"/>
  <c r="L35" i="124"/>
  <c r="V34" i="124"/>
  <c r="T34" i="124"/>
  <c r="R34" i="124"/>
  <c r="P34" i="124"/>
  <c r="N34" i="124"/>
  <c r="L34" i="124"/>
  <c r="V33" i="124"/>
  <c r="T33" i="124"/>
  <c r="R33" i="124"/>
  <c r="P33" i="124"/>
  <c r="N33" i="124"/>
  <c r="L33" i="124"/>
  <c r="V32" i="124"/>
  <c r="T32" i="124"/>
  <c r="R32" i="124"/>
  <c r="P32" i="124"/>
  <c r="N32" i="124"/>
  <c r="V31" i="124"/>
  <c r="T31" i="124"/>
  <c r="R31" i="124"/>
  <c r="P31" i="124"/>
  <c r="N31" i="124"/>
  <c r="L31" i="124"/>
  <c r="V30" i="124"/>
  <c r="T30" i="124"/>
  <c r="R30" i="124"/>
  <c r="P30" i="124"/>
  <c r="N30" i="124"/>
  <c r="L30" i="124"/>
  <c r="V29" i="124"/>
  <c r="T29" i="124"/>
  <c r="R29" i="124"/>
  <c r="P29" i="124"/>
  <c r="N29" i="124"/>
  <c r="L29" i="124"/>
  <c r="V28" i="124"/>
  <c r="T28" i="124"/>
  <c r="R28" i="124"/>
  <c r="P28" i="124"/>
  <c r="N28" i="124"/>
  <c r="L28" i="124"/>
  <c r="V27" i="124"/>
  <c r="T27" i="124"/>
  <c r="R27" i="124"/>
  <c r="P27" i="124"/>
  <c r="N27" i="124"/>
  <c r="L27" i="124"/>
  <c r="V26" i="124"/>
  <c r="T26" i="124"/>
  <c r="R26" i="124"/>
  <c r="P26" i="124"/>
  <c r="N26" i="124"/>
  <c r="L26" i="124"/>
  <c r="V25" i="124"/>
  <c r="T25" i="124"/>
  <c r="P25" i="124"/>
  <c r="N25" i="124"/>
  <c r="L25" i="124"/>
  <c r="V24" i="124"/>
  <c r="T24" i="124"/>
  <c r="P24" i="124"/>
  <c r="N24" i="124"/>
  <c r="L24" i="124"/>
  <c r="V23" i="124"/>
  <c r="T23" i="124"/>
  <c r="P23" i="124"/>
  <c r="N23" i="124"/>
  <c r="L23" i="124"/>
  <c r="V22" i="124"/>
  <c r="T22" i="124"/>
  <c r="R22" i="124"/>
  <c r="P22" i="124"/>
  <c r="N22" i="124"/>
  <c r="L22" i="124"/>
  <c r="V21" i="124"/>
  <c r="T21" i="124"/>
  <c r="R21" i="124"/>
  <c r="P21" i="124"/>
  <c r="N21" i="124"/>
  <c r="L21" i="124"/>
  <c r="V20" i="124"/>
  <c r="T20" i="124"/>
  <c r="R20" i="124"/>
  <c r="P20" i="124"/>
  <c r="N20" i="124"/>
  <c r="L20" i="124"/>
  <c r="V19" i="124"/>
  <c r="T19" i="124"/>
  <c r="R19" i="124"/>
  <c r="P19" i="124"/>
  <c r="N19" i="124"/>
  <c r="L19" i="124"/>
  <c r="V18" i="124"/>
  <c r="T18" i="124"/>
  <c r="R18" i="124"/>
  <c r="P18" i="124"/>
  <c r="N18" i="124"/>
  <c r="L18" i="124"/>
  <c r="V17" i="124"/>
  <c r="T17" i="124"/>
  <c r="R17" i="124"/>
  <c r="P17" i="124"/>
  <c r="N17" i="124"/>
  <c r="L17" i="124"/>
  <c r="V16" i="124"/>
  <c r="T16" i="124"/>
  <c r="R16" i="124"/>
  <c r="P16" i="124"/>
  <c r="N16" i="124"/>
  <c r="L16" i="124"/>
  <c r="V15" i="124"/>
  <c r="T15" i="124"/>
  <c r="R15" i="124"/>
  <c r="P15" i="124"/>
  <c r="N15" i="124"/>
  <c r="L15" i="124"/>
  <c r="V14" i="124"/>
  <c r="T14" i="124"/>
  <c r="R14" i="124"/>
  <c r="P14" i="124"/>
  <c r="N14" i="124"/>
  <c r="L14" i="124"/>
  <c r="H13" i="124"/>
  <c r="I10" i="124"/>
  <c r="I9" i="124"/>
  <c r="I8" i="124"/>
  <c r="V137" i="2"/>
  <c r="P137" i="2"/>
  <c r="N137" i="2"/>
  <c r="L137" i="2"/>
  <c r="V136" i="2"/>
  <c r="P136" i="2"/>
  <c r="N136" i="2"/>
  <c r="L136" i="2"/>
  <c r="V135" i="2"/>
  <c r="P135" i="2"/>
  <c r="N135" i="2"/>
  <c r="L135" i="2"/>
  <c r="V134" i="2"/>
  <c r="P134" i="2"/>
  <c r="N134" i="2"/>
  <c r="L134" i="2"/>
  <c r="V133" i="2"/>
  <c r="P133" i="2"/>
  <c r="N133" i="2"/>
  <c r="L133" i="2"/>
  <c r="V131" i="2"/>
  <c r="P131" i="2"/>
  <c r="N131" i="2"/>
  <c r="L131" i="2"/>
  <c r="V130" i="2"/>
  <c r="P130" i="2"/>
  <c r="N130" i="2"/>
  <c r="L130" i="2"/>
  <c r="V129" i="2"/>
  <c r="P129" i="2"/>
  <c r="N129" i="2"/>
  <c r="L129" i="2"/>
  <c r="V128" i="2"/>
  <c r="P128" i="2"/>
  <c r="N128" i="2"/>
  <c r="L128" i="2"/>
  <c r="V127" i="2"/>
  <c r="P127" i="2"/>
  <c r="N127" i="2"/>
  <c r="L127" i="2"/>
  <c r="V126" i="2"/>
  <c r="P126" i="2"/>
  <c r="N126" i="2"/>
  <c r="L126" i="2"/>
  <c r="V125" i="2"/>
  <c r="P125" i="2"/>
  <c r="N125" i="2"/>
  <c r="L125" i="2"/>
  <c r="V124" i="2"/>
  <c r="P124" i="2"/>
  <c r="N124" i="2"/>
  <c r="L124" i="2"/>
  <c r="V123" i="2"/>
  <c r="P123" i="2"/>
  <c r="N123" i="2"/>
  <c r="L123" i="2"/>
  <c r="V122" i="2"/>
  <c r="P122" i="2"/>
  <c r="N122" i="2"/>
  <c r="L122" i="2"/>
  <c r="V121" i="2"/>
  <c r="P121" i="2"/>
  <c r="N121" i="2"/>
  <c r="L121" i="2"/>
  <c r="V120" i="2"/>
  <c r="P120" i="2"/>
  <c r="N120" i="2"/>
  <c r="L120" i="2"/>
  <c r="V119" i="2"/>
  <c r="P119" i="2"/>
  <c r="N119" i="2"/>
  <c r="L119" i="2"/>
  <c r="V118" i="2"/>
  <c r="P118" i="2"/>
  <c r="N118" i="2"/>
  <c r="L118" i="2"/>
  <c r="V117" i="2"/>
  <c r="P117" i="2"/>
  <c r="N117" i="2"/>
  <c r="L117" i="2"/>
  <c r="V116" i="2"/>
  <c r="P116" i="2"/>
  <c r="N116" i="2"/>
  <c r="L116" i="2"/>
  <c r="V114" i="2"/>
  <c r="T114" i="2"/>
  <c r="P114" i="2"/>
  <c r="N114" i="2"/>
  <c r="L114" i="2"/>
  <c r="V113" i="2"/>
  <c r="T113" i="2"/>
  <c r="P113" i="2"/>
  <c r="N113" i="2"/>
  <c r="L113" i="2"/>
  <c r="V112" i="2"/>
  <c r="T112" i="2"/>
  <c r="P112" i="2"/>
  <c r="N112" i="2"/>
  <c r="L112" i="2"/>
  <c r="V111" i="2"/>
  <c r="T111" i="2"/>
  <c r="P111" i="2"/>
  <c r="N111" i="2"/>
  <c r="L111" i="2"/>
  <c r="V110" i="2"/>
  <c r="T110" i="2"/>
  <c r="P110" i="2"/>
  <c r="N110" i="2"/>
  <c r="L110" i="2"/>
  <c r="V108" i="2"/>
  <c r="T108" i="2"/>
  <c r="P108" i="2"/>
  <c r="N108" i="2"/>
  <c r="L108" i="2"/>
  <c r="V107" i="2"/>
  <c r="T107" i="2"/>
  <c r="P107" i="2"/>
  <c r="N107" i="2"/>
  <c r="L107" i="2"/>
  <c r="V106" i="2"/>
  <c r="T106" i="2"/>
  <c r="P106" i="2"/>
  <c r="N106" i="2"/>
  <c r="L106" i="2"/>
  <c r="V105" i="2"/>
  <c r="T105" i="2"/>
  <c r="P105" i="2"/>
  <c r="N105" i="2"/>
  <c r="L105" i="2"/>
  <c r="V104" i="2"/>
  <c r="T104" i="2"/>
  <c r="P104" i="2"/>
  <c r="N104" i="2"/>
  <c r="L104" i="2"/>
  <c r="V103" i="2"/>
  <c r="T103" i="2"/>
  <c r="P103" i="2"/>
  <c r="N103" i="2"/>
  <c r="L103" i="2"/>
  <c r="V102" i="2"/>
  <c r="T102" i="2"/>
  <c r="P102" i="2"/>
  <c r="N102" i="2"/>
  <c r="L102" i="2"/>
  <c r="V101" i="2"/>
  <c r="T101" i="2"/>
  <c r="P101" i="2"/>
  <c r="N101" i="2"/>
  <c r="L101" i="2"/>
  <c r="V100" i="2"/>
  <c r="T100" i="2"/>
  <c r="P100" i="2"/>
  <c r="N100" i="2"/>
  <c r="L100" i="2"/>
  <c r="V99" i="2"/>
  <c r="T99" i="2"/>
  <c r="P99" i="2"/>
  <c r="N99" i="2"/>
  <c r="L99" i="2"/>
  <c r="V98" i="2"/>
  <c r="T98" i="2"/>
  <c r="P98" i="2"/>
  <c r="N98" i="2"/>
  <c r="L98" i="2"/>
  <c r="V97" i="2"/>
  <c r="T97" i="2"/>
  <c r="P97" i="2"/>
  <c r="N97" i="2"/>
  <c r="L97" i="2"/>
  <c r="V96" i="2"/>
  <c r="T96" i="2"/>
  <c r="P96" i="2"/>
  <c r="N96" i="2"/>
  <c r="L96" i="2"/>
  <c r="V95" i="2"/>
  <c r="T95" i="2"/>
  <c r="P95" i="2"/>
  <c r="N95" i="2"/>
  <c r="L95" i="2"/>
  <c r="V94" i="2"/>
  <c r="T94" i="2"/>
  <c r="P94" i="2"/>
  <c r="N94" i="2"/>
  <c r="L94" i="2"/>
  <c r="V93" i="2"/>
  <c r="T93" i="2"/>
  <c r="P93" i="2"/>
  <c r="N93" i="2"/>
  <c r="L93" i="2"/>
  <c r="V91" i="2"/>
  <c r="R91" i="2"/>
  <c r="P91" i="2"/>
  <c r="N91" i="2"/>
  <c r="L91" i="2"/>
  <c r="V90" i="2"/>
  <c r="R90" i="2"/>
  <c r="P90" i="2"/>
  <c r="N90" i="2"/>
  <c r="L90" i="2"/>
  <c r="V89" i="2"/>
  <c r="R89" i="2"/>
  <c r="P89" i="2"/>
  <c r="N89" i="2"/>
  <c r="L89" i="2"/>
  <c r="V88" i="2"/>
  <c r="R88" i="2"/>
  <c r="P88" i="2"/>
  <c r="N88" i="2"/>
  <c r="L88" i="2"/>
  <c r="V87" i="2"/>
  <c r="P87" i="2"/>
  <c r="N87" i="2"/>
  <c r="L87" i="2"/>
  <c r="V86" i="2"/>
  <c r="P86" i="2"/>
  <c r="N86" i="2"/>
  <c r="L86" i="2"/>
  <c r="V85" i="2"/>
  <c r="P85" i="2"/>
  <c r="N85" i="2"/>
  <c r="L85" i="2"/>
  <c r="V84" i="2"/>
  <c r="P84" i="2"/>
  <c r="N84" i="2"/>
  <c r="L84" i="2"/>
  <c r="V82" i="2"/>
  <c r="P82" i="2"/>
  <c r="N82" i="2"/>
  <c r="L82" i="2"/>
  <c r="V81" i="2"/>
  <c r="P81" i="2"/>
  <c r="N81" i="2"/>
  <c r="L81" i="2"/>
  <c r="V80" i="2"/>
  <c r="P80" i="2"/>
  <c r="N80" i="2"/>
  <c r="L80" i="2"/>
  <c r="V79" i="2"/>
  <c r="R79" i="2"/>
  <c r="P79" i="2"/>
  <c r="N79" i="2"/>
  <c r="L79" i="2"/>
  <c r="V78" i="2"/>
  <c r="R78" i="2"/>
  <c r="P78" i="2"/>
  <c r="N78" i="2"/>
  <c r="L78" i="2"/>
  <c r="V77" i="2"/>
  <c r="R77" i="2"/>
  <c r="P77" i="2"/>
  <c r="N77" i="2"/>
  <c r="L77" i="2"/>
  <c r="V76" i="2"/>
  <c r="R76" i="2"/>
  <c r="P76" i="2"/>
  <c r="N76" i="2"/>
  <c r="L76" i="2"/>
  <c r="V75" i="2"/>
  <c r="P75" i="2"/>
  <c r="N75" i="2"/>
  <c r="L75" i="2"/>
  <c r="V74" i="2"/>
  <c r="P74" i="2"/>
  <c r="N74" i="2"/>
  <c r="L74" i="2"/>
  <c r="V73" i="2"/>
  <c r="P73" i="2"/>
  <c r="N73" i="2"/>
  <c r="L73" i="2"/>
  <c r="V72" i="2"/>
  <c r="P72" i="2"/>
  <c r="N72" i="2"/>
  <c r="L72" i="2"/>
  <c r="V71" i="2"/>
  <c r="P71" i="2"/>
  <c r="N71" i="2"/>
  <c r="L71" i="2"/>
  <c r="V70" i="2"/>
  <c r="P70" i="2"/>
  <c r="N70" i="2"/>
  <c r="L70" i="2"/>
  <c r="V68" i="2"/>
  <c r="T68" i="2"/>
  <c r="R68" i="2"/>
  <c r="P68" i="2"/>
  <c r="N68" i="2"/>
  <c r="L68" i="2"/>
  <c r="V67" i="2"/>
  <c r="T67" i="2"/>
  <c r="R67" i="2"/>
  <c r="P67" i="2"/>
  <c r="N67" i="2"/>
  <c r="L67" i="2"/>
  <c r="V66" i="2"/>
  <c r="T66" i="2"/>
  <c r="R66" i="2"/>
  <c r="P66" i="2"/>
  <c r="N66" i="2"/>
  <c r="L66" i="2"/>
  <c r="V65" i="2"/>
  <c r="T65" i="2"/>
  <c r="R65" i="2"/>
  <c r="P65" i="2"/>
  <c r="N65" i="2"/>
  <c r="L65" i="2"/>
  <c r="V64" i="2"/>
  <c r="T64" i="2"/>
  <c r="R64" i="2"/>
  <c r="P64" i="2"/>
  <c r="N64" i="2"/>
  <c r="L64" i="2"/>
  <c r="V63" i="2"/>
  <c r="T63" i="2"/>
  <c r="R63" i="2"/>
  <c r="P63" i="2"/>
  <c r="N63" i="2"/>
  <c r="L63" i="2"/>
  <c r="V62" i="2"/>
  <c r="T62" i="2"/>
  <c r="R62" i="2"/>
  <c r="P62" i="2"/>
  <c r="N62" i="2"/>
  <c r="L62" i="2"/>
  <c r="V61" i="2"/>
  <c r="T61" i="2"/>
  <c r="R61" i="2"/>
  <c r="P61" i="2"/>
  <c r="N61" i="2"/>
  <c r="L61" i="2"/>
  <c r="V60" i="2"/>
  <c r="T60" i="2"/>
  <c r="R60" i="2"/>
  <c r="P60" i="2"/>
  <c r="N60" i="2"/>
  <c r="L60" i="2"/>
  <c r="V59" i="2"/>
  <c r="T59" i="2"/>
  <c r="R59" i="2"/>
  <c r="P59" i="2"/>
  <c r="N59" i="2"/>
  <c r="L59" i="2"/>
  <c r="V58" i="2"/>
  <c r="T58" i="2"/>
  <c r="R58" i="2"/>
  <c r="P58" i="2"/>
  <c r="N58" i="2"/>
  <c r="L58" i="2"/>
  <c r="V57" i="2"/>
  <c r="T57" i="2"/>
  <c r="R57" i="2"/>
  <c r="P57" i="2"/>
  <c r="N57" i="2"/>
  <c r="L57" i="2"/>
  <c r="V56" i="2"/>
  <c r="T56" i="2"/>
  <c r="R56" i="2"/>
  <c r="P56" i="2"/>
  <c r="N56" i="2"/>
  <c r="L56" i="2"/>
  <c r="V55" i="2"/>
  <c r="T55" i="2"/>
  <c r="R55" i="2"/>
  <c r="P55" i="2"/>
  <c r="N55" i="2"/>
  <c r="L55" i="2"/>
  <c r="V54" i="2"/>
  <c r="T54" i="2"/>
  <c r="P54" i="2"/>
  <c r="N54" i="2"/>
  <c r="L54" i="2"/>
  <c r="V53" i="2"/>
  <c r="T53" i="2"/>
  <c r="P53" i="2"/>
  <c r="N53" i="2"/>
  <c r="L53" i="2"/>
  <c r="V52" i="2"/>
  <c r="T52" i="2"/>
  <c r="P52" i="2"/>
  <c r="N52" i="2"/>
  <c r="L52" i="2"/>
  <c r="V51" i="2"/>
  <c r="T51" i="2"/>
  <c r="P51" i="2"/>
  <c r="N51" i="2"/>
  <c r="L51" i="2"/>
  <c r="V50" i="2"/>
  <c r="T50" i="2"/>
  <c r="P50" i="2"/>
  <c r="N50" i="2"/>
  <c r="L50" i="2"/>
  <c r="V49" i="2"/>
  <c r="T49" i="2"/>
  <c r="P49" i="2"/>
  <c r="N49" i="2"/>
  <c r="L49" i="2"/>
  <c r="V48" i="2"/>
  <c r="T48" i="2"/>
  <c r="P48" i="2"/>
  <c r="N48" i="2"/>
  <c r="L48" i="2"/>
  <c r="V47" i="2"/>
  <c r="T47" i="2"/>
  <c r="P47" i="2"/>
  <c r="N47" i="2"/>
  <c r="L47" i="2"/>
  <c r="V46" i="2"/>
  <c r="T46" i="2"/>
  <c r="P46" i="2"/>
  <c r="N46" i="2"/>
  <c r="L46" i="2"/>
  <c r="V44" i="2"/>
  <c r="T44" i="2"/>
  <c r="R44" i="2"/>
  <c r="P44" i="2"/>
  <c r="N44" i="2"/>
  <c r="L44" i="2"/>
  <c r="V43" i="2"/>
  <c r="T43" i="2"/>
  <c r="R43" i="2"/>
  <c r="P43" i="2"/>
  <c r="N43" i="2"/>
  <c r="L43" i="2"/>
  <c r="V42" i="2"/>
  <c r="T42" i="2"/>
  <c r="R42" i="2"/>
  <c r="P42" i="2"/>
  <c r="N42" i="2"/>
  <c r="L42" i="2"/>
  <c r="V41" i="2"/>
  <c r="T41" i="2"/>
  <c r="R41" i="2"/>
  <c r="P41" i="2"/>
  <c r="N41" i="2"/>
  <c r="L41" i="2"/>
  <c r="V40" i="2"/>
  <c r="T40" i="2"/>
  <c r="R40" i="2"/>
  <c r="P40" i="2"/>
  <c r="N40" i="2"/>
  <c r="L40" i="2"/>
  <c r="V39" i="2"/>
  <c r="T39" i="2"/>
  <c r="R39" i="2"/>
  <c r="P39" i="2"/>
  <c r="N39" i="2"/>
  <c r="L39" i="2"/>
  <c r="V38" i="2"/>
  <c r="T38" i="2"/>
  <c r="R38" i="2"/>
  <c r="P38" i="2"/>
  <c r="N38" i="2"/>
  <c r="L38" i="2"/>
  <c r="V37" i="2"/>
  <c r="T37" i="2"/>
  <c r="R37" i="2"/>
  <c r="P37" i="2"/>
  <c r="N37" i="2"/>
  <c r="L37" i="2"/>
  <c r="V36" i="2"/>
  <c r="T36" i="2"/>
  <c r="R36" i="2"/>
  <c r="P36" i="2"/>
  <c r="N36" i="2"/>
  <c r="L36" i="2"/>
  <c r="V35" i="2"/>
  <c r="T35" i="2"/>
  <c r="R35" i="2"/>
  <c r="P35" i="2"/>
  <c r="N35" i="2"/>
  <c r="L35" i="2"/>
  <c r="V34" i="2"/>
  <c r="T34" i="2"/>
  <c r="R34" i="2"/>
  <c r="P34" i="2"/>
  <c r="N34" i="2"/>
  <c r="L34" i="2"/>
  <c r="V33" i="2"/>
  <c r="T33" i="2"/>
  <c r="R33" i="2"/>
  <c r="P33" i="2"/>
  <c r="N33" i="2"/>
  <c r="L33" i="2"/>
  <c r="V32" i="2"/>
  <c r="T32" i="2"/>
  <c r="R32" i="2"/>
  <c r="P32" i="2"/>
  <c r="N32" i="2"/>
  <c r="L32" i="2"/>
  <c r="V31" i="2"/>
  <c r="T31" i="2"/>
  <c r="R31" i="2"/>
  <c r="P31" i="2"/>
  <c r="N31" i="2"/>
  <c r="L31" i="2"/>
  <c r="V30" i="2"/>
  <c r="T30" i="2"/>
  <c r="R30" i="2"/>
  <c r="P30" i="2"/>
  <c r="N30" i="2"/>
  <c r="L30" i="2"/>
  <c r="V29" i="2"/>
  <c r="T29" i="2"/>
  <c r="R29" i="2"/>
  <c r="P29" i="2"/>
  <c r="N29" i="2"/>
  <c r="L29" i="2"/>
  <c r="V28" i="2"/>
  <c r="T28" i="2"/>
  <c r="R28" i="2"/>
  <c r="P28" i="2"/>
  <c r="N28" i="2"/>
  <c r="L28" i="2"/>
  <c r="V27" i="2"/>
  <c r="T27" i="2"/>
  <c r="R27" i="2"/>
  <c r="P27" i="2"/>
  <c r="N27" i="2"/>
  <c r="L27" i="2"/>
  <c r="V26" i="2"/>
  <c r="T26" i="2"/>
  <c r="R26" i="2"/>
  <c r="P26" i="2"/>
  <c r="N26" i="2"/>
  <c r="V25" i="2"/>
  <c r="T25" i="2"/>
  <c r="R25" i="2"/>
  <c r="P25" i="2"/>
  <c r="N25" i="2"/>
  <c r="L25" i="2"/>
  <c r="V24" i="2"/>
  <c r="T24" i="2"/>
  <c r="R24" i="2"/>
  <c r="P24" i="2"/>
  <c r="N24" i="2"/>
  <c r="L24" i="2"/>
  <c r="V23" i="2"/>
  <c r="T23" i="2"/>
  <c r="R23" i="2"/>
  <c r="P23" i="2"/>
  <c r="N23" i="2"/>
  <c r="L23" i="2"/>
  <c r="V22" i="2"/>
  <c r="T22" i="2"/>
  <c r="P22" i="2"/>
  <c r="N22" i="2"/>
  <c r="L22" i="2"/>
  <c r="V21" i="2"/>
  <c r="T21" i="2"/>
  <c r="P21" i="2"/>
  <c r="N21" i="2"/>
  <c r="L21" i="2"/>
  <c r="V20" i="2"/>
  <c r="T20" i="2"/>
  <c r="P20" i="2"/>
  <c r="N20" i="2"/>
  <c r="L20" i="2"/>
  <c r="V19" i="2"/>
  <c r="T19" i="2"/>
  <c r="P19" i="2"/>
  <c r="N19" i="2"/>
  <c r="L19" i="2"/>
  <c r="V18" i="2"/>
  <c r="T18" i="2"/>
  <c r="P18" i="2"/>
  <c r="N18" i="2"/>
  <c r="L18" i="2"/>
  <c r="V17" i="2"/>
  <c r="T17" i="2"/>
  <c r="P17" i="2"/>
  <c r="N17" i="2"/>
  <c r="L17" i="2"/>
  <c r="V16" i="2"/>
  <c r="T16" i="2"/>
  <c r="P16" i="2"/>
  <c r="N16" i="2"/>
  <c r="L16" i="2"/>
  <c r="V15" i="2"/>
  <c r="T15" i="2"/>
  <c r="P15" i="2"/>
  <c r="N15" i="2"/>
  <c r="L15" i="2"/>
  <c r="V14" i="2"/>
  <c r="T14" i="2"/>
  <c r="P14" i="2"/>
  <c r="N14" i="2"/>
  <c r="H13" i="2"/>
  <c r="I10" i="2"/>
  <c r="I9" i="2"/>
  <c r="I13" i="2" s="1"/>
  <c r="I8" i="2"/>
  <c r="G133" i="2" s="1"/>
  <c r="H133" i="2" s="1"/>
  <c r="H50" i="230"/>
  <c r="A46" i="230"/>
  <c r="A45" i="230"/>
  <c r="H37" i="230"/>
  <c r="A33" i="230"/>
  <c r="A32" i="230"/>
  <c r="H20" i="230"/>
  <c r="I13" i="230"/>
  <c r="H13" i="230"/>
  <c r="I10" i="230"/>
  <c r="I37" i="230"/>
  <c r="I8" i="230"/>
  <c r="G24" i="230" s="1"/>
  <c r="H24" i="230" s="1"/>
  <c r="F21" i="203" l="1"/>
  <c r="G21" i="203" s="1"/>
  <c r="H21" i="203" s="1"/>
  <c r="O625" i="146"/>
  <c r="I30" i="142"/>
  <c r="I46" i="177"/>
  <c r="I30" i="179"/>
  <c r="I94" i="189"/>
  <c r="I554" i="190"/>
  <c r="G186" i="124"/>
  <c r="H186" i="124" s="1"/>
  <c r="G155" i="124"/>
  <c r="H155" i="124" s="1"/>
  <c r="I155" i="124" s="1"/>
  <c r="G154" i="124"/>
  <c r="H154" i="124" s="1"/>
  <c r="I154" i="124" s="1"/>
  <c r="X154" i="124"/>
  <c r="X155" i="124"/>
  <c r="G670" i="11"/>
  <c r="H670" i="11" s="1"/>
  <c r="I670" i="11" s="1"/>
  <c r="T670" i="11"/>
  <c r="G19" i="144"/>
  <c r="H19" i="144" s="1"/>
  <c r="G25" i="175"/>
  <c r="H25" i="175" s="1"/>
  <c r="I25" i="175" s="1"/>
  <c r="G14" i="226"/>
  <c r="H14" i="226" s="1"/>
  <c r="I14" i="226" s="1"/>
  <c r="G22" i="182"/>
  <c r="H22" i="182" s="1"/>
  <c r="I22" i="182" s="1"/>
  <c r="G18" i="210"/>
  <c r="H18" i="210" s="1"/>
  <c r="I18" i="210" s="1"/>
  <c r="I42" i="156"/>
  <c r="G19" i="156"/>
  <c r="H19" i="156" s="1"/>
  <c r="I19" i="156" s="1"/>
  <c r="H67" i="203"/>
  <c r="G131" i="127"/>
  <c r="H131" i="127" s="1"/>
  <c r="X230" i="127"/>
  <c r="G14" i="163"/>
  <c r="H14" i="163" s="1"/>
  <c r="O45" i="177"/>
  <c r="O57" i="177"/>
  <c r="O56" i="177"/>
  <c r="O40" i="177"/>
  <c r="O58" i="177"/>
  <c r="O41" i="177"/>
  <c r="O53" i="177"/>
  <c r="O48" i="177"/>
  <c r="O49" i="177"/>
  <c r="I23" i="165"/>
  <c r="I57" i="146"/>
  <c r="O596" i="146"/>
  <c r="P596" i="146" s="1"/>
  <c r="O605" i="146"/>
  <c r="O315" i="146"/>
  <c r="P315" i="146" s="1"/>
  <c r="G491" i="11"/>
  <c r="H491" i="11" s="1"/>
  <c r="I491" i="11" s="1"/>
  <c r="T491" i="11"/>
  <c r="I13" i="156"/>
  <c r="I41" i="156"/>
  <c r="I51" i="175"/>
  <c r="I159" i="213"/>
  <c r="I21" i="207"/>
  <c r="I21" i="229"/>
  <c r="I121" i="191"/>
  <c r="G20" i="169"/>
  <c r="H20" i="169" s="1"/>
  <c r="I27" i="160"/>
  <c r="G14" i="179"/>
  <c r="H14" i="179" s="1"/>
  <c r="I14" i="179" s="1"/>
  <c r="G15" i="155"/>
  <c r="H15" i="155" s="1"/>
  <c r="I15" i="155" s="1"/>
  <c r="G22" i="155"/>
  <c r="H22" i="155" s="1"/>
  <c r="I22" i="155" s="1"/>
  <c r="I101" i="188"/>
  <c r="G14" i="170"/>
  <c r="H14" i="170" s="1"/>
  <c r="I14" i="170" s="1"/>
  <c r="G151" i="188"/>
  <c r="H151" i="188" s="1"/>
  <c r="I151" i="188" s="1"/>
  <c r="G20" i="170"/>
  <c r="H20" i="170" s="1"/>
  <c r="G153" i="188"/>
  <c r="H153" i="188" s="1"/>
  <c r="I153" i="188" s="1"/>
  <c r="I238" i="186"/>
  <c r="G195" i="188"/>
  <c r="H195" i="188" s="1"/>
  <c r="I195" i="188" s="1"/>
  <c r="G75" i="211"/>
  <c r="H75" i="211" s="1"/>
  <c r="I75" i="211" s="1"/>
  <c r="G83" i="211"/>
  <c r="H83" i="211" s="1"/>
  <c r="I83" i="211" s="1"/>
  <c r="G150" i="211"/>
  <c r="H150" i="211" s="1"/>
  <c r="I150" i="211" s="1"/>
  <c r="G163" i="211"/>
  <c r="H163" i="211" s="1"/>
  <c r="I163" i="211" s="1"/>
  <c r="G16" i="226"/>
  <c r="H16" i="226" s="1"/>
  <c r="I16" i="226" s="1"/>
  <c r="G152" i="188"/>
  <c r="H152" i="188" s="1"/>
  <c r="I152" i="188" s="1"/>
  <c r="G198" i="188"/>
  <c r="H198" i="188" s="1"/>
  <c r="I198" i="188" s="1"/>
  <c r="F24" i="203"/>
  <c r="G24" i="203" s="1"/>
  <c r="H24" i="203" s="1"/>
  <c r="G18" i="124"/>
  <c r="H18" i="124" s="1"/>
  <c r="I18" i="124" s="1"/>
  <c r="G16" i="144"/>
  <c r="H16" i="144" s="1"/>
  <c r="G28" i="145"/>
  <c r="H28" i="145" s="1"/>
  <c r="G16" i="170"/>
  <c r="H16" i="170" s="1"/>
  <c r="I16" i="170" s="1"/>
  <c r="G155" i="188"/>
  <c r="H155" i="188" s="1"/>
  <c r="I155" i="188" s="1"/>
  <c r="G121" i="146"/>
  <c r="H121" i="146" s="1"/>
  <c r="I121" i="146" s="1"/>
  <c r="N48" i="175"/>
  <c r="G165" i="188"/>
  <c r="H165" i="188" s="1"/>
  <c r="I165" i="188" s="1"/>
  <c r="G27" i="170"/>
  <c r="H27" i="170" s="1"/>
  <c r="G166" i="188"/>
  <c r="H166" i="188" s="1"/>
  <c r="I166" i="188" s="1"/>
  <c r="G22" i="217"/>
  <c r="H22" i="217" s="1"/>
  <c r="G29" i="170"/>
  <c r="H29" i="170" s="1"/>
  <c r="I29" i="170" s="1"/>
  <c r="P8" i="177"/>
  <c r="G167" i="188"/>
  <c r="H167" i="188" s="1"/>
  <c r="I167" i="188" s="1"/>
  <c r="I25" i="214"/>
  <c r="G33" i="217"/>
  <c r="H33" i="217" s="1"/>
  <c r="I33" i="217" s="1"/>
  <c r="G47" i="170"/>
  <c r="H47" i="170" s="1"/>
  <c r="I47" i="170" s="1"/>
  <c r="N14" i="175"/>
  <c r="G168" i="188"/>
  <c r="H168" i="188" s="1"/>
  <c r="I168" i="188" s="1"/>
  <c r="G38" i="217"/>
  <c r="H38" i="217" s="1"/>
  <c r="I38" i="217" s="1"/>
  <c r="G29" i="145"/>
  <c r="H29" i="145" s="1"/>
  <c r="I29" i="145" s="1"/>
  <c r="G46" i="145"/>
  <c r="H46" i="145" s="1"/>
  <c r="I46" i="145" s="1"/>
  <c r="G93" i="189"/>
  <c r="H93" i="189" s="1"/>
  <c r="I93" i="189" s="1"/>
  <c r="G170" i="188"/>
  <c r="H170" i="188" s="1"/>
  <c r="I170" i="188" s="1"/>
  <c r="G49" i="217"/>
  <c r="H49" i="217" s="1"/>
  <c r="I49" i="217" s="1"/>
  <c r="G101" i="189"/>
  <c r="H101" i="189" s="1"/>
  <c r="I101" i="189" s="1"/>
  <c r="G178" i="188"/>
  <c r="H178" i="188" s="1"/>
  <c r="I178" i="188" s="1"/>
  <c r="G109" i="217"/>
  <c r="H109" i="217" s="1"/>
  <c r="I109" i="217" s="1"/>
  <c r="G22" i="145"/>
  <c r="H22" i="145" s="1"/>
  <c r="G18" i="163"/>
  <c r="H18" i="163" s="1"/>
  <c r="I18" i="163" s="1"/>
  <c r="G14" i="167"/>
  <c r="H14" i="167" s="1"/>
  <c r="I14" i="167" s="1"/>
  <c r="G179" i="188"/>
  <c r="H179" i="188" s="1"/>
  <c r="I179" i="188" s="1"/>
  <c r="G21" i="214"/>
  <c r="H21" i="214" s="1"/>
  <c r="I21" i="214" s="1"/>
  <c r="G143" i="217"/>
  <c r="H143" i="217" s="1"/>
  <c r="I143" i="217" s="1"/>
  <c r="F23" i="159"/>
  <c r="G23" i="159" s="1"/>
  <c r="H23" i="159" s="1"/>
  <c r="G180" i="188"/>
  <c r="H180" i="188" s="1"/>
  <c r="I180" i="188" s="1"/>
  <c r="G24" i="214"/>
  <c r="H24" i="214" s="1"/>
  <c r="I24" i="214" s="1"/>
  <c r="G154" i="217"/>
  <c r="H154" i="217" s="1"/>
  <c r="I154" i="217" s="1"/>
  <c r="G15" i="169"/>
  <c r="H15" i="169" s="1"/>
  <c r="I15" i="169" s="1"/>
  <c r="G14" i="181"/>
  <c r="H14" i="181" s="1"/>
  <c r="I14" i="181" s="1"/>
  <c r="G181" i="188"/>
  <c r="H181" i="188" s="1"/>
  <c r="I181" i="188" s="1"/>
  <c r="G27" i="214"/>
  <c r="H27" i="214" s="1"/>
  <c r="I27" i="214" s="1"/>
  <c r="G19" i="145"/>
  <c r="H19" i="145" s="1"/>
  <c r="I19" i="145" s="1"/>
  <c r="G41" i="145"/>
  <c r="H41" i="145" s="1"/>
  <c r="G47" i="145"/>
  <c r="H47" i="145" s="1"/>
  <c r="N21" i="175"/>
  <c r="G20" i="181"/>
  <c r="H20" i="181" s="1"/>
  <c r="I20" i="181" s="1"/>
  <c r="G182" i="188"/>
  <c r="H182" i="188" s="1"/>
  <c r="I182" i="188" s="1"/>
  <c r="I54" i="216"/>
  <c r="I46" i="142"/>
  <c r="X8" i="163"/>
  <c r="P41" i="177"/>
  <c r="P57" i="177"/>
  <c r="G25" i="181"/>
  <c r="H25" i="181" s="1"/>
  <c r="G130" i="186"/>
  <c r="H130" i="186" s="1"/>
  <c r="I130" i="186" s="1"/>
  <c r="G149" i="188"/>
  <c r="H149" i="188" s="1"/>
  <c r="I149" i="188" s="1"/>
  <c r="G184" i="188"/>
  <c r="H184" i="188" s="1"/>
  <c r="I184" i="188" s="1"/>
  <c r="H13" i="203"/>
  <c r="G94" i="211"/>
  <c r="H94" i="211" s="1"/>
  <c r="I94" i="211" s="1"/>
  <c r="G14" i="155"/>
  <c r="H14" i="155" s="1"/>
  <c r="I14" i="155" s="1"/>
  <c r="G18" i="167"/>
  <c r="H18" i="167" s="1"/>
  <c r="I18" i="167" s="1"/>
  <c r="I48" i="182"/>
  <c r="G150" i="188"/>
  <c r="H150" i="188" s="1"/>
  <c r="I150" i="188" s="1"/>
  <c r="G194" i="188"/>
  <c r="H194" i="188" s="1"/>
  <c r="I194" i="188" s="1"/>
  <c r="F17" i="203"/>
  <c r="G17" i="203" s="1"/>
  <c r="H17" i="203" s="1"/>
  <c r="G95" i="211"/>
  <c r="H95" i="211" s="1"/>
  <c r="W167" i="127"/>
  <c r="X167" i="127" s="1"/>
  <c r="W171" i="127"/>
  <c r="W183" i="127"/>
  <c r="W187" i="127"/>
  <c r="X187" i="127" s="1"/>
  <c r="W211" i="127"/>
  <c r="X211" i="127" s="1"/>
  <c r="W227" i="127"/>
  <c r="X227" i="127" s="1"/>
  <c r="S172" i="11"/>
  <c r="W210" i="124"/>
  <c r="X210" i="124" s="1"/>
  <c r="W212" i="127"/>
  <c r="W228" i="127"/>
  <c r="S184" i="11"/>
  <c r="T184" i="11" s="1"/>
  <c r="S200" i="11"/>
  <c r="T200" i="11" s="1"/>
  <c r="S232" i="11"/>
  <c r="T232" i="11" s="1"/>
  <c r="S240" i="11"/>
  <c r="T240" i="11" s="1"/>
  <c r="S249" i="11"/>
  <c r="S659" i="11"/>
  <c r="T659" i="11" s="1"/>
  <c r="S667" i="11"/>
  <c r="T667" i="11" s="1"/>
  <c r="O465" i="146"/>
  <c r="P465" i="146" s="1"/>
  <c r="O481" i="146"/>
  <c r="O731" i="146"/>
  <c r="P731" i="146" s="1"/>
  <c r="O739" i="146"/>
  <c r="P739" i="146" s="1"/>
  <c r="O747" i="146"/>
  <c r="P747" i="146" s="1"/>
  <c r="S257" i="11"/>
  <c r="S265" i="11"/>
  <c r="S273" i="11"/>
  <c r="S289" i="11"/>
  <c r="S664" i="11"/>
  <c r="T664" i="11" s="1"/>
  <c r="S673" i="11"/>
  <c r="T673" i="11" s="1"/>
  <c r="O377" i="146"/>
  <c r="P377" i="146" s="1"/>
  <c r="O298" i="146"/>
  <c r="P298" i="146" s="1"/>
  <c r="O306" i="146"/>
  <c r="O314" i="146"/>
  <c r="P314" i="146" s="1"/>
  <c r="O322" i="146"/>
  <c r="S496" i="11"/>
  <c r="T496" i="11" s="1"/>
  <c r="S520" i="11"/>
  <c r="S536" i="11"/>
  <c r="T536" i="11" s="1"/>
  <c r="S552" i="11"/>
  <c r="S560" i="11"/>
  <c r="T560" i="11" s="1"/>
  <c r="S585" i="11"/>
  <c r="S593" i="11"/>
  <c r="S609" i="11"/>
  <c r="T609" i="11" s="1"/>
  <c r="S625" i="11"/>
  <c r="O32" i="146"/>
  <c r="P32" i="146" s="1"/>
  <c r="O48" i="146"/>
  <c r="P48" i="146" s="1"/>
  <c r="O64" i="146"/>
  <c r="O88" i="146"/>
  <c r="P88" i="146" s="1"/>
  <c r="O96" i="146"/>
  <c r="O535" i="146"/>
  <c r="P535" i="146" s="1"/>
  <c r="O559" i="146"/>
  <c r="O567" i="146"/>
  <c r="O575" i="146"/>
  <c r="O615" i="146"/>
  <c r="O34" i="177"/>
  <c r="P34" i="177" s="1"/>
  <c r="O19" i="177"/>
  <c r="P19" i="177" s="1"/>
  <c r="O27" i="177"/>
  <c r="O35" i="177"/>
  <c r="P35" i="177" s="1"/>
  <c r="O44" i="177"/>
  <c r="P44" i="177" s="1"/>
  <c r="O52" i="177"/>
  <c r="O46" i="177"/>
  <c r="O54" i="177"/>
  <c r="P54" i="177" s="1"/>
  <c r="O14" i="177"/>
  <c r="P14" i="177" s="1"/>
  <c r="O30" i="177"/>
  <c r="P30" i="177" s="1"/>
  <c r="O47" i="177"/>
  <c r="U40" i="165"/>
  <c r="V40" i="165" s="1"/>
  <c r="U44" i="165"/>
  <c r="V44" i="165" s="1"/>
  <c r="W50" i="127"/>
  <c r="W58" i="127"/>
  <c r="W84" i="127"/>
  <c r="X84" i="127" s="1"/>
  <c r="S136" i="11"/>
  <c r="S140" i="11"/>
  <c r="T140" i="11" s="1"/>
  <c r="S144" i="11"/>
  <c r="W48" i="2"/>
  <c r="X48" i="2" s="1"/>
  <c r="W82" i="124"/>
  <c r="X82" i="124" s="1"/>
  <c r="W123" i="124"/>
  <c r="W47" i="127"/>
  <c r="U195" i="133"/>
  <c r="V195" i="133" s="1"/>
  <c r="W70" i="127"/>
  <c r="X70" i="127" s="1"/>
  <c r="W85" i="124"/>
  <c r="X85" i="124" s="1"/>
  <c r="W162" i="124"/>
  <c r="X162" i="124" s="1"/>
  <c r="W170" i="124"/>
  <c r="X170" i="124" s="1"/>
  <c r="W174" i="124"/>
  <c r="W190" i="124"/>
  <c r="X190" i="124" s="1"/>
  <c r="W194" i="124"/>
  <c r="X194" i="124" s="1"/>
  <c r="W64" i="127"/>
  <c r="X64" i="127" s="1"/>
  <c r="W139" i="124"/>
  <c r="X139" i="124" s="1"/>
  <c r="W153" i="124"/>
  <c r="X153" i="124" s="1"/>
  <c r="S440" i="11"/>
  <c r="W80" i="124"/>
  <c r="U17" i="165"/>
  <c r="V17" i="165" s="1"/>
  <c r="W157" i="127"/>
  <c r="X157" i="127" s="1"/>
  <c r="W161" i="127"/>
  <c r="X161" i="127" s="1"/>
  <c r="W165" i="127"/>
  <c r="X165" i="127" s="1"/>
  <c r="W177" i="127"/>
  <c r="X177" i="127" s="1"/>
  <c r="W181" i="127"/>
  <c r="X181" i="127" s="1"/>
  <c r="W193" i="127"/>
  <c r="X193" i="127" s="1"/>
  <c r="W203" i="127"/>
  <c r="X203" i="127" s="1"/>
  <c r="W219" i="127"/>
  <c r="S106" i="11"/>
  <c r="T106" i="11" s="1"/>
  <c r="S168" i="11"/>
  <c r="S263" i="11"/>
  <c r="T263" i="11" s="1"/>
  <c r="S271" i="11"/>
  <c r="T271" i="11" s="1"/>
  <c r="S279" i="11"/>
  <c r="T279" i="11" s="1"/>
  <c r="S287" i="11"/>
  <c r="S654" i="11"/>
  <c r="T654" i="11" s="1"/>
  <c r="S662" i="11"/>
  <c r="T662" i="11" s="1"/>
  <c r="U97" i="225"/>
  <c r="V97" i="225" s="1"/>
  <c r="U114" i="225"/>
  <c r="V114" i="225" s="1"/>
  <c r="S39" i="145"/>
  <c r="T39" i="145" s="1"/>
  <c r="O391" i="146"/>
  <c r="P391" i="146" s="1"/>
  <c r="O415" i="146"/>
  <c r="P415" i="146" s="1"/>
  <c r="O430" i="146"/>
  <c r="P430" i="146" s="1"/>
  <c r="O445" i="146"/>
  <c r="O483" i="146"/>
  <c r="P483" i="146" s="1"/>
  <c r="W44" i="124"/>
  <c r="X44" i="124" s="1"/>
  <c r="W71" i="124"/>
  <c r="X71" i="124" s="1"/>
  <c r="O735" i="146"/>
  <c r="P735" i="146" s="1"/>
  <c r="O743" i="146"/>
  <c r="O751" i="146"/>
  <c r="P751" i="146" s="1"/>
  <c r="U25" i="165"/>
  <c r="V25" i="165" s="1"/>
  <c r="O665" i="146"/>
  <c r="W102" i="2"/>
  <c r="X102" i="2" s="1"/>
  <c r="W117" i="2"/>
  <c r="X117" i="2" s="1"/>
  <c r="W121" i="2"/>
  <c r="X121" i="2" s="1"/>
  <c r="W129" i="2"/>
  <c r="X129" i="2" s="1"/>
  <c r="W134" i="2"/>
  <c r="X134" i="2" s="1"/>
  <c r="W107" i="124"/>
  <c r="X107" i="124" s="1"/>
  <c r="U34" i="165"/>
  <c r="S262" i="11"/>
  <c r="T262" i="11" s="1"/>
  <c r="S270" i="11"/>
  <c r="T270" i="11" s="1"/>
  <c r="S278" i="11"/>
  <c r="T278" i="11" s="1"/>
  <c r="S302" i="11"/>
  <c r="S661" i="11"/>
  <c r="T661" i="11" s="1"/>
  <c r="U164" i="133"/>
  <c r="U180" i="133"/>
  <c r="V180" i="133" s="1"/>
  <c r="U196" i="133"/>
  <c r="V196" i="133" s="1"/>
  <c r="U237" i="133"/>
  <c r="V237" i="133" s="1"/>
  <c r="O138" i="146"/>
  <c r="P138" i="146" s="1"/>
  <c r="O146" i="146"/>
  <c r="P146" i="146" s="1"/>
  <c r="O374" i="146"/>
  <c r="P374" i="146" s="1"/>
  <c r="O467" i="146"/>
  <c r="P467" i="146" s="1"/>
  <c r="O482" i="146"/>
  <c r="P482" i="146" s="1"/>
  <c r="W209" i="127"/>
  <c r="X209" i="127" s="1"/>
  <c r="W225" i="127"/>
  <c r="S500" i="11"/>
  <c r="S508" i="11"/>
  <c r="S516" i="11"/>
  <c r="T516" i="11" s="1"/>
  <c r="S524" i="11"/>
  <c r="S532" i="11"/>
  <c r="S540" i="11"/>
  <c r="T540" i="11" s="1"/>
  <c r="S548" i="11"/>
  <c r="T548" i="11" s="1"/>
  <c r="S556" i="11"/>
  <c r="T556" i="11" s="1"/>
  <c r="S580" i="11"/>
  <c r="T580" i="11" s="1"/>
  <c r="S589" i="11"/>
  <c r="T589" i="11" s="1"/>
  <c r="S621" i="11"/>
  <c r="T621" i="11" s="1"/>
  <c r="S75" i="145"/>
  <c r="T75" i="145" s="1"/>
  <c r="S85" i="145"/>
  <c r="T85" i="145" s="1"/>
  <c r="O20" i="146"/>
  <c r="P20" i="146" s="1"/>
  <c r="O231" i="146"/>
  <c r="P231" i="146" s="1"/>
  <c r="O295" i="146"/>
  <c r="O539" i="146"/>
  <c r="O547" i="146"/>
  <c r="P547" i="146" s="1"/>
  <c r="O579" i="146"/>
  <c r="P579" i="146" s="1"/>
  <c r="O595" i="146"/>
  <c r="W158" i="127"/>
  <c r="X158" i="127" s="1"/>
  <c r="W170" i="127"/>
  <c r="X170" i="127" s="1"/>
  <c r="W178" i="127"/>
  <c r="X178" i="127" s="1"/>
  <c r="W182" i="127"/>
  <c r="X182" i="127" s="1"/>
  <c r="W194" i="127"/>
  <c r="X194" i="127" s="1"/>
  <c r="W199" i="127"/>
  <c r="X199" i="127" s="1"/>
  <c r="W215" i="127"/>
  <c r="X215" i="127" s="1"/>
  <c r="W232" i="127"/>
  <c r="X232" i="127" s="1"/>
  <c r="W40" i="2"/>
  <c r="X40" i="2" s="1"/>
  <c r="W123" i="2"/>
  <c r="X123" i="2" s="1"/>
  <c r="W131" i="2"/>
  <c r="X131" i="2" s="1"/>
  <c r="W136" i="2"/>
  <c r="X136" i="2" s="1"/>
  <c r="S171" i="11"/>
  <c r="T171" i="11" s="1"/>
  <c r="S274" i="11"/>
  <c r="T274" i="11" s="1"/>
  <c r="S298" i="11"/>
  <c r="S306" i="11"/>
  <c r="T306" i="11" s="1"/>
  <c r="O378" i="146"/>
  <c r="O386" i="146"/>
  <c r="P386" i="146" s="1"/>
  <c r="O418" i="146"/>
  <c r="P418" i="146" s="1"/>
  <c r="O425" i="146"/>
  <c r="O670" i="146"/>
  <c r="P670" i="146" s="1"/>
  <c r="O689" i="146"/>
  <c r="P689" i="146" s="1"/>
  <c r="O737" i="146"/>
  <c r="P737" i="146" s="1"/>
  <c r="O745" i="146"/>
  <c r="P745" i="146" s="1"/>
  <c r="O785" i="146"/>
  <c r="P785" i="146" s="1"/>
  <c r="W214" i="124"/>
  <c r="X214" i="124" s="1"/>
  <c r="W229" i="124"/>
  <c r="W109" i="127"/>
  <c r="X109" i="127" s="1"/>
  <c r="S183" i="11"/>
  <c r="T183" i="11" s="1"/>
  <c r="S191" i="11"/>
  <c r="T191" i="11" s="1"/>
  <c r="S199" i="11"/>
  <c r="U118" i="133"/>
  <c r="V118" i="133" s="1"/>
  <c r="U20" i="225"/>
  <c r="V20" i="225" s="1"/>
  <c r="U41" i="225"/>
  <c r="V41" i="225" s="1"/>
  <c r="U45" i="225"/>
  <c r="V45" i="225" s="1"/>
  <c r="U61" i="225"/>
  <c r="V61" i="225" s="1"/>
  <c r="U111" i="225"/>
  <c r="V111" i="225" s="1"/>
  <c r="U126" i="225"/>
  <c r="V126" i="225" s="1"/>
  <c r="O23" i="146"/>
  <c r="P23" i="146" s="1"/>
  <c r="O183" i="146"/>
  <c r="P183" i="146" s="1"/>
  <c r="O226" i="146"/>
  <c r="P226" i="146" s="1"/>
  <c r="O234" i="146"/>
  <c r="O250" i="146"/>
  <c r="O282" i="146"/>
  <c r="P282" i="146" s="1"/>
  <c r="O534" i="146"/>
  <c r="P534" i="146" s="1"/>
  <c r="O542" i="146"/>
  <c r="P542" i="146" s="1"/>
  <c r="O558" i="146"/>
  <c r="P558" i="146" s="1"/>
  <c r="O566" i="146"/>
  <c r="P566" i="146" s="1"/>
  <c r="U36" i="165"/>
  <c r="V36" i="165" s="1"/>
  <c r="W15" i="167"/>
  <c r="X15" i="167" s="1"/>
  <c r="W18" i="167"/>
  <c r="X18" i="167" s="1"/>
  <c r="O17" i="177"/>
  <c r="P17" i="177" s="1"/>
  <c r="W103" i="124"/>
  <c r="X103" i="124" s="1"/>
  <c r="W119" i="124"/>
  <c r="X119" i="124" s="1"/>
  <c r="W135" i="124"/>
  <c r="X135" i="124" s="1"/>
  <c r="W151" i="124"/>
  <c r="X151" i="124" s="1"/>
  <c r="S35" i="145"/>
  <c r="T35" i="145" s="1"/>
  <c r="O127" i="146"/>
  <c r="P127" i="146" s="1"/>
  <c r="O449" i="146"/>
  <c r="O663" i="146"/>
  <c r="P663" i="146" s="1"/>
  <c r="O730" i="146"/>
  <c r="P730" i="146" s="1"/>
  <c r="O794" i="146"/>
  <c r="O802" i="146"/>
  <c r="P802" i="146" s="1"/>
  <c r="O26" i="179"/>
  <c r="P26" i="179" s="1"/>
  <c r="O18" i="207"/>
  <c r="P18" i="207" s="1"/>
  <c r="W51" i="2"/>
  <c r="X51" i="2" s="1"/>
  <c r="W35" i="124"/>
  <c r="X35" i="124" s="1"/>
  <c r="W51" i="124"/>
  <c r="X51" i="124" s="1"/>
  <c r="W215" i="124"/>
  <c r="X215" i="124" s="1"/>
  <c r="W225" i="124"/>
  <c r="X225" i="124" s="1"/>
  <c r="S185" i="11"/>
  <c r="T185" i="11" s="1"/>
  <c r="S201" i="11"/>
  <c r="T201" i="11" s="1"/>
  <c r="S217" i="11"/>
  <c r="T217" i="11" s="1"/>
  <c r="S225" i="11"/>
  <c r="S233" i="11"/>
  <c r="S250" i="11"/>
  <c r="T250" i="11" s="1"/>
  <c r="O105" i="146"/>
  <c r="P105" i="146" s="1"/>
  <c r="O113" i="146"/>
  <c r="O284" i="146"/>
  <c r="P284" i="146" s="1"/>
  <c r="O512" i="146"/>
  <c r="O624" i="146"/>
  <c r="P624" i="146" s="1"/>
  <c r="W40" i="163"/>
  <c r="X40" i="163" s="1"/>
  <c r="O28" i="179"/>
  <c r="O21" i="207"/>
  <c r="P21" i="207" s="1"/>
  <c r="W68" i="2"/>
  <c r="X68" i="2" s="1"/>
  <c r="W167" i="124"/>
  <c r="X167" i="124" s="1"/>
  <c r="W171" i="124"/>
  <c r="X171" i="124" s="1"/>
  <c r="W187" i="124"/>
  <c r="X187" i="124" s="1"/>
  <c r="W191" i="124"/>
  <c r="X191" i="124" s="1"/>
  <c r="W203" i="124"/>
  <c r="X203" i="124" s="1"/>
  <c r="S18" i="11"/>
  <c r="T18" i="11" s="1"/>
  <c r="S22" i="11"/>
  <c r="T22" i="11" s="1"/>
  <c r="S38" i="11"/>
  <c r="T38" i="11" s="1"/>
  <c r="S54" i="11"/>
  <c r="T54" i="11" s="1"/>
  <c r="S66" i="11"/>
  <c r="T66" i="11" s="1"/>
  <c r="S66" i="145"/>
  <c r="T66" i="145" s="1"/>
  <c r="O90" i="146"/>
  <c r="P90" i="146" s="1"/>
  <c r="O98" i="146"/>
  <c r="P98" i="146" s="1"/>
  <c r="O178" i="146"/>
  <c r="P178" i="146" s="1"/>
  <c r="O261" i="146"/>
  <c r="P261" i="146" s="1"/>
  <c r="O505" i="146"/>
  <c r="P505" i="146" s="1"/>
  <c r="O513" i="146"/>
  <c r="P513" i="146" s="1"/>
  <c r="O521" i="146"/>
  <c r="P521" i="146" s="1"/>
  <c r="O545" i="146"/>
  <c r="P545" i="146" s="1"/>
  <c r="O585" i="146"/>
  <c r="P585" i="146" s="1"/>
  <c r="O609" i="146"/>
  <c r="P609" i="146" s="1"/>
  <c r="O749" i="146"/>
  <c r="P749" i="146" s="1"/>
  <c r="O789" i="146"/>
  <c r="P789" i="146" s="1"/>
  <c r="O29" i="179"/>
  <c r="P29" i="179" s="1"/>
  <c r="W65" i="127"/>
  <c r="X65" i="127" s="1"/>
  <c r="W92" i="127"/>
  <c r="X92" i="127" s="1"/>
  <c r="U134" i="225"/>
  <c r="O27" i="146"/>
  <c r="P27" i="146" s="1"/>
  <c r="O35" i="146"/>
  <c r="P35" i="146" s="1"/>
  <c r="O51" i="146"/>
  <c r="O67" i="146"/>
  <c r="P67" i="146" s="1"/>
  <c r="O75" i="146"/>
  <c r="P75" i="146" s="1"/>
  <c r="O83" i="146"/>
  <c r="P83" i="146" s="1"/>
  <c r="O203" i="146"/>
  <c r="P203" i="146" s="1"/>
  <c r="O214" i="146"/>
  <c r="P214" i="146" s="1"/>
  <c r="O254" i="146"/>
  <c r="P254" i="146" s="1"/>
  <c r="O262" i="146"/>
  <c r="P262" i="146" s="1"/>
  <c r="O270" i="146"/>
  <c r="P270" i="146" s="1"/>
  <c r="O278" i="146"/>
  <c r="P278" i="146" s="1"/>
  <c r="O514" i="146"/>
  <c r="P514" i="146" s="1"/>
  <c r="O522" i="146"/>
  <c r="O530" i="146"/>
  <c r="P530" i="146" s="1"/>
  <c r="O538" i="146"/>
  <c r="O546" i="146"/>
  <c r="P546" i="146" s="1"/>
  <c r="O562" i="146"/>
  <c r="P562" i="146" s="1"/>
  <c r="O734" i="146"/>
  <c r="P734" i="146" s="1"/>
  <c r="O750" i="146"/>
  <c r="P750" i="146" s="1"/>
  <c r="O806" i="146"/>
  <c r="P806" i="146" s="1"/>
  <c r="O30" i="179"/>
  <c r="P30" i="179" s="1"/>
  <c r="O23" i="207"/>
  <c r="P23" i="207" s="1"/>
  <c r="U42" i="165"/>
  <c r="V42" i="165" s="1"/>
  <c r="W17" i="167"/>
  <c r="X17" i="167" s="1"/>
  <c r="W25" i="167"/>
  <c r="X25" i="167" s="1"/>
  <c r="O14" i="179"/>
  <c r="P14" i="179" s="1"/>
  <c r="O22" i="179"/>
  <c r="P22" i="179" s="1"/>
  <c r="O31" i="179"/>
  <c r="P31" i="179" s="1"/>
  <c r="W55" i="124"/>
  <c r="X55" i="124" s="1"/>
  <c r="S181" i="11"/>
  <c r="T181" i="11" s="1"/>
  <c r="S205" i="11"/>
  <c r="T205" i="11" s="1"/>
  <c r="S213" i="11"/>
  <c r="T213" i="11" s="1"/>
  <c r="S221" i="11"/>
  <c r="T221" i="11" s="1"/>
  <c r="S229" i="11"/>
  <c r="S237" i="11"/>
  <c r="T237" i="11" s="1"/>
  <c r="S246" i="11"/>
  <c r="T246" i="11" s="1"/>
  <c r="S315" i="11"/>
  <c r="T315" i="11" s="1"/>
  <c r="S501" i="11"/>
  <c r="S517" i="11"/>
  <c r="T517" i="11" s="1"/>
  <c r="S533" i="11"/>
  <c r="T533" i="11" s="1"/>
  <c r="S541" i="11"/>
  <c r="T541" i="11" s="1"/>
  <c r="S557" i="11"/>
  <c r="T557" i="11" s="1"/>
  <c r="S573" i="11"/>
  <c r="T573" i="11" s="1"/>
  <c r="S581" i="11"/>
  <c r="T581" i="11" s="1"/>
  <c r="S606" i="11"/>
  <c r="S614" i="11"/>
  <c r="T614" i="11" s="1"/>
  <c r="S638" i="11"/>
  <c r="O101" i="146"/>
  <c r="P101" i="146" s="1"/>
  <c r="O109" i="146"/>
  <c r="P109" i="146" s="1"/>
  <c r="O117" i="146"/>
  <c r="O248" i="146"/>
  <c r="P248" i="146" s="1"/>
  <c r="O256" i="146"/>
  <c r="P256" i="146" s="1"/>
  <c r="O264" i="146"/>
  <c r="P264" i="146" s="1"/>
  <c r="O31" i="177"/>
  <c r="P31" i="177" s="1"/>
  <c r="O784" i="146"/>
  <c r="P784" i="146" s="1"/>
  <c r="O800" i="146"/>
  <c r="P800" i="146" s="1"/>
  <c r="O808" i="146"/>
  <c r="O33" i="179"/>
  <c r="O16" i="207"/>
  <c r="P16" i="207" s="1"/>
  <c r="W157" i="124"/>
  <c r="X157" i="124" s="1"/>
  <c r="W154" i="127"/>
  <c r="X154" i="127" s="1"/>
  <c r="W195" i="127"/>
  <c r="X195" i="127" s="1"/>
  <c r="S16" i="11"/>
  <c r="T16" i="11" s="1"/>
  <c r="S40" i="11"/>
  <c r="T40" i="11" s="1"/>
  <c r="S44" i="11"/>
  <c r="T44" i="11" s="1"/>
  <c r="S48" i="11"/>
  <c r="T48" i="11" s="1"/>
  <c r="S52" i="11"/>
  <c r="T52" i="11" s="1"/>
  <c r="S182" i="11"/>
  <c r="T182" i="11" s="1"/>
  <c r="S190" i="11"/>
  <c r="S198" i="11"/>
  <c r="T198" i="11" s="1"/>
  <c r="S206" i="11"/>
  <c r="S214" i="11"/>
  <c r="T214" i="11" s="1"/>
  <c r="S222" i="11"/>
  <c r="S230" i="11"/>
  <c r="S316" i="11"/>
  <c r="S502" i="11"/>
  <c r="T502" i="11" s="1"/>
  <c r="S518" i="11"/>
  <c r="T518" i="11" s="1"/>
  <c r="S526" i="11"/>
  <c r="T526" i="11" s="1"/>
  <c r="S542" i="11"/>
  <c r="S550" i="11"/>
  <c r="T550" i="11" s="1"/>
  <c r="S558" i="11"/>
  <c r="T558" i="11" s="1"/>
  <c r="S566" i="11"/>
  <c r="S582" i="11"/>
  <c r="T582" i="11" s="1"/>
  <c r="S599" i="11"/>
  <c r="T599" i="11" s="1"/>
  <c r="S615" i="11"/>
  <c r="T615" i="11" s="1"/>
  <c r="S623" i="11"/>
  <c r="T623" i="11" s="1"/>
  <c r="S631" i="11"/>
  <c r="S639" i="11"/>
  <c r="T639" i="11" s="1"/>
  <c r="U175" i="133"/>
  <c r="V175" i="133" s="1"/>
  <c r="U191" i="133"/>
  <c r="V191" i="133" s="1"/>
  <c r="U232" i="133"/>
  <c r="V232" i="133" s="1"/>
  <c r="U55" i="225"/>
  <c r="V55" i="225" s="1"/>
  <c r="U72" i="225"/>
  <c r="O22" i="146"/>
  <c r="P22" i="146" s="1"/>
  <c r="O102" i="146"/>
  <c r="O118" i="146"/>
  <c r="P118" i="146" s="1"/>
  <c r="O198" i="146"/>
  <c r="P198" i="146" s="1"/>
  <c r="O581" i="146"/>
  <c r="O613" i="146"/>
  <c r="P613" i="146" s="1"/>
  <c r="O621" i="146"/>
  <c r="P621" i="146" s="1"/>
  <c r="U32" i="165"/>
  <c r="V32" i="165" s="1"/>
  <c r="U43" i="165"/>
  <c r="V43" i="165" s="1"/>
  <c r="W22" i="163"/>
  <c r="X22" i="163" s="1"/>
  <c r="W35" i="163"/>
  <c r="X35" i="163" s="1"/>
  <c r="O17" i="207"/>
  <c r="O716" i="146"/>
  <c r="P716" i="146" s="1"/>
  <c r="O740" i="146"/>
  <c r="P740" i="146" s="1"/>
  <c r="O748" i="146"/>
  <c r="P748" i="146" s="1"/>
  <c r="O764" i="146"/>
  <c r="O302" i="146"/>
  <c r="P302" i="146" s="1"/>
  <c r="O318" i="146"/>
  <c r="S38" i="145"/>
  <c r="T38" i="145" s="1"/>
  <c r="O380" i="146"/>
  <c r="P380" i="146" s="1"/>
  <c r="O396" i="146"/>
  <c r="O412" i="146"/>
  <c r="P412" i="146" s="1"/>
  <c r="O427" i="146"/>
  <c r="P427" i="146" s="1"/>
  <c r="S78" i="145"/>
  <c r="T78" i="145" s="1"/>
  <c r="O682" i="146"/>
  <c r="P682" i="146" s="1"/>
  <c r="O528" i="146"/>
  <c r="P528" i="146" s="1"/>
  <c r="O552" i="146"/>
  <c r="P552" i="146" s="1"/>
  <c r="O707" i="146"/>
  <c r="O715" i="146"/>
  <c r="O771" i="146"/>
  <c r="P771" i="146" s="1"/>
  <c r="O787" i="146"/>
  <c r="P787" i="146" s="1"/>
  <c r="S54" i="145"/>
  <c r="T54" i="145" s="1"/>
  <c r="O85" i="146"/>
  <c r="P85" i="146" s="1"/>
  <c r="O181" i="146"/>
  <c r="P181" i="146" s="1"/>
  <c r="O255" i="146"/>
  <c r="P255" i="146" s="1"/>
  <c r="O685" i="146"/>
  <c r="P685" i="146" s="1"/>
  <c r="O701" i="146"/>
  <c r="P701" i="146" s="1"/>
  <c r="O725" i="146"/>
  <c r="P725" i="146" s="1"/>
  <c r="O757" i="146"/>
  <c r="P757" i="146" s="1"/>
  <c r="O86" i="146"/>
  <c r="P86" i="146" s="1"/>
  <c r="S42" i="145"/>
  <c r="T42" i="145" s="1"/>
  <c r="O667" i="146"/>
  <c r="P667" i="146" s="1"/>
  <c r="O675" i="146"/>
  <c r="P675" i="146" s="1"/>
  <c r="O774" i="146"/>
  <c r="P774" i="146" s="1"/>
  <c r="O199" i="146"/>
  <c r="P199" i="146" s="1"/>
  <c r="O297" i="146"/>
  <c r="P297" i="146" s="1"/>
  <c r="O321" i="146"/>
  <c r="P321" i="146" s="1"/>
  <c r="O548" i="146"/>
  <c r="P548" i="146" s="1"/>
  <c r="O564" i="146"/>
  <c r="P564" i="146" s="1"/>
  <c r="O580" i="146"/>
  <c r="O676" i="146"/>
  <c r="O783" i="146"/>
  <c r="P783" i="146" s="1"/>
  <c r="S17" i="145"/>
  <c r="T17" i="145" s="1"/>
  <c r="G28" i="235"/>
  <c r="H28" i="235" s="1"/>
  <c r="I28" i="235" s="1"/>
  <c r="G56" i="235"/>
  <c r="H56" i="235" s="1"/>
  <c r="I56" i="235" s="1"/>
  <c r="G82" i="235"/>
  <c r="H82" i="235" s="1"/>
  <c r="I82" i="235" s="1"/>
  <c r="G118" i="235"/>
  <c r="H118" i="235" s="1"/>
  <c r="I118" i="235" s="1"/>
  <c r="W42" i="124"/>
  <c r="X42" i="124" s="1"/>
  <c r="S35" i="11"/>
  <c r="T35" i="11" s="1"/>
  <c r="U74" i="133"/>
  <c r="V74" i="133" s="1"/>
  <c r="U106" i="133"/>
  <c r="V106" i="133" s="1"/>
  <c r="U128" i="225"/>
  <c r="V128" i="225" s="1"/>
  <c r="S28" i="145"/>
  <c r="T28" i="145" s="1"/>
  <c r="G32" i="145"/>
  <c r="H32" i="145" s="1"/>
  <c r="I32" i="145" s="1"/>
  <c r="G36" i="145"/>
  <c r="H36" i="145" s="1"/>
  <c r="I36" i="145" s="1"/>
  <c r="S55" i="145"/>
  <c r="T55" i="145" s="1"/>
  <c r="O266" i="146"/>
  <c r="P266" i="146" s="1"/>
  <c r="O274" i="146"/>
  <c r="P274" i="146" s="1"/>
  <c r="O723" i="146"/>
  <c r="P723" i="146" s="1"/>
  <c r="O755" i="146"/>
  <c r="P755" i="146" s="1"/>
  <c r="O763" i="146"/>
  <c r="P763" i="146" s="1"/>
  <c r="W23" i="157"/>
  <c r="X23" i="157" s="1"/>
  <c r="W37" i="157"/>
  <c r="X37" i="157" s="1"/>
  <c r="W41" i="157"/>
  <c r="X41" i="157" s="1"/>
  <c r="W50" i="157"/>
  <c r="X50" i="157" s="1"/>
  <c r="G19" i="163"/>
  <c r="H19" i="163" s="1"/>
  <c r="I19" i="163" s="1"/>
  <c r="W69" i="127"/>
  <c r="X69" i="127" s="1"/>
  <c r="S19" i="11"/>
  <c r="T19" i="11" s="1"/>
  <c r="S39" i="11"/>
  <c r="T39" i="11" s="1"/>
  <c r="S43" i="11"/>
  <c r="T43" i="11" s="1"/>
  <c r="S67" i="11"/>
  <c r="T67" i="11" s="1"/>
  <c r="S71" i="11"/>
  <c r="T71" i="11" s="1"/>
  <c r="S75" i="11"/>
  <c r="T75" i="11" s="1"/>
  <c r="S97" i="11"/>
  <c r="T97" i="11" s="1"/>
  <c r="S389" i="11"/>
  <c r="T389" i="11" s="1"/>
  <c r="S393" i="11"/>
  <c r="T393" i="11" s="1"/>
  <c r="S397" i="11"/>
  <c r="T397" i="11" s="1"/>
  <c r="S401" i="11"/>
  <c r="T401" i="11" s="1"/>
  <c r="S415" i="11"/>
  <c r="T415" i="11" s="1"/>
  <c r="S419" i="11"/>
  <c r="S427" i="11"/>
  <c r="T427" i="11" s="1"/>
  <c r="W22" i="2"/>
  <c r="X22" i="2" s="1"/>
  <c r="G33" i="2"/>
  <c r="H33" i="2" s="1"/>
  <c r="I33" i="2" s="1"/>
  <c r="W161" i="124"/>
  <c r="X161" i="124" s="1"/>
  <c r="W165" i="124"/>
  <c r="X165" i="124" s="1"/>
  <c r="W169" i="124"/>
  <c r="X169" i="124" s="1"/>
  <c r="W181" i="124"/>
  <c r="X181" i="124" s="1"/>
  <c r="W185" i="124"/>
  <c r="X185" i="124" s="1"/>
  <c r="W189" i="124"/>
  <c r="X189" i="124" s="1"/>
  <c r="W193" i="124"/>
  <c r="X193" i="124" s="1"/>
  <c r="W66" i="127"/>
  <c r="X66" i="127" s="1"/>
  <c r="W78" i="127"/>
  <c r="X78" i="127" s="1"/>
  <c r="W81" i="127"/>
  <c r="X81" i="127" s="1"/>
  <c r="W210" i="127"/>
  <c r="X210" i="127" s="1"/>
  <c r="W226" i="127"/>
  <c r="X226" i="127" s="1"/>
  <c r="S188" i="11"/>
  <c r="T188" i="11" s="1"/>
  <c r="S196" i="11"/>
  <c r="T196" i="11" s="1"/>
  <c r="S204" i="11"/>
  <c r="T204" i="11" s="1"/>
  <c r="S220" i="11"/>
  <c r="S228" i="11"/>
  <c r="S245" i="11"/>
  <c r="T245" i="11" s="1"/>
  <c r="S468" i="11"/>
  <c r="T468" i="11" s="1"/>
  <c r="S472" i="11"/>
  <c r="T472" i="11" s="1"/>
  <c r="S488" i="11"/>
  <c r="T488" i="11" s="1"/>
  <c r="U244" i="133"/>
  <c r="V244" i="133" s="1"/>
  <c r="G18" i="145"/>
  <c r="H18" i="145" s="1"/>
  <c r="I18" i="145" s="1"/>
  <c r="O201" i="146"/>
  <c r="P201" i="146" s="1"/>
  <c r="O209" i="146"/>
  <c r="P209" i="146" s="1"/>
  <c r="O267" i="146"/>
  <c r="P267" i="146" s="1"/>
  <c r="O290" i="146"/>
  <c r="P290" i="146" s="1"/>
  <c r="O485" i="146"/>
  <c r="O532" i="146"/>
  <c r="P532" i="146" s="1"/>
  <c r="O556" i="146"/>
  <c r="O572" i="146"/>
  <c r="P572" i="146" s="1"/>
  <c r="O708" i="146"/>
  <c r="O724" i="146"/>
  <c r="P724" i="146" s="1"/>
  <c r="O795" i="146"/>
  <c r="P795" i="146" s="1"/>
  <c r="I14" i="163"/>
  <c r="G160" i="124"/>
  <c r="H160" i="124" s="1"/>
  <c r="I160" i="124" s="1"/>
  <c r="G54" i="2"/>
  <c r="H54" i="2" s="1"/>
  <c r="I54" i="2" s="1"/>
  <c r="W124" i="2"/>
  <c r="X124" i="2" s="1"/>
  <c r="W133" i="2"/>
  <c r="X133" i="2" s="1"/>
  <c r="W137" i="2"/>
  <c r="X137" i="2" s="1"/>
  <c r="W33" i="127"/>
  <c r="X33" i="127" s="1"/>
  <c r="W118" i="127"/>
  <c r="X118" i="127" s="1"/>
  <c r="W205" i="127"/>
  <c r="X205" i="127" s="1"/>
  <c r="W221" i="127"/>
  <c r="X221" i="127" s="1"/>
  <c r="S84" i="11"/>
  <c r="T84" i="11" s="1"/>
  <c r="S139" i="11"/>
  <c r="T139" i="11" s="1"/>
  <c r="S296" i="11"/>
  <c r="T296" i="11" s="1"/>
  <c r="S304" i="11"/>
  <c r="T304" i="11" s="1"/>
  <c r="S647" i="11"/>
  <c r="T647" i="11" s="1"/>
  <c r="S655" i="11"/>
  <c r="T655" i="11" s="1"/>
  <c r="S663" i="11"/>
  <c r="T663" i="11" s="1"/>
  <c r="U241" i="133"/>
  <c r="V241" i="133" s="1"/>
  <c r="S86" i="145"/>
  <c r="T86" i="145" s="1"/>
  <c r="O52" i="146"/>
  <c r="P52" i="146" s="1"/>
  <c r="O60" i="146"/>
  <c r="O123" i="146"/>
  <c r="P123" i="146" s="1"/>
  <c r="O131" i="146"/>
  <c r="P131" i="146" s="1"/>
  <c r="O307" i="146"/>
  <c r="P307" i="146" s="1"/>
  <c r="O323" i="146"/>
  <c r="P323" i="146" s="1"/>
  <c r="O339" i="146"/>
  <c r="O395" i="146"/>
  <c r="P395" i="146" s="1"/>
  <c r="O419" i="146"/>
  <c r="P419" i="146" s="1"/>
  <c r="O426" i="146"/>
  <c r="P426" i="146" s="1"/>
  <c r="O434" i="146"/>
  <c r="P434" i="146" s="1"/>
  <c r="O441" i="146"/>
  <c r="O509" i="146"/>
  <c r="P509" i="146" s="1"/>
  <c r="O674" i="146"/>
  <c r="P674" i="146" s="1"/>
  <c r="O709" i="146"/>
  <c r="P709" i="146" s="1"/>
  <c r="O756" i="146"/>
  <c r="P756" i="146" s="1"/>
  <c r="O772" i="146"/>
  <c r="P772" i="146" s="1"/>
  <c r="W18" i="157"/>
  <c r="X18" i="157" s="1"/>
  <c r="N15" i="175"/>
  <c r="P58" i="177"/>
  <c r="G24" i="179"/>
  <c r="H24" i="179" s="1"/>
  <c r="I24" i="179" s="1"/>
  <c r="O41" i="179"/>
  <c r="P41" i="179" s="1"/>
  <c r="F22" i="203"/>
  <c r="G22" i="203" s="1"/>
  <c r="U238" i="133"/>
  <c r="V238" i="133" s="1"/>
  <c r="U15" i="225"/>
  <c r="V15" i="225" s="1"/>
  <c r="U19" i="225"/>
  <c r="V19" i="225" s="1"/>
  <c r="U36" i="225"/>
  <c r="V36" i="225" s="1"/>
  <c r="U44" i="225"/>
  <c r="V44" i="225" s="1"/>
  <c r="U82" i="225"/>
  <c r="V82" i="225" s="1"/>
  <c r="U130" i="225"/>
  <c r="V130" i="225" s="1"/>
  <c r="S52" i="145"/>
  <c r="T52" i="145" s="1"/>
  <c r="O108" i="146"/>
  <c r="P108" i="146" s="1"/>
  <c r="O116" i="146"/>
  <c r="P116" i="146" s="1"/>
  <c r="O268" i="146"/>
  <c r="P268" i="146" s="1"/>
  <c r="O276" i="146"/>
  <c r="P276" i="146" s="1"/>
  <c r="O456" i="146"/>
  <c r="P456" i="146" s="1"/>
  <c r="O464" i="146"/>
  <c r="O471" i="146"/>
  <c r="O479" i="146"/>
  <c r="P479" i="146" s="1"/>
  <c r="O486" i="146"/>
  <c r="P486" i="146" s="1"/>
  <c r="O573" i="146"/>
  <c r="P573" i="146" s="1"/>
  <c r="O611" i="146"/>
  <c r="P611" i="146" s="1"/>
  <c r="O619" i="146"/>
  <c r="P619" i="146" s="1"/>
  <c r="O627" i="146"/>
  <c r="P627" i="146" s="1"/>
  <c r="O717" i="146"/>
  <c r="P717" i="146" s="1"/>
  <c r="O741" i="146"/>
  <c r="P741" i="146" s="1"/>
  <c r="O804" i="146"/>
  <c r="P804" i="146" s="1"/>
  <c r="G17" i="163"/>
  <c r="H17" i="163" s="1"/>
  <c r="I17" i="163" s="1"/>
  <c r="I33" i="175"/>
  <c r="G74" i="175"/>
  <c r="H74" i="175" s="1"/>
  <c r="I74" i="175" s="1"/>
  <c r="O18" i="177"/>
  <c r="P18" i="177" s="1"/>
  <c r="O26" i="177"/>
  <c r="P26" i="177" s="1"/>
  <c r="G17" i="179"/>
  <c r="H17" i="179" s="1"/>
  <c r="I17" i="179" s="1"/>
  <c r="F23" i="203"/>
  <c r="G23" i="203" s="1"/>
  <c r="U194" i="133"/>
  <c r="V194" i="133" s="1"/>
  <c r="U235" i="133"/>
  <c r="V235" i="133" s="1"/>
  <c r="S37" i="145"/>
  <c r="T37" i="145" s="1"/>
  <c r="O69" i="146"/>
  <c r="P69" i="146" s="1"/>
  <c r="O124" i="146"/>
  <c r="P124" i="146" s="1"/>
  <c r="O140" i="146"/>
  <c r="P140" i="146" s="1"/>
  <c r="O180" i="146"/>
  <c r="P180" i="146" s="1"/>
  <c r="O187" i="146"/>
  <c r="P187" i="146" s="1"/>
  <c r="O195" i="146"/>
  <c r="P195" i="146" s="1"/>
  <c r="O300" i="146"/>
  <c r="P300" i="146" s="1"/>
  <c r="O316" i="146"/>
  <c r="P316" i="146" s="1"/>
  <c r="O324" i="146"/>
  <c r="P324" i="146" s="1"/>
  <c r="O332" i="146"/>
  <c r="P332" i="146" s="1"/>
  <c r="O340" i="146"/>
  <c r="P340" i="146" s="1"/>
  <c r="O420" i="146"/>
  <c r="P420" i="146" s="1"/>
  <c r="O435" i="146"/>
  <c r="P435" i="146" s="1"/>
  <c r="O442" i="146"/>
  <c r="P442" i="146" s="1"/>
  <c r="O510" i="146"/>
  <c r="P510" i="146" s="1"/>
  <c r="O702" i="146"/>
  <c r="O773" i="146"/>
  <c r="P773" i="146" s="1"/>
  <c r="O780" i="146"/>
  <c r="P780" i="146" s="1"/>
  <c r="W30" i="157"/>
  <c r="X30" i="157" s="1"/>
  <c r="W47" i="157"/>
  <c r="X47" i="157" s="1"/>
  <c r="H33" i="159"/>
  <c r="W17" i="163"/>
  <c r="X17" i="163" s="1"/>
  <c r="G18" i="175"/>
  <c r="H18" i="175" s="1"/>
  <c r="I18" i="175" s="1"/>
  <c r="O59" i="177"/>
  <c r="P59" i="177" s="1"/>
  <c r="O42" i="179"/>
  <c r="P42" i="179" s="1"/>
  <c r="G18" i="181"/>
  <c r="H18" i="181" s="1"/>
  <c r="I18" i="181" s="1"/>
  <c r="G36" i="191"/>
  <c r="H36" i="191" s="1"/>
  <c r="I36" i="191" s="1"/>
  <c r="S378" i="11"/>
  <c r="S473" i="11"/>
  <c r="S477" i="11"/>
  <c r="T477" i="11" s="1"/>
  <c r="S485" i="11"/>
  <c r="T485" i="11" s="1"/>
  <c r="U55" i="133"/>
  <c r="V55" i="133" s="1"/>
  <c r="W20" i="160"/>
  <c r="X20" i="160" s="1"/>
  <c r="N35" i="175"/>
  <c r="P27" i="177"/>
  <c r="G154" i="188"/>
  <c r="H154" i="188" s="1"/>
  <c r="I154" i="188" s="1"/>
  <c r="G169" i="188"/>
  <c r="H169" i="188" s="1"/>
  <c r="I169" i="188" s="1"/>
  <c r="G183" i="188"/>
  <c r="H183" i="188" s="1"/>
  <c r="I183" i="188" s="1"/>
  <c r="G41" i="191"/>
  <c r="H41" i="191" s="1"/>
  <c r="I41" i="191" s="1"/>
  <c r="F25" i="203"/>
  <c r="G25" i="203" s="1"/>
  <c r="H25" i="203" s="1"/>
  <c r="U137" i="133"/>
  <c r="V137" i="133" s="1"/>
  <c r="U154" i="133"/>
  <c r="V154" i="133" s="1"/>
  <c r="U229" i="133"/>
  <c r="V229" i="133" s="1"/>
  <c r="S26" i="145"/>
  <c r="T26" i="145" s="1"/>
  <c r="S48" i="145"/>
  <c r="T48" i="145" s="1"/>
  <c r="S76" i="145"/>
  <c r="T76" i="145" s="1"/>
  <c r="S88" i="145"/>
  <c r="T88" i="145" s="1"/>
  <c r="O30" i="146"/>
  <c r="P30" i="146" s="1"/>
  <c r="O38" i="146"/>
  <c r="P38" i="146" s="1"/>
  <c r="O70" i="146"/>
  <c r="P70" i="146" s="1"/>
  <c r="O133" i="146"/>
  <c r="P133" i="146" s="1"/>
  <c r="O238" i="146"/>
  <c r="P238" i="146" s="1"/>
  <c r="O246" i="146"/>
  <c r="P246" i="146" s="1"/>
  <c r="O293" i="146"/>
  <c r="P293" i="146" s="1"/>
  <c r="O309" i="146"/>
  <c r="P309" i="146" s="1"/>
  <c r="O325" i="146"/>
  <c r="P325" i="146" s="1"/>
  <c r="O397" i="146"/>
  <c r="P397" i="146" s="1"/>
  <c r="O428" i="146"/>
  <c r="P428" i="146" s="1"/>
  <c r="O457" i="146"/>
  <c r="O503" i="146"/>
  <c r="P503" i="146" s="1"/>
  <c r="O574" i="146"/>
  <c r="P574" i="146" s="1"/>
  <c r="O597" i="146"/>
  <c r="P597" i="146" s="1"/>
  <c r="O695" i="146"/>
  <c r="O703" i="146"/>
  <c r="P703" i="146" s="1"/>
  <c r="O758" i="146"/>
  <c r="I26" i="157"/>
  <c r="G20" i="163"/>
  <c r="H20" i="163" s="1"/>
  <c r="I20" i="163" s="1"/>
  <c r="W19" i="167"/>
  <c r="X19" i="167" s="1"/>
  <c r="I16" i="168"/>
  <c r="G17" i="171"/>
  <c r="H17" i="171" s="1"/>
  <c r="I17" i="171" s="1"/>
  <c r="P76" i="175"/>
  <c r="O18" i="179"/>
  <c r="P18" i="179" s="1"/>
  <c r="O44" i="179"/>
  <c r="P44" i="179" s="1"/>
  <c r="P15" i="229"/>
  <c r="G22" i="181"/>
  <c r="H22" i="181" s="1"/>
  <c r="I22" i="181" s="1"/>
  <c r="G202" i="186"/>
  <c r="H202" i="186" s="1"/>
  <c r="I202" i="186" s="1"/>
  <c r="G19" i="188"/>
  <c r="H19" i="188" s="1"/>
  <c r="I19" i="188" s="1"/>
  <c r="G53" i="191"/>
  <c r="H53" i="191" s="1"/>
  <c r="I53" i="191" s="1"/>
  <c r="S503" i="11"/>
  <c r="S511" i="11"/>
  <c r="T511" i="11" s="1"/>
  <c r="S543" i="11"/>
  <c r="T543" i="11" s="1"/>
  <c r="S567" i="11"/>
  <c r="T567" i="11" s="1"/>
  <c r="S592" i="11"/>
  <c r="T592" i="11" s="1"/>
  <c r="S616" i="11"/>
  <c r="T616" i="11" s="1"/>
  <c r="S640" i="11"/>
  <c r="T640" i="11" s="1"/>
  <c r="G53" i="145"/>
  <c r="H53" i="145" s="1"/>
  <c r="W15" i="163"/>
  <c r="X15" i="163" s="1"/>
  <c r="W20" i="163"/>
  <c r="X20" i="163" s="1"/>
  <c r="U37" i="165"/>
  <c r="V37" i="165" s="1"/>
  <c r="N54" i="175"/>
  <c r="O20" i="177"/>
  <c r="P20" i="177" s="1"/>
  <c r="O28" i="177"/>
  <c r="P28" i="177" s="1"/>
  <c r="G20" i="188"/>
  <c r="H20" i="188" s="1"/>
  <c r="I20" i="188" s="1"/>
  <c r="G156" i="188"/>
  <c r="H156" i="188" s="1"/>
  <c r="I156" i="188" s="1"/>
  <c r="G171" i="188"/>
  <c r="H171" i="188" s="1"/>
  <c r="I171" i="188" s="1"/>
  <c r="G185" i="188"/>
  <c r="H185" i="188" s="1"/>
  <c r="I185" i="188" s="1"/>
  <c r="G175" i="190"/>
  <c r="H175" i="190" s="1"/>
  <c r="I175" i="190" s="1"/>
  <c r="G58" i="191"/>
  <c r="H58" i="191" s="1"/>
  <c r="I58" i="191" s="1"/>
  <c r="G159" i="217"/>
  <c r="H159" i="217" s="1"/>
  <c r="I159" i="217" s="1"/>
  <c r="T256" i="11"/>
  <c r="S91" i="11"/>
  <c r="T91" i="11" s="1"/>
  <c r="S318" i="11"/>
  <c r="T318" i="11" s="1"/>
  <c r="S334" i="11"/>
  <c r="T334" i="11" s="1"/>
  <c r="S350" i="11"/>
  <c r="T350" i="11" s="1"/>
  <c r="S354" i="11"/>
  <c r="T354" i="11" s="1"/>
  <c r="S358" i="11"/>
  <c r="T358" i="11" s="1"/>
  <c r="S362" i="11"/>
  <c r="T362" i="11" s="1"/>
  <c r="S374" i="11"/>
  <c r="T374" i="11" s="1"/>
  <c r="W62" i="124"/>
  <c r="X62" i="124" s="1"/>
  <c r="W73" i="124"/>
  <c r="X73" i="124" s="1"/>
  <c r="W86" i="124"/>
  <c r="X86" i="124" s="1"/>
  <c r="W152" i="124"/>
  <c r="X152" i="124" s="1"/>
  <c r="W159" i="124"/>
  <c r="X159" i="124" s="1"/>
  <c r="W168" i="127"/>
  <c r="X168" i="127" s="1"/>
  <c r="W172" i="127"/>
  <c r="X172" i="127" s="1"/>
  <c r="W176" i="127"/>
  <c r="X176" i="127" s="1"/>
  <c r="W180" i="127"/>
  <c r="X180" i="127" s="1"/>
  <c r="W192" i="127"/>
  <c r="X192" i="127" s="1"/>
  <c r="W207" i="127"/>
  <c r="X207" i="127" s="1"/>
  <c r="S21" i="11"/>
  <c r="T21" i="11" s="1"/>
  <c r="S33" i="11"/>
  <c r="T33" i="11" s="1"/>
  <c r="S37" i="11"/>
  <c r="T37" i="11" s="1"/>
  <c r="S41" i="11"/>
  <c r="T41" i="11" s="1"/>
  <c r="S45" i="11"/>
  <c r="T45" i="11" s="1"/>
  <c r="S49" i="11"/>
  <c r="T49" i="11" s="1"/>
  <c r="S86" i="11"/>
  <c r="T86" i="11" s="1"/>
  <c r="S173" i="11"/>
  <c r="T173" i="11" s="1"/>
  <c r="S259" i="11"/>
  <c r="T259" i="11" s="1"/>
  <c r="S267" i="11"/>
  <c r="T267" i="11" s="1"/>
  <c r="S275" i="11"/>
  <c r="T275" i="11" s="1"/>
  <c r="S283" i="11"/>
  <c r="T283" i="11" s="1"/>
  <c r="S437" i="11"/>
  <c r="T437" i="11" s="1"/>
  <c r="S441" i="11"/>
  <c r="T441" i="11" s="1"/>
  <c r="S449" i="11"/>
  <c r="T449" i="11" s="1"/>
  <c r="S453" i="11"/>
  <c r="T453" i="11" s="1"/>
  <c r="S465" i="11"/>
  <c r="T465" i="11" s="1"/>
  <c r="S658" i="11"/>
  <c r="S666" i="11"/>
  <c r="I88" i="133"/>
  <c r="U105" i="225"/>
  <c r="V105" i="225" s="1"/>
  <c r="U122" i="225"/>
  <c r="V122" i="225" s="1"/>
  <c r="G16" i="145"/>
  <c r="H16" i="145" s="1"/>
  <c r="I16" i="145" s="1"/>
  <c r="S49" i="145"/>
  <c r="T49" i="145" s="1"/>
  <c r="G57" i="145"/>
  <c r="H57" i="145" s="1"/>
  <c r="S89" i="145"/>
  <c r="T89" i="145" s="1"/>
  <c r="O47" i="146"/>
  <c r="P47" i="146" s="1"/>
  <c r="O63" i="146"/>
  <c r="P63" i="146" s="1"/>
  <c r="O134" i="146"/>
  <c r="P134" i="146" s="1"/>
  <c r="O142" i="146"/>
  <c r="P142" i="146" s="1"/>
  <c r="O189" i="146"/>
  <c r="P189" i="146" s="1"/>
  <c r="O197" i="146"/>
  <c r="P197" i="146" s="1"/>
  <c r="O247" i="146"/>
  <c r="P247" i="146" s="1"/>
  <c r="O310" i="146"/>
  <c r="P310" i="146" s="1"/>
  <c r="O326" i="146"/>
  <c r="P326" i="146" s="1"/>
  <c r="O398" i="146"/>
  <c r="P398" i="146" s="1"/>
  <c r="O406" i="146"/>
  <c r="P406" i="146" s="1"/>
  <c r="O414" i="146"/>
  <c r="P414" i="146" s="1"/>
  <c r="O466" i="146"/>
  <c r="P466" i="146" s="1"/>
  <c r="O519" i="146"/>
  <c r="P519" i="146" s="1"/>
  <c r="O598" i="146"/>
  <c r="O669" i="146"/>
  <c r="P669" i="146" s="1"/>
  <c r="O767" i="146"/>
  <c r="P767" i="146" s="1"/>
  <c r="W35" i="157"/>
  <c r="X35" i="157" s="1"/>
  <c r="W48" i="157"/>
  <c r="X48" i="157" s="1"/>
  <c r="N55" i="175"/>
  <c r="P45" i="177"/>
  <c r="O36" i="179"/>
  <c r="P36" i="179" s="1"/>
  <c r="O45" i="179"/>
  <c r="P45" i="179" s="1"/>
  <c r="G21" i="188"/>
  <c r="H21" i="188" s="1"/>
  <c r="I21" i="188" s="1"/>
  <c r="G157" i="188"/>
  <c r="H157" i="188" s="1"/>
  <c r="I157" i="188" s="1"/>
  <c r="G186" i="188"/>
  <c r="H186" i="188" s="1"/>
  <c r="I186" i="188" s="1"/>
  <c r="G185" i="190"/>
  <c r="H185" i="190" s="1"/>
  <c r="I185" i="190" s="1"/>
  <c r="G81" i="191"/>
  <c r="H81" i="191" s="1"/>
  <c r="I81" i="191" s="1"/>
  <c r="G26" i="216"/>
  <c r="H26" i="216" s="1"/>
  <c r="I26" i="216" s="1"/>
  <c r="G178" i="217"/>
  <c r="H178" i="217" s="1"/>
  <c r="I178" i="217" s="1"/>
  <c r="O103" i="146"/>
  <c r="P103" i="146" s="1"/>
  <c r="O111" i="146"/>
  <c r="P111" i="146" s="1"/>
  <c r="O224" i="146"/>
  <c r="P224" i="146" s="1"/>
  <c r="O232" i="146"/>
  <c r="O263" i="146"/>
  <c r="P263" i="146" s="1"/>
  <c r="O279" i="146"/>
  <c r="P279" i="146" s="1"/>
  <c r="O375" i="146"/>
  <c r="P375" i="146" s="1"/>
  <c r="O383" i="146"/>
  <c r="P383" i="146" s="1"/>
  <c r="O452" i="146"/>
  <c r="P452" i="146" s="1"/>
  <c r="O459" i="146"/>
  <c r="O474" i="146"/>
  <c r="O536" i="146"/>
  <c r="P536" i="146" s="1"/>
  <c r="O560" i="146"/>
  <c r="P560" i="146" s="1"/>
  <c r="O583" i="146"/>
  <c r="P583" i="146" s="1"/>
  <c r="O591" i="146"/>
  <c r="P591" i="146" s="1"/>
  <c r="O614" i="146"/>
  <c r="P614" i="146" s="1"/>
  <c r="O720" i="146"/>
  <c r="P720" i="146" s="1"/>
  <c r="O728" i="146"/>
  <c r="P728" i="146" s="1"/>
  <c r="O791" i="146"/>
  <c r="P791" i="146" s="1"/>
  <c r="F21" i="159"/>
  <c r="G21" i="159" s="1"/>
  <c r="H21" i="159" s="1"/>
  <c r="G25" i="170"/>
  <c r="H25" i="170" s="1"/>
  <c r="I25" i="170" s="1"/>
  <c r="G22" i="175"/>
  <c r="H22" i="175" s="1"/>
  <c r="I22" i="175" s="1"/>
  <c r="N56" i="175"/>
  <c r="O29" i="177"/>
  <c r="P29" i="177" s="1"/>
  <c r="P28" i="179"/>
  <c r="P18" i="229"/>
  <c r="G123" i="188"/>
  <c r="H123" i="188" s="1"/>
  <c r="G158" i="188"/>
  <c r="H158" i="188" s="1"/>
  <c r="I158" i="188" s="1"/>
  <c r="G172" i="188"/>
  <c r="H172" i="188" s="1"/>
  <c r="I172" i="188" s="1"/>
  <c r="G187" i="188"/>
  <c r="H187" i="188" s="1"/>
  <c r="I187" i="188" s="1"/>
  <c r="G191" i="190"/>
  <c r="H191" i="190" s="1"/>
  <c r="I191" i="190" s="1"/>
  <c r="G129" i="191"/>
  <c r="H129" i="191" s="1"/>
  <c r="I129" i="191" s="1"/>
  <c r="G32" i="216"/>
  <c r="H32" i="216" s="1"/>
  <c r="I32" i="216" s="1"/>
  <c r="G239" i="217"/>
  <c r="H239" i="217" s="1"/>
  <c r="I239" i="217" s="1"/>
  <c r="I24" i="230"/>
  <c r="W77" i="2"/>
  <c r="X77" i="2" s="1"/>
  <c r="W89" i="2"/>
  <c r="X89" i="2" s="1"/>
  <c r="W106" i="2"/>
  <c r="X106" i="2" s="1"/>
  <c r="W118" i="2"/>
  <c r="X118" i="2" s="1"/>
  <c r="W122" i="2"/>
  <c r="X122" i="2" s="1"/>
  <c r="W126" i="2"/>
  <c r="X126" i="2" s="1"/>
  <c r="W135" i="2"/>
  <c r="X135" i="2" s="1"/>
  <c r="G14" i="124"/>
  <c r="H14" i="124" s="1"/>
  <c r="I14" i="124" s="1"/>
  <c r="W57" i="124"/>
  <c r="X57" i="124" s="1"/>
  <c r="W226" i="124"/>
  <c r="X226" i="124" s="1"/>
  <c r="W110" i="127"/>
  <c r="X110" i="127" s="1"/>
  <c r="W126" i="127"/>
  <c r="X126" i="127" s="1"/>
  <c r="W142" i="127"/>
  <c r="X142" i="127" s="1"/>
  <c r="W197" i="127"/>
  <c r="X197" i="127" s="1"/>
  <c r="W213" i="127"/>
  <c r="X213" i="127" s="1"/>
  <c r="W229" i="127"/>
  <c r="X229" i="127" s="1"/>
  <c r="S105" i="11"/>
  <c r="T105" i="11" s="1"/>
  <c r="S109" i="11"/>
  <c r="T109" i="11" s="1"/>
  <c r="S113" i="11"/>
  <c r="T113" i="11" s="1"/>
  <c r="S174" i="11"/>
  <c r="S284" i="11"/>
  <c r="T284" i="11" s="1"/>
  <c r="S292" i="11"/>
  <c r="T292" i="11" s="1"/>
  <c r="U176" i="133"/>
  <c r="V176" i="133" s="1"/>
  <c r="U192" i="133"/>
  <c r="V192" i="133" s="1"/>
  <c r="O744" i="146"/>
  <c r="P744" i="146" s="1"/>
  <c r="O768" i="146"/>
  <c r="P768" i="146" s="1"/>
  <c r="W31" i="157"/>
  <c r="X31" i="157" s="1"/>
  <c r="U26" i="165"/>
  <c r="V26" i="165" s="1"/>
  <c r="G29" i="168"/>
  <c r="H29" i="168" s="1"/>
  <c r="I29" i="168" s="1"/>
  <c r="G26" i="170"/>
  <c r="H26" i="170" s="1"/>
  <c r="I26" i="170" s="1"/>
  <c r="N22" i="175"/>
  <c r="G15" i="177"/>
  <c r="H15" i="177" s="1"/>
  <c r="I15" i="177" s="1"/>
  <c r="P46" i="177"/>
  <c r="O20" i="179"/>
  <c r="P20" i="179" s="1"/>
  <c r="P19" i="229"/>
  <c r="G139" i="188"/>
  <c r="H139" i="188" s="1"/>
  <c r="I139" i="188" s="1"/>
  <c r="G159" i="188"/>
  <c r="H159" i="188" s="1"/>
  <c r="I159" i="188" s="1"/>
  <c r="G173" i="188"/>
  <c r="H173" i="188" s="1"/>
  <c r="I173" i="188" s="1"/>
  <c r="G188" i="188"/>
  <c r="H188" i="188" s="1"/>
  <c r="I188" i="188" s="1"/>
  <c r="G271" i="190"/>
  <c r="H271" i="190" s="1"/>
  <c r="I271" i="190" s="1"/>
  <c r="G95" i="213"/>
  <c r="H95" i="213" s="1"/>
  <c r="I95" i="213" s="1"/>
  <c r="G43" i="216"/>
  <c r="H43" i="216" s="1"/>
  <c r="G272" i="217"/>
  <c r="H272" i="217" s="1"/>
  <c r="I272" i="217" s="1"/>
  <c r="X123" i="124"/>
  <c r="W76" i="124"/>
  <c r="X76" i="124" s="1"/>
  <c r="W103" i="2"/>
  <c r="X103" i="2" s="1"/>
  <c r="W212" i="124"/>
  <c r="X212" i="124" s="1"/>
  <c r="W216" i="124"/>
  <c r="X216" i="124" s="1"/>
  <c r="W221" i="124"/>
  <c r="X221" i="124" s="1"/>
  <c r="G24" i="127"/>
  <c r="H24" i="127" s="1"/>
  <c r="I24" i="127" s="1"/>
  <c r="W74" i="127"/>
  <c r="X74" i="127" s="1"/>
  <c r="W80" i="127"/>
  <c r="X80" i="127" s="1"/>
  <c r="W95" i="127"/>
  <c r="X95" i="127" s="1"/>
  <c r="W208" i="127"/>
  <c r="X208" i="127" s="1"/>
  <c r="W224" i="127"/>
  <c r="X224" i="127" s="1"/>
  <c r="G18" i="11"/>
  <c r="H18" i="11" s="1"/>
  <c r="I18" i="11" s="1"/>
  <c r="G96" i="11"/>
  <c r="H96" i="11" s="1"/>
  <c r="I96" i="11" s="1"/>
  <c r="S100" i="11"/>
  <c r="T100" i="11" s="1"/>
  <c r="T225" i="11"/>
  <c r="S497" i="11"/>
  <c r="T497" i="11" s="1"/>
  <c r="S505" i="11"/>
  <c r="T505" i="11" s="1"/>
  <c r="S513" i="11"/>
  <c r="T513" i="11" s="1"/>
  <c r="S521" i="11"/>
  <c r="T521" i="11" s="1"/>
  <c r="S529" i="11"/>
  <c r="T529" i="11" s="1"/>
  <c r="S537" i="11"/>
  <c r="T537" i="11" s="1"/>
  <c r="S561" i="11"/>
  <c r="T561" i="11" s="1"/>
  <c r="S569" i="11"/>
  <c r="T569" i="11" s="1"/>
  <c r="S577" i="11"/>
  <c r="T577" i="11" s="1"/>
  <c r="S586" i="11"/>
  <c r="T586" i="11" s="1"/>
  <c r="S594" i="11"/>
  <c r="T594" i="11" s="1"/>
  <c r="S602" i="11"/>
  <c r="T602" i="11" s="1"/>
  <c r="S610" i="11"/>
  <c r="T610" i="11" s="1"/>
  <c r="S618" i="11"/>
  <c r="T618" i="11" s="1"/>
  <c r="S642" i="11"/>
  <c r="T642" i="11" s="1"/>
  <c r="U246" i="133"/>
  <c r="U21" i="225"/>
  <c r="V21" i="225" s="1"/>
  <c r="U25" i="225"/>
  <c r="V25" i="225" s="1"/>
  <c r="U34" i="225"/>
  <c r="U57" i="225"/>
  <c r="V57" i="225" s="1"/>
  <c r="U74" i="225"/>
  <c r="V74" i="225" s="1"/>
  <c r="U80" i="225"/>
  <c r="V80" i="225" s="1"/>
  <c r="U84" i="225"/>
  <c r="V84" i="225" s="1"/>
  <c r="U107" i="225"/>
  <c r="V107" i="225" s="1"/>
  <c r="U138" i="225"/>
  <c r="V138" i="225" s="1"/>
  <c r="G25" i="146"/>
  <c r="H25" i="146" s="1"/>
  <c r="I25" i="146" s="1"/>
  <c r="O287" i="146"/>
  <c r="P287" i="146" s="1"/>
  <c r="W34" i="163"/>
  <c r="X34" i="163" s="1"/>
  <c r="U18" i="165"/>
  <c r="V18" i="165" s="1"/>
  <c r="N23" i="175"/>
  <c r="N41" i="175"/>
  <c r="O15" i="177"/>
  <c r="P15" i="177" s="1"/>
  <c r="G30" i="177"/>
  <c r="H30" i="177" s="1"/>
  <c r="I30" i="177" s="1"/>
  <c r="G29" i="179"/>
  <c r="H29" i="179" s="1"/>
  <c r="I29" i="179" s="1"/>
  <c r="P17" i="207"/>
  <c r="G18" i="189"/>
  <c r="H18" i="189" s="1"/>
  <c r="I18" i="189" s="1"/>
  <c r="G145" i="188"/>
  <c r="H145" i="188" s="1"/>
  <c r="I145" i="188" s="1"/>
  <c r="G160" i="188"/>
  <c r="H160" i="188" s="1"/>
  <c r="I160" i="188" s="1"/>
  <c r="G174" i="188"/>
  <c r="H174" i="188" s="1"/>
  <c r="I174" i="188" s="1"/>
  <c r="G189" i="188"/>
  <c r="H189" i="188" s="1"/>
  <c r="I189" i="188" s="1"/>
  <c r="G281" i="190"/>
  <c r="H281" i="190" s="1"/>
  <c r="I281" i="190" s="1"/>
  <c r="G124" i="213"/>
  <c r="H124" i="213" s="1"/>
  <c r="I124" i="213" s="1"/>
  <c r="G277" i="217"/>
  <c r="H277" i="217" s="1"/>
  <c r="S261" i="11"/>
  <c r="T261" i="11" s="1"/>
  <c r="S269" i="11"/>
  <c r="T269" i="11" s="1"/>
  <c r="S277" i="11"/>
  <c r="T277" i="11" s="1"/>
  <c r="S446" i="11"/>
  <c r="T446" i="11" s="1"/>
  <c r="S450" i="11"/>
  <c r="T450" i="11" s="1"/>
  <c r="S458" i="11"/>
  <c r="T458" i="11" s="1"/>
  <c r="S668" i="11"/>
  <c r="T668" i="11" s="1"/>
  <c r="U52" i="225"/>
  <c r="O33" i="146"/>
  <c r="P33" i="146" s="1"/>
  <c r="O49" i="146"/>
  <c r="P49" i="146" s="1"/>
  <c r="O73" i="146"/>
  <c r="P73" i="146" s="1"/>
  <c r="O81" i="146"/>
  <c r="P81" i="146" s="1"/>
  <c r="O128" i="146"/>
  <c r="P128" i="146" s="1"/>
  <c r="O144" i="146"/>
  <c r="P144" i="146" s="1"/>
  <c r="O296" i="146"/>
  <c r="P296" i="146" s="1"/>
  <c r="O312" i="146"/>
  <c r="P312" i="146" s="1"/>
  <c r="O320" i="146"/>
  <c r="P320" i="146" s="1"/>
  <c r="O328" i="146"/>
  <c r="P328" i="146" s="1"/>
  <c r="O336" i="146"/>
  <c r="P336" i="146" s="1"/>
  <c r="O392" i="146"/>
  <c r="P392" i="146" s="1"/>
  <c r="O400" i="146"/>
  <c r="P400" i="146" s="1"/>
  <c r="O408" i="146"/>
  <c r="P408" i="146" s="1"/>
  <c r="O416" i="146"/>
  <c r="P416" i="146" s="1"/>
  <c r="O423" i="146"/>
  <c r="O431" i="146"/>
  <c r="P431" i="146" s="1"/>
  <c r="O506" i="146"/>
  <c r="P506" i="146" s="1"/>
  <c r="O577" i="146"/>
  <c r="O600" i="146"/>
  <c r="P600" i="146" s="1"/>
  <c r="O698" i="146"/>
  <c r="P698" i="146" s="1"/>
  <c r="O706" i="146"/>
  <c r="P706" i="146" s="1"/>
  <c r="O753" i="146"/>
  <c r="P753" i="146" s="1"/>
  <c r="O776" i="146"/>
  <c r="P776" i="146" s="1"/>
  <c r="I24" i="163"/>
  <c r="P85" i="175"/>
  <c r="P47" i="177"/>
  <c r="O38" i="179"/>
  <c r="P38" i="179" s="1"/>
  <c r="O47" i="179"/>
  <c r="I13" i="182"/>
  <c r="G27" i="189"/>
  <c r="H27" i="189" s="1"/>
  <c r="I27" i="189" s="1"/>
  <c r="G161" i="188"/>
  <c r="H161" i="188" s="1"/>
  <c r="I161" i="188" s="1"/>
  <c r="G175" i="188"/>
  <c r="H175" i="188" s="1"/>
  <c r="I175" i="188" s="1"/>
  <c r="G190" i="188"/>
  <c r="H190" i="188" s="1"/>
  <c r="I190" i="188" s="1"/>
  <c r="G287" i="190"/>
  <c r="H287" i="190" s="1"/>
  <c r="I287" i="190" s="1"/>
  <c r="G125" i="213"/>
  <c r="H125" i="213" s="1"/>
  <c r="I125" i="213" s="1"/>
  <c r="G61" i="2"/>
  <c r="H61" i="2" s="1"/>
  <c r="W53" i="2"/>
  <c r="X53" i="2" s="1"/>
  <c r="W70" i="2"/>
  <c r="X70" i="2" s="1"/>
  <c r="W168" i="124"/>
  <c r="X168" i="124" s="1"/>
  <c r="W180" i="124"/>
  <c r="X180" i="124" s="1"/>
  <c r="W184" i="124"/>
  <c r="X184" i="124" s="1"/>
  <c r="W196" i="124"/>
  <c r="X196" i="124" s="1"/>
  <c r="W227" i="124"/>
  <c r="X227" i="124" s="1"/>
  <c r="W101" i="127"/>
  <c r="X101" i="127" s="1"/>
  <c r="W117" i="127"/>
  <c r="X117" i="127" s="1"/>
  <c r="S202" i="11"/>
  <c r="S234" i="11"/>
  <c r="T234" i="11" s="1"/>
  <c r="S498" i="11"/>
  <c r="S506" i="11"/>
  <c r="T506" i="11" s="1"/>
  <c r="S514" i="11"/>
  <c r="T514" i="11" s="1"/>
  <c r="S522" i="11"/>
  <c r="T522" i="11" s="1"/>
  <c r="S546" i="11"/>
  <c r="T546" i="11" s="1"/>
  <c r="S554" i="11"/>
  <c r="T554" i="11" s="1"/>
  <c r="S562" i="11"/>
  <c r="T562" i="11" s="1"/>
  <c r="S570" i="11"/>
  <c r="T570" i="11" s="1"/>
  <c r="S578" i="11"/>
  <c r="T578" i="11" s="1"/>
  <c r="S587" i="11"/>
  <c r="T587" i="11" s="1"/>
  <c r="S595" i="11"/>
  <c r="T595" i="11" s="1"/>
  <c r="S603" i="11"/>
  <c r="T603" i="11" s="1"/>
  <c r="S611" i="11"/>
  <c r="T611" i="11" s="1"/>
  <c r="S619" i="11"/>
  <c r="T619" i="11" s="1"/>
  <c r="S643" i="11"/>
  <c r="T643" i="11" s="1"/>
  <c r="U149" i="133"/>
  <c r="V149" i="133" s="1"/>
  <c r="U199" i="133"/>
  <c r="V199" i="133" s="1"/>
  <c r="S20" i="145"/>
  <c r="T20" i="145" s="1"/>
  <c r="S24" i="145"/>
  <c r="T24" i="145" s="1"/>
  <c r="G35" i="145"/>
  <c r="H35" i="145" s="1"/>
  <c r="I35" i="145" s="1"/>
  <c r="W16" i="160"/>
  <c r="X16" i="160" s="1"/>
  <c r="W28" i="160"/>
  <c r="X28" i="160" s="1"/>
  <c r="W32" i="160"/>
  <c r="X32" i="160" s="1"/>
  <c r="W14" i="167"/>
  <c r="X14" i="167" s="1"/>
  <c r="G34" i="170"/>
  <c r="H34" i="170" s="1"/>
  <c r="I34" i="170" s="1"/>
  <c r="N25" i="175"/>
  <c r="G16" i="177"/>
  <c r="H16" i="177" s="1"/>
  <c r="I16" i="177" s="1"/>
  <c r="P23" i="229"/>
  <c r="G35" i="189"/>
  <c r="H35" i="189" s="1"/>
  <c r="I35" i="189" s="1"/>
  <c r="G146" i="188"/>
  <c r="H146" i="188" s="1"/>
  <c r="I146" i="188" s="1"/>
  <c r="G162" i="188"/>
  <c r="H162" i="188" s="1"/>
  <c r="I162" i="188" s="1"/>
  <c r="G176" i="188"/>
  <c r="H176" i="188" s="1"/>
  <c r="I176" i="188" s="1"/>
  <c r="G191" i="188"/>
  <c r="H191" i="188" s="1"/>
  <c r="I191" i="188" s="1"/>
  <c r="G392" i="190"/>
  <c r="H392" i="190" s="1"/>
  <c r="I392" i="190" s="1"/>
  <c r="S84" i="145"/>
  <c r="T84" i="145" s="1"/>
  <c r="O19" i="146"/>
  <c r="P19" i="146" s="1"/>
  <c r="O26" i="146"/>
  <c r="P26" i="146" s="1"/>
  <c r="O42" i="146"/>
  <c r="P42" i="146" s="1"/>
  <c r="O58" i="146"/>
  <c r="P58" i="146" s="1"/>
  <c r="O121" i="146"/>
  <c r="P121" i="146" s="1"/>
  <c r="O184" i="146"/>
  <c r="P184" i="146" s="1"/>
  <c r="O192" i="146"/>
  <c r="P192" i="146" s="1"/>
  <c r="O281" i="146"/>
  <c r="P281" i="146" s="1"/>
  <c r="O329" i="146"/>
  <c r="P329" i="146" s="1"/>
  <c r="O337" i="146"/>
  <c r="P337" i="146" s="1"/>
  <c r="O393" i="146"/>
  <c r="P393" i="146" s="1"/>
  <c r="O401" i="146"/>
  <c r="P401" i="146" s="1"/>
  <c r="O409" i="146"/>
  <c r="P409" i="146" s="1"/>
  <c r="O432" i="146"/>
  <c r="P432" i="146" s="1"/>
  <c r="O439" i="146"/>
  <c r="P439" i="146" s="1"/>
  <c r="O507" i="146"/>
  <c r="P507" i="146" s="1"/>
  <c r="O570" i="146"/>
  <c r="O699" i="146"/>
  <c r="P699" i="146" s="1"/>
  <c r="O770" i="146"/>
  <c r="P770" i="146" s="1"/>
  <c r="W29" i="167"/>
  <c r="X29" i="167" s="1"/>
  <c r="G35" i="170"/>
  <c r="H35" i="170" s="1"/>
  <c r="I35" i="170" s="1"/>
  <c r="N26" i="175"/>
  <c r="P40" i="177"/>
  <c r="P48" i="177"/>
  <c r="G53" i="186"/>
  <c r="H53" i="186" s="1"/>
  <c r="I53" i="186" s="1"/>
  <c r="G46" i="189"/>
  <c r="H46" i="189" s="1"/>
  <c r="I46" i="189" s="1"/>
  <c r="G147" i="188"/>
  <c r="H147" i="188" s="1"/>
  <c r="I147" i="188" s="1"/>
  <c r="G163" i="188"/>
  <c r="H163" i="188" s="1"/>
  <c r="I163" i="188" s="1"/>
  <c r="G177" i="188"/>
  <c r="H177" i="188" s="1"/>
  <c r="I177" i="188" s="1"/>
  <c r="G192" i="188"/>
  <c r="H192" i="188" s="1"/>
  <c r="I192" i="188" s="1"/>
  <c r="G399" i="190"/>
  <c r="H399" i="190" s="1"/>
  <c r="I399" i="190" s="1"/>
  <c r="X80" i="124"/>
  <c r="W47" i="2"/>
  <c r="X47" i="2" s="1"/>
  <c r="W78" i="2"/>
  <c r="X78" i="2" s="1"/>
  <c r="W90" i="2"/>
  <c r="X90" i="2" s="1"/>
  <c r="W107" i="2"/>
  <c r="X107" i="2" s="1"/>
  <c r="W77" i="124"/>
  <c r="X77" i="124" s="1"/>
  <c r="W217" i="124"/>
  <c r="X217" i="124" s="1"/>
  <c r="W14" i="127"/>
  <c r="X14" i="127" s="1"/>
  <c r="W46" i="127"/>
  <c r="X46" i="127" s="1"/>
  <c r="W52" i="127"/>
  <c r="X52" i="127" s="1"/>
  <c r="W143" i="127"/>
  <c r="X143" i="127" s="1"/>
  <c r="W204" i="127"/>
  <c r="X204" i="127" s="1"/>
  <c r="W220" i="127"/>
  <c r="X220" i="127" s="1"/>
  <c r="S83" i="11"/>
  <c r="T83" i="11" s="1"/>
  <c r="S187" i="11"/>
  <c r="T187" i="11" s="1"/>
  <c r="S211" i="11"/>
  <c r="T211" i="11" s="1"/>
  <c r="S219" i="11"/>
  <c r="T219" i="11" s="1"/>
  <c r="S235" i="11"/>
  <c r="T235" i="11" s="1"/>
  <c r="S332" i="11"/>
  <c r="T332" i="11" s="1"/>
  <c r="S336" i="11"/>
  <c r="T336" i="11" s="1"/>
  <c r="S344" i="11"/>
  <c r="S348" i="11"/>
  <c r="T348" i="11" s="1"/>
  <c r="S360" i="11"/>
  <c r="T360" i="11" s="1"/>
  <c r="S499" i="11"/>
  <c r="S507" i="11"/>
  <c r="T507" i="11" s="1"/>
  <c r="S515" i="11"/>
  <c r="T515" i="11" s="1"/>
  <c r="S523" i="11"/>
  <c r="T523" i="11" s="1"/>
  <c r="S531" i="11"/>
  <c r="T531" i="11" s="1"/>
  <c r="S539" i="11"/>
  <c r="T539" i="11" s="1"/>
  <c r="S547" i="11"/>
  <c r="T547" i="11" s="1"/>
  <c r="S555" i="11"/>
  <c r="T555" i="11" s="1"/>
  <c r="S571" i="11"/>
  <c r="T571" i="11" s="1"/>
  <c r="S604" i="11"/>
  <c r="S620" i="11"/>
  <c r="T620" i="11" s="1"/>
  <c r="S636" i="11"/>
  <c r="T636" i="11" s="1"/>
  <c r="U58" i="133"/>
  <c r="V58" i="133" s="1"/>
  <c r="U93" i="133"/>
  <c r="V93" i="133" s="1"/>
  <c r="U142" i="133"/>
  <c r="V142" i="133" s="1"/>
  <c r="U161" i="133"/>
  <c r="V161" i="133" s="1"/>
  <c r="U177" i="133"/>
  <c r="V177" i="133" s="1"/>
  <c r="U193" i="133"/>
  <c r="V193" i="133" s="1"/>
  <c r="U208" i="133"/>
  <c r="V208" i="133" s="1"/>
  <c r="U18" i="225"/>
  <c r="V18" i="225" s="1"/>
  <c r="U35" i="225"/>
  <c r="V35" i="225" s="1"/>
  <c r="U39" i="225"/>
  <c r="V39" i="225" s="1"/>
  <c r="U81" i="225"/>
  <c r="V81" i="225" s="1"/>
  <c r="U91" i="225"/>
  <c r="V91" i="225" s="1"/>
  <c r="I17" i="155"/>
  <c r="W29" i="163"/>
  <c r="X29" i="163" s="1"/>
  <c r="W19" i="160"/>
  <c r="X19" i="160" s="1"/>
  <c r="G36" i="170"/>
  <c r="H36" i="170" s="1"/>
  <c r="I36" i="170" s="1"/>
  <c r="N45" i="175"/>
  <c r="O16" i="177"/>
  <c r="P16" i="177" s="1"/>
  <c r="O24" i="177"/>
  <c r="P24" i="177" s="1"/>
  <c r="O15" i="179"/>
  <c r="P15" i="179" s="1"/>
  <c r="O19" i="207"/>
  <c r="P19" i="207" s="1"/>
  <c r="G85" i="189"/>
  <c r="H85" i="189" s="1"/>
  <c r="I85" i="189" s="1"/>
  <c r="G148" i="188"/>
  <c r="H148" i="188" s="1"/>
  <c r="I148" i="188" s="1"/>
  <c r="G164" i="188"/>
  <c r="H164" i="188" s="1"/>
  <c r="I164" i="188" s="1"/>
  <c r="G193" i="188"/>
  <c r="H193" i="188" s="1"/>
  <c r="I193" i="188" s="1"/>
  <c r="G503" i="190"/>
  <c r="H503" i="190" s="1"/>
  <c r="I503" i="190" s="1"/>
  <c r="F15" i="203"/>
  <c r="G15" i="203" s="1"/>
  <c r="H15" i="203" s="1"/>
  <c r="G17" i="217"/>
  <c r="H17" i="217" s="1"/>
  <c r="I17" i="217" s="1"/>
  <c r="W24" i="160"/>
  <c r="X24" i="160" s="1"/>
  <c r="W18" i="160"/>
  <c r="X18" i="160" s="1"/>
  <c r="W21" i="160"/>
  <c r="X21" i="160" s="1"/>
  <c r="W23" i="160"/>
  <c r="X23" i="160" s="1"/>
  <c r="W39" i="160"/>
  <c r="X39" i="160" s="1"/>
  <c r="W25" i="160"/>
  <c r="X25" i="160" s="1"/>
  <c r="W33" i="160"/>
  <c r="X33" i="160" s="1"/>
  <c r="W27" i="160"/>
  <c r="X27" i="160" s="1"/>
  <c r="S479" i="11"/>
  <c r="T479" i="11" s="1"/>
  <c r="U20" i="133"/>
  <c r="V20" i="133" s="1"/>
  <c r="W133" i="127"/>
  <c r="X133" i="127" s="1"/>
  <c r="O331" i="146"/>
  <c r="P331" i="146" s="1"/>
  <c r="W26" i="160"/>
  <c r="X26" i="160" s="1"/>
  <c r="U90" i="133"/>
  <c r="V90" i="133" s="1"/>
  <c r="S51" i="11"/>
  <c r="T51" i="11" s="1"/>
  <c r="O792" i="146"/>
  <c r="P792" i="146" s="1"/>
  <c r="W61" i="127"/>
  <c r="X61" i="127" s="1"/>
  <c r="W19" i="124"/>
  <c r="X19" i="124" s="1"/>
  <c r="W62" i="2"/>
  <c r="X62" i="2" s="1"/>
  <c r="U47" i="133"/>
  <c r="V47" i="133" s="1"/>
  <c r="U19" i="165"/>
  <c r="V19" i="165" s="1"/>
  <c r="S372" i="11"/>
  <c r="T372" i="11" s="1"/>
  <c r="W146" i="127"/>
  <c r="X146" i="127" s="1"/>
  <c r="W189" i="127"/>
  <c r="X189" i="127" s="1"/>
  <c r="W134" i="127"/>
  <c r="X134" i="127" s="1"/>
  <c r="U52" i="133"/>
  <c r="V52" i="133" s="1"/>
  <c r="U78" i="133"/>
  <c r="V78" i="133" s="1"/>
  <c r="U219" i="133"/>
  <c r="V219" i="133" s="1"/>
  <c r="U245" i="133"/>
  <c r="V245" i="133" s="1"/>
  <c r="S151" i="11"/>
  <c r="T151" i="11" s="1"/>
  <c r="W38" i="2"/>
  <c r="X38" i="2" s="1"/>
  <c r="W200" i="124"/>
  <c r="X200" i="124" s="1"/>
  <c r="U94" i="133"/>
  <c r="V94" i="133" s="1"/>
  <c r="O335" i="146"/>
  <c r="P335" i="146" s="1"/>
  <c r="O629" i="146"/>
  <c r="P629" i="146" s="1"/>
  <c r="W14" i="157"/>
  <c r="X14" i="157" s="1"/>
  <c r="W30" i="160"/>
  <c r="X30" i="160" s="1"/>
  <c r="W30" i="127"/>
  <c r="X30" i="127" s="1"/>
  <c r="W72" i="127"/>
  <c r="X72" i="127" s="1"/>
  <c r="W17" i="127"/>
  <c r="X17" i="127" s="1"/>
  <c r="U53" i="133"/>
  <c r="V53" i="133" s="1"/>
  <c r="U233" i="133"/>
  <c r="V233" i="133" s="1"/>
  <c r="O60" i="177"/>
  <c r="P60" i="177" s="1"/>
  <c r="S459" i="11"/>
  <c r="T459" i="11" s="1"/>
  <c r="W127" i="127"/>
  <c r="X127" i="127" s="1"/>
  <c r="U40" i="133"/>
  <c r="V40" i="133" s="1"/>
  <c r="S435" i="11"/>
  <c r="T435" i="11" s="1"/>
  <c r="U239" i="133"/>
  <c r="V239" i="133" s="1"/>
  <c r="S122" i="11"/>
  <c r="T122" i="11" s="1"/>
  <c r="S622" i="11"/>
  <c r="T622" i="11" s="1"/>
  <c r="S486" i="11"/>
  <c r="T486" i="11" s="1"/>
  <c r="U224" i="133"/>
  <c r="V224" i="133" s="1"/>
  <c r="S62" i="11"/>
  <c r="T62" i="11" s="1"/>
  <c r="U221" i="133"/>
  <c r="V221" i="133" s="1"/>
  <c r="U46" i="225"/>
  <c r="V46" i="225" s="1"/>
  <c r="W21" i="157"/>
  <c r="X21" i="157" s="1"/>
  <c r="W16" i="167"/>
  <c r="X16" i="167" s="1"/>
  <c r="W103" i="127"/>
  <c r="X103" i="127" s="1"/>
  <c r="W125" i="127"/>
  <c r="X125" i="127" s="1"/>
  <c r="S70" i="11"/>
  <c r="T70" i="11" s="1"/>
  <c r="S443" i="11"/>
  <c r="T443" i="11" s="1"/>
  <c r="S451" i="11"/>
  <c r="T451" i="11" s="1"/>
  <c r="S641" i="11"/>
  <c r="T641" i="11" s="1"/>
  <c r="U225" i="133"/>
  <c r="V225" i="133" s="1"/>
  <c r="U90" i="225"/>
  <c r="V90" i="225" s="1"/>
  <c r="W191" i="127"/>
  <c r="X191" i="127" s="1"/>
  <c r="U39" i="133"/>
  <c r="V39" i="133" s="1"/>
  <c r="S572" i="11"/>
  <c r="T572" i="11" s="1"/>
  <c r="U49" i="133"/>
  <c r="V49" i="133" s="1"/>
  <c r="O805" i="146"/>
  <c r="P805" i="146" s="1"/>
  <c r="O24" i="179"/>
  <c r="P24" i="179" s="1"/>
  <c r="W213" i="124"/>
  <c r="X213" i="124" s="1"/>
  <c r="S300" i="11"/>
  <c r="T300" i="11" s="1"/>
  <c r="S605" i="11"/>
  <c r="T605" i="11" s="1"/>
  <c r="W37" i="160"/>
  <c r="X37" i="160" s="1"/>
  <c r="U216" i="133"/>
  <c r="V216" i="133" s="1"/>
  <c r="U85" i="225"/>
  <c r="V85" i="225" s="1"/>
  <c r="O36" i="177"/>
  <c r="P36" i="177" s="1"/>
  <c r="S135" i="11"/>
  <c r="T135" i="11" s="1"/>
  <c r="S590" i="11"/>
  <c r="T590" i="11" s="1"/>
  <c r="U213" i="133"/>
  <c r="V213" i="133" s="1"/>
  <c r="U22" i="165"/>
  <c r="V22" i="165" s="1"/>
  <c r="W34" i="2"/>
  <c r="X34" i="2" s="1"/>
  <c r="W178" i="124"/>
  <c r="X178" i="124" s="1"/>
  <c r="S236" i="11"/>
  <c r="T236" i="11" s="1"/>
  <c r="S383" i="11"/>
  <c r="T383" i="11" s="1"/>
  <c r="S387" i="11"/>
  <c r="T387" i="11" s="1"/>
  <c r="S399" i="11"/>
  <c r="T399" i="11" s="1"/>
  <c r="S470" i="11"/>
  <c r="T470" i="11" s="1"/>
  <c r="S637" i="11"/>
  <c r="T637" i="11" s="1"/>
  <c r="S669" i="11"/>
  <c r="T669" i="11" s="1"/>
  <c r="U39" i="165"/>
  <c r="V39" i="165" s="1"/>
  <c r="W21" i="167"/>
  <c r="X21" i="167" s="1"/>
  <c r="S512" i="11"/>
  <c r="T512" i="11" s="1"/>
  <c r="S544" i="11"/>
  <c r="T544" i="11" s="1"/>
  <c r="U28" i="133"/>
  <c r="V28" i="133" s="1"/>
  <c r="U83" i="133"/>
  <c r="V83" i="133" s="1"/>
  <c r="S152" i="11"/>
  <c r="T152" i="11" s="1"/>
  <c r="U25" i="133"/>
  <c r="V25" i="133" s="1"/>
  <c r="U227" i="133"/>
  <c r="V227" i="133" s="1"/>
  <c r="U243" i="133"/>
  <c r="V243" i="133" s="1"/>
  <c r="W66" i="2"/>
  <c r="X66" i="2" s="1"/>
  <c r="O473" i="146"/>
  <c r="P473" i="146" s="1"/>
  <c r="U89" i="225"/>
  <c r="V89" i="225" s="1"/>
  <c r="O21" i="179"/>
  <c r="P21" i="179" s="1"/>
  <c r="W19" i="2"/>
  <c r="X19" i="2" s="1"/>
  <c r="W35" i="2"/>
  <c r="X35" i="2" s="1"/>
  <c r="W63" i="2"/>
  <c r="X63" i="2" s="1"/>
  <c r="W99" i="2"/>
  <c r="X99" i="2" s="1"/>
  <c r="G125" i="2"/>
  <c r="H125" i="2" s="1"/>
  <c r="I125" i="2" s="1"/>
  <c r="W20" i="124"/>
  <c r="X20" i="124" s="1"/>
  <c r="W28" i="124"/>
  <c r="X28" i="124" s="1"/>
  <c r="W31" i="124"/>
  <c r="X31" i="124" s="1"/>
  <c r="W39" i="124"/>
  <c r="X39" i="124" s="1"/>
  <c r="W92" i="124"/>
  <c r="X92" i="124" s="1"/>
  <c r="W95" i="124"/>
  <c r="X95" i="124" s="1"/>
  <c r="W100" i="124"/>
  <c r="X100" i="124" s="1"/>
  <c r="W116" i="124"/>
  <c r="X116" i="124" s="1"/>
  <c r="W132" i="124"/>
  <c r="X132" i="124" s="1"/>
  <c r="W148" i="124"/>
  <c r="X148" i="124" s="1"/>
  <c r="W188" i="124"/>
  <c r="X188" i="124" s="1"/>
  <c r="W192" i="124"/>
  <c r="X192" i="124" s="1"/>
  <c r="W20" i="127"/>
  <c r="X20" i="127" s="1"/>
  <c r="W77" i="127"/>
  <c r="X77" i="127" s="1"/>
  <c r="W94" i="127"/>
  <c r="X94" i="127" s="1"/>
  <c r="W139" i="127"/>
  <c r="X139" i="127" s="1"/>
  <c r="S17" i="11"/>
  <c r="T17" i="11" s="1"/>
  <c r="S24" i="11"/>
  <c r="T24" i="11" s="1"/>
  <c r="S32" i="11"/>
  <c r="T32" i="11" s="1"/>
  <c r="S47" i="11"/>
  <c r="T47" i="11" s="1"/>
  <c r="S95" i="11"/>
  <c r="T95" i="11" s="1"/>
  <c r="S104" i="11"/>
  <c r="T104" i="11" s="1"/>
  <c r="S108" i="11"/>
  <c r="T108" i="11" s="1"/>
  <c r="S116" i="11"/>
  <c r="T116" i="11" s="1"/>
  <c r="S476" i="11"/>
  <c r="T476" i="11" s="1"/>
  <c r="S480" i="11"/>
  <c r="T480" i="11" s="1"/>
  <c r="S484" i="11"/>
  <c r="T484" i="11" s="1"/>
  <c r="S568" i="11"/>
  <c r="T568" i="11" s="1"/>
  <c r="U75" i="133"/>
  <c r="V75" i="133" s="1"/>
  <c r="I133" i="2"/>
  <c r="W16" i="2"/>
  <c r="X16" i="2" s="1"/>
  <c r="W30" i="2"/>
  <c r="X30" i="2" s="1"/>
  <c r="W43" i="2"/>
  <c r="X43" i="2" s="1"/>
  <c r="W58" i="2"/>
  <c r="X58" i="2" s="1"/>
  <c r="W73" i="2"/>
  <c r="X73" i="2" s="1"/>
  <c r="W96" i="2"/>
  <c r="X96" i="2" s="1"/>
  <c r="W113" i="2"/>
  <c r="X113" i="2" s="1"/>
  <c r="W125" i="2"/>
  <c r="X125" i="2" s="1"/>
  <c r="W15" i="124"/>
  <c r="X15" i="124" s="1"/>
  <c r="W26" i="124"/>
  <c r="X26" i="124" s="1"/>
  <c r="W34" i="124"/>
  <c r="X34" i="124" s="1"/>
  <c r="W52" i="124"/>
  <c r="X52" i="124" s="1"/>
  <c r="W65" i="124"/>
  <c r="X65" i="124" s="1"/>
  <c r="W90" i="124"/>
  <c r="X90" i="124" s="1"/>
  <c r="W113" i="124"/>
  <c r="X113" i="124" s="1"/>
  <c r="W129" i="124"/>
  <c r="X129" i="124" s="1"/>
  <c r="W145" i="124"/>
  <c r="X145" i="124" s="1"/>
  <c r="W177" i="124"/>
  <c r="X177" i="124" s="1"/>
  <c r="W211" i="124"/>
  <c r="X211" i="124" s="1"/>
  <c r="W15" i="127"/>
  <c r="X15" i="127" s="1"/>
  <c r="W28" i="127"/>
  <c r="X28" i="127" s="1"/>
  <c r="W55" i="127"/>
  <c r="X55" i="127" s="1"/>
  <c r="W60" i="127"/>
  <c r="X60" i="127" s="1"/>
  <c r="W85" i="127"/>
  <c r="X85" i="127" s="1"/>
  <c r="W136" i="127"/>
  <c r="X136" i="127" s="1"/>
  <c r="W156" i="127"/>
  <c r="X156" i="127" s="1"/>
  <c r="S74" i="11"/>
  <c r="T74" i="11" s="1"/>
  <c r="G82" i="11"/>
  <c r="H82" i="11" s="1"/>
  <c r="I82" i="11" s="1"/>
  <c r="S120" i="11"/>
  <c r="T120" i="11" s="1"/>
  <c r="S155" i="11"/>
  <c r="T155" i="11" s="1"/>
  <c r="S159" i="11"/>
  <c r="T159" i="11" s="1"/>
  <c r="S163" i="11"/>
  <c r="T163" i="11" s="1"/>
  <c r="S170" i="11"/>
  <c r="T170" i="11" s="1"/>
  <c r="S210" i="11"/>
  <c r="T210" i="11" s="1"/>
  <c r="S218" i="11"/>
  <c r="T218" i="11" s="1"/>
  <c r="S226" i="11"/>
  <c r="T226" i="11" s="1"/>
  <c r="S242" i="11"/>
  <c r="T242" i="11" s="1"/>
  <c r="S379" i="11"/>
  <c r="T379" i="11" s="1"/>
  <c r="S391" i="11"/>
  <c r="T391" i="11" s="1"/>
  <c r="S395" i="11"/>
  <c r="T395" i="11" s="1"/>
  <c r="S448" i="11"/>
  <c r="T448" i="11" s="1"/>
  <c r="S452" i="11"/>
  <c r="T452" i="11" s="1"/>
  <c r="S456" i="11"/>
  <c r="T456" i="11" s="1"/>
  <c r="S545" i="11"/>
  <c r="T545" i="11" s="1"/>
  <c r="S553" i="11"/>
  <c r="T553" i="11" s="1"/>
  <c r="S576" i="11"/>
  <c r="T576" i="11" s="1"/>
  <c r="S671" i="11"/>
  <c r="T671" i="11" s="1"/>
  <c r="U37" i="133"/>
  <c r="V37" i="133" s="1"/>
  <c r="U69" i="133"/>
  <c r="V69" i="133" s="1"/>
  <c r="U21" i="133"/>
  <c r="V21" i="133" s="1"/>
  <c r="W25" i="2"/>
  <c r="X25" i="2" s="1"/>
  <c r="W80" i="2"/>
  <c r="X80" i="2" s="1"/>
  <c r="W85" i="2"/>
  <c r="X85" i="2" s="1"/>
  <c r="W93" i="2"/>
  <c r="X93" i="2" s="1"/>
  <c r="W110" i="2"/>
  <c r="X110" i="2" s="1"/>
  <c r="G129" i="2"/>
  <c r="H129" i="2" s="1"/>
  <c r="I129" i="2" s="1"/>
  <c r="W23" i="124"/>
  <c r="X23" i="124" s="1"/>
  <c r="G42" i="124"/>
  <c r="H42" i="124" s="1"/>
  <c r="I42" i="124" s="1"/>
  <c r="W60" i="124"/>
  <c r="X60" i="124" s="1"/>
  <c r="W68" i="124"/>
  <c r="X68" i="124" s="1"/>
  <c r="W79" i="124"/>
  <c r="X79" i="124" s="1"/>
  <c r="W110" i="124"/>
  <c r="X110" i="124" s="1"/>
  <c r="W126" i="124"/>
  <c r="X126" i="124" s="1"/>
  <c r="W142" i="124"/>
  <c r="X142" i="124" s="1"/>
  <c r="W158" i="124"/>
  <c r="X158" i="124" s="1"/>
  <c r="W232" i="124"/>
  <c r="X232" i="124" s="1"/>
  <c r="W23" i="127"/>
  <c r="X23" i="127" s="1"/>
  <c r="W41" i="127"/>
  <c r="X41" i="127" s="1"/>
  <c r="W63" i="127"/>
  <c r="X63" i="127" s="1"/>
  <c r="W112" i="127"/>
  <c r="X112" i="127" s="1"/>
  <c r="W115" i="127"/>
  <c r="X115" i="127" s="1"/>
  <c r="W121" i="127"/>
  <c r="X121" i="127" s="1"/>
  <c r="W149" i="127"/>
  <c r="X149" i="127" s="1"/>
  <c r="W160" i="127"/>
  <c r="X160" i="127" s="1"/>
  <c r="W164" i="127"/>
  <c r="X164" i="127" s="1"/>
  <c r="W175" i="127"/>
  <c r="X175" i="127" s="1"/>
  <c r="W186" i="127"/>
  <c r="X186" i="127" s="1"/>
  <c r="W198" i="127"/>
  <c r="X198" i="127" s="1"/>
  <c r="W214" i="127"/>
  <c r="X214" i="127" s="1"/>
  <c r="W231" i="127"/>
  <c r="X231" i="127" s="1"/>
  <c r="G21" i="11"/>
  <c r="H21" i="11" s="1"/>
  <c r="I21" i="11" s="1"/>
  <c r="S36" i="11"/>
  <c r="T36" i="11" s="1"/>
  <c r="S87" i="11"/>
  <c r="T87" i="11" s="1"/>
  <c r="S124" i="11"/>
  <c r="T124" i="11" s="1"/>
  <c r="S132" i="11"/>
  <c r="T132" i="11" s="1"/>
  <c r="T180" i="11"/>
  <c r="S203" i="11"/>
  <c r="T203" i="11" s="1"/>
  <c r="T313" i="11"/>
  <c r="S320" i="11"/>
  <c r="T320" i="11" s="1"/>
  <c r="S324" i="11"/>
  <c r="T324" i="11" s="1"/>
  <c r="S328" i="11"/>
  <c r="T328" i="11" s="1"/>
  <c r="S363" i="11"/>
  <c r="T363" i="11" s="1"/>
  <c r="S403" i="11"/>
  <c r="T403" i="11" s="1"/>
  <c r="S408" i="11"/>
  <c r="T408" i="11" s="1"/>
  <c r="S412" i="11"/>
  <c r="T412" i="11" s="1"/>
  <c r="S417" i="11"/>
  <c r="T417" i="11" s="1"/>
  <c r="S425" i="11"/>
  <c r="T425" i="11" s="1"/>
  <c r="S433" i="11"/>
  <c r="T433" i="11" s="1"/>
  <c r="S460" i="11"/>
  <c r="T460" i="11" s="1"/>
  <c r="S464" i="11"/>
  <c r="T464" i="11" s="1"/>
  <c r="S530" i="11"/>
  <c r="T530" i="11" s="1"/>
  <c r="S538" i="11"/>
  <c r="T538" i="11" s="1"/>
  <c r="S648" i="11"/>
  <c r="T648" i="11" s="1"/>
  <c r="S656" i="11"/>
  <c r="T656" i="11" s="1"/>
  <c r="U57" i="133"/>
  <c r="V57" i="133" s="1"/>
  <c r="U65" i="133"/>
  <c r="V65" i="133" s="1"/>
  <c r="I53" i="145"/>
  <c r="W28" i="2"/>
  <c r="X28" i="2" s="1"/>
  <c r="W33" i="2"/>
  <c r="X33" i="2" s="1"/>
  <c r="W50" i="2"/>
  <c r="X50" i="2" s="1"/>
  <c r="W56" i="2"/>
  <c r="X56" i="2" s="1"/>
  <c r="W61" i="2"/>
  <c r="X61" i="2" s="1"/>
  <c r="W18" i="124"/>
  <c r="X18" i="124" s="1"/>
  <c r="W29" i="124"/>
  <c r="X29" i="124" s="1"/>
  <c r="W37" i="124"/>
  <c r="X37" i="124" s="1"/>
  <c r="W47" i="124"/>
  <c r="X47" i="124" s="1"/>
  <c r="W50" i="124"/>
  <c r="X50" i="124" s="1"/>
  <c r="W93" i="124"/>
  <c r="X93" i="124" s="1"/>
  <c r="W104" i="124"/>
  <c r="X104" i="124" s="1"/>
  <c r="W120" i="124"/>
  <c r="X120" i="124" s="1"/>
  <c r="W136" i="124"/>
  <c r="X136" i="124" s="1"/>
  <c r="W18" i="127"/>
  <c r="X18" i="127" s="1"/>
  <c r="W36" i="127"/>
  <c r="X36" i="127" s="1"/>
  <c r="W190" i="127"/>
  <c r="X190" i="127" s="1"/>
  <c r="S413" i="11"/>
  <c r="T413" i="11" s="1"/>
  <c r="U44" i="133"/>
  <c r="V44" i="133" s="1"/>
  <c r="G28" i="230"/>
  <c r="H28" i="230" s="1"/>
  <c r="I28" i="230" s="1"/>
  <c r="W17" i="2"/>
  <c r="X17" i="2" s="1"/>
  <c r="G20" i="2"/>
  <c r="H20" i="2" s="1"/>
  <c r="I20" i="2" s="1"/>
  <c r="W41" i="2"/>
  <c r="X41" i="2" s="1"/>
  <c r="W74" i="2"/>
  <c r="X74" i="2" s="1"/>
  <c r="W100" i="2"/>
  <c r="X100" i="2" s="1"/>
  <c r="W45" i="124"/>
  <c r="X45" i="124" s="1"/>
  <c r="G58" i="124"/>
  <c r="H58" i="124" s="1"/>
  <c r="I58" i="124" s="1"/>
  <c r="W101" i="124"/>
  <c r="X101" i="124" s="1"/>
  <c r="W117" i="124"/>
  <c r="X117" i="124" s="1"/>
  <c r="W133" i="124"/>
  <c r="X133" i="124" s="1"/>
  <c r="W149" i="124"/>
  <c r="X149" i="124" s="1"/>
  <c r="W204" i="124"/>
  <c r="X204" i="124" s="1"/>
  <c r="W208" i="124"/>
  <c r="X208" i="124" s="1"/>
  <c r="W31" i="127"/>
  <c r="X31" i="127" s="1"/>
  <c r="W75" i="127"/>
  <c r="X75" i="127" s="1"/>
  <c r="W152" i="127"/>
  <c r="X152" i="127" s="1"/>
  <c r="S117" i="11"/>
  <c r="T117" i="11" s="1"/>
  <c r="S156" i="11"/>
  <c r="T156" i="11" s="1"/>
  <c r="S164" i="11"/>
  <c r="T164" i="11" s="1"/>
  <c r="S276" i="11"/>
  <c r="T276" i="11" s="1"/>
  <c r="S457" i="11"/>
  <c r="T457" i="11" s="1"/>
  <c r="U38" i="133"/>
  <c r="V38" i="133" s="1"/>
  <c r="U27" i="225"/>
  <c r="V27" i="225" s="1"/>
  <c r="I61" i="2"/>
  <c r="W20" i="2"/>
  <c r="X20" i="2" s="1"/>
  <c r="W23" i="2"/>
  <c r="X23" i="2" s="1"/>
  <c r="W36" i="2"/>
  <c r="X36" i="2" s="1"/>
  <c r="W64" i="2"/>
  <c r="X64" i="2" s="1"/>
  <c r="W81" i="2"/>
  <c r="X81" i="2" s="1"/>
  <c r="W86" i="2"/>
  <c r="X86" i="2" s="1"/>
  <c r="W97" i="2"/>
  <c r="X97" i="2" s="1"/>
  <c r="W114" i="2"/>
  <c r="X114" i="2" s="1"/>
  <c r="I186" i="124"/>
  <c r="W21" i="124"/>
  <c r="X21" i="124" s="1"/>
  <c r="W32" i="124"/>
  <c r="X32" i="124" s="1"/>
  <c r="W40" i="124"/>
  <c r="X40" i="124" s="1"/>
  <c r="W58" i="124"/>
  <c r="X58" i="124" s="1"/>
  <c r="W74" i="124"/>
  <c r="X74" i="124" s="1"/>
  <c r="W98" i="124"/>
  <c r="X98" i="124" s="1"/>
  <c r="W114" i="124"/>
  <c r="X114" i="124" s="1"/>
  <c r="W130" i="124"/>
  <c r="X130" i="124" s="1"/>
  <c r="W146" i="124"/>
  <c r="X146" i="124" s="1"/>
  <c r="W166" i="124"/>
  <c r="X166" i="124" s="1"/>
  <c r="W197" i="124"/>
  <c r="X197" i="124" s="1"/>
  <c r="W233" i="124"/>
  <c r="X233" i="124" s="1"/>
  <c r="I131" i="127"/>
  <c r="W21" i="127"/>
  <c r="X21" i="127" s="1"/>
  <c r="G107" i="127"/>
  <c r="H107" i="127" s="1"/>
  <c r="I107" i="127" s="1"/>
  <c r="W131" i="127"/>
  <c r="X131" i="127" s="1"/>
  <c r="G37" i="11"/>
  <c r="H37" i="11" s="1"/>
  <c r="I37" i="11" s="1"/>
  <c r="S56" i="11"/>
  <c r="T56" i="11" s="1"/>
  <c r="S64" i="11"/>
  <c r="T64" i="11" s="1"/>
  <c r="S329" i="11"/>
  <c r="T329" i="11" s="1"/>
  <c r="S340" i="11"/>
  <c r="T340" i="11" s="1"/>
  <c r="S356" i="11"/>
  <c r="T356" i="11" s="1"/>
  <c r="S364" i="11"/>
  <c r="T364" i="11" s="1"/>
  <c r="S418" i="11"/>
  <c r="T418" i="11" s="1"/>
  <c r="S430" i="11"/>
  <c r="T430" i="11" s="1"/>
  <c r="S434" i="11"/>
  <c r="T434" i="11" s="1"/>
  <c r="S461" i="11"/>
  <c r="T461" i="11" s="1"/>
  <c r="W31" i="2"/>
  <c r="X31" i="2" s="1"/>
  <c r="W44" i="2"/>
  <c r="X44" i="2" s="1"/>
  <c r="W59" i="2"/>
  <c r="X59" i="2" s="1"/>
  <c r="W94" i="2"/>
  <c r="X94" i="2" s="1"/>
  <c r="W111" i="2"/>
  <c r="X111" i="2" s="1"/>
  <c r="W119" i="2"/>
  <c r="X119" i="2" s="1"/>
  <c r="W130" i="2"/>
  <c r="X130" i="2" s="1"/>
  <c r="W16" i="124"/>
  <c r="X16" i="124" s="1"/>
  <c r="W24" i="124"/>
  <c r="X24" i="124" s="1"/>
  <c r="G27" i="124"/>
  <c r="H27" i="124" s="1"/>
  <c r="I27" i="124" s="1"/>
  <c r="W53" i="124"/>
  <c r="X53" i="124" s="1"/>
  <c r="W63" i="124"/>
  <c r="X63" i="124" s="1"/>
  <c r="W66" i="124"/>
  <c r="X66" i="124" s="1"/>
  <c r="G80" i="124"/>
  <c r="H80" i="124" s="1"/>
  <c r="I80" i="124" s="1"/>
  <c r="W83" i="124"/>
  <c r="X83" i="124" s="1"/>
  <c r="W87" i="124"/>
  <c r="X87" i="124" s="1"/>
  <c r="G91" i="124"/>
  <c r="H91" i="124" s="1"/>
  <c r="I91" i="124" s="1"/>
  <c r="W111" i="124"/>
  <c r="X111" i="124" s="1"/>
  <c r="W127" i="124"/>
  <c r="X127" i="124" s="1"/>
  <c r="W143" i="124"/>
  <c r="X143" i="124" s="1"/>
  <c r="W163" i="124"/>
  <c r="X163" i="124" s="1"/>
  <c r="W201" i="124"/>
  <c r="X201" i="124" s="1"/>
  <c r="W222" i="124"/>
  <c r="X222" i="124" s="1"/>
  <c r="W16" i="127"/>
  <c r="X16" i="127" s="1"/>
  <c r="W86" i="127"/>
  <c r="X86" i="127" s="1"/>
  <c r="W104" i="127"/>
  <c r="X104" i="127" s="1"/>
  <c r="W107" i="127"/>
  <c r="X107" i="127" s="1"/>
  <c r="G113" i="127"/>
  <c r="H113" i="127" s="1"/>
  <c r="I113" i="127" s="1"/>
  <c r="W128" i="127"/>
  <c r="X128" i="127" s="1"/>
  <c r="W147" i="127"/>
  <c r="X147" i="127" s="1"/>
  <c r="S15" i="11"/>
  <c r="T15" i="11" s="1"/>
  <c r="T229" i="11"/>
  <c r="T254" i="11"/>
  <c r="S333" i="11"/>
  <c r="T333" i="11" s="1"/>
  <c r="S445" i="11"/>
  <c r="T445" i="11" s="1"/>
  <c r="S481" i="11"/>
  <c r="T481" i="11" s="1"/>
  <c r="S489" i="11"/>
  <c r="T489" i="11" s="1"/>
  <c r="S633" i="11"/>
  <c r="T633" i="11" s="1"/>
  <c r="U17" i="133"/>
  <c r="V17" i="133" s="1"/>
  <c r="U66" i="133"/>
  <c r="V66" i="133" s="1"/>
  <c r="U155" i="133"/>
  <c r="V155" i="133" s="1"/>
  <c r="I48" i="145"/>
  <c r="W169" i="127"/>
  <c r="X169" i="127" s="1"/>
  <c r="W200" i="127"/>
  <c r="X200" i="127" s="1"/>
  <c r="W216" i="127"/>
  <c r="X216" i="127" s="1"/>
  <c r="W233" i="127"/>
  <c r="X233" i="127" s="1"/>
  <c r="S26" i="11"/>
  <c r="T26" i="11" s="1"/>
  <c r="G34" i="11"/>
  <c r="H34" i="11" s="1"/>
  <c r="I34" i="11" s="1"/>
  <c r="S110" i="11"/>
  <c r="T110" i="11" s="1"/>
  <c r="G118" i="11"/>
  <c r="H118" i="11" s="1"/>
  <c r="I118" i="11" s="1"/>
  <c r="S349" i="11"/>
  <c r="T349" i="11" s="1"/>
  <c r="S376" i="11"/>
  <c r="T376" i="11" s="1"/>
  <c r="S651" i="11"/>
  <c r="T651" i="11" s="1"/>
  <c r="U22" i="133"/>
  <c r="V22" i="133" s="1"/>
  <c r="U54" i="133"/>
  <c r="V54" i="133" s="1"/>
  <c r="U119" i="133"/>
  <c r="V119" i="133" s="1"/>
  <c r="W108" i="124"/>
  <c r="X108" i="124" s="1"/>
  <c r="G40" i="230"/>
  <c r="H40" i="230" s="1"/>
  <c r="I40" i="230" s="1"/>
  <c r="W39" i="2"/>
  <c r="X39" i="2" s="1"/>
  <c r="W54" i="2"/>
  <c r="X54" i="2" s="1"/>
  <c r="W67" i="2"/>
  <c r="X67" i="2" s="1"/>
  <c r="W71" i="2"/>
  <c r="X71" i="2" s="1"/>
  <c r="W75" i="2"/>
  <c r="X75" i="2" s="1"/>
  <c r="W104" i="2"/>
  <c r="X104" i="2" s="1"/>
  <c r="W43" i="124"/>
  <c r="X43" i="124" s="1"/>
  <c r="W56" i="124"/>
  <c r="X56" i="124" s="1"/>
  <c r="W69" i="124"/>
  <c r="X69" i="124" s="1"/>
  <c r="W72" i="124"/>
  <c r="X72" i="124" s="1"/>
  <c r="W105" i="124"/>
  <c r="X105" i="124" s="1"/>
  <c r="W121" i="124"/>
  <c r="X121" i="124" s="1"/>
  <c r="W137" i="124"/>
  <c r="X137" i="124" s="1"/>
  <c r="W160" i="124"/>
  <c r="X160" i="124" s="1"/>
  <c r="W175" i="124"/>
  <c r="X175" i="124" s="1"/>
  <c r="W205" i="124"/>
  <c r="X205" i="124" s="1"/>
  <c r="W209" i="124"/>
  <c r="X209" i="124" s="1"/>
  <c r="W24" i="127"/>
  <c r="X24" i="127" s="1"/>
  <c r="W29" i="127"/>
  <c r="X29" i="127" s="1"/>
  <c r="W48" i="127"/>
  <c r="X48" i="127" s="1"/>
  <c r="W51" i="127"/>
  <c r="X51" i="127" s="1"/>
  <c r="W67" i="127"/>
  <c r="X67" i="127" s="1"/>
  <c r="W73" i="127"/>
  <c r="X73" i="127" s="1"/>
  <c r="W119" i="127"/>
  <c r="X119" i="127" s="1"/>
  <c r="W144" i="127"/>
  <c r="X144" i="127" s="1"/>
  <c r="W173" i="127"/>
  <c r="X173" i="127" s="1"/>
  <c r="W184" i="127"/>
  <c r="X184" i="127" s="1"/>
  <c r="S72" i="11"/>
  <c r="T72" i="11" s="1"/>
  <c r="S76" i="11"/>
  <c r="T76" i="11" s="1"/>
  <c r="T199" i="11"/>
  <c r="S381" i="11"/>
  <c r="T381" i="11" s="1"/>
  <c r="U80" i="133"/>
  <c r="V80" i="133" s="1"/>
  <c r="U99" i="133"/>
  <c r="V99" i="133" s="1"/>
  <c r="U132" i="133"/>
  <c r="V132" i="133" s="1"/>
  <c r="U28" i="225"/>
  <c r="V28" i="225" s="1"/>
  <c r="W27" i="124"/>
  <c r="X27" i="124" s="1"/>
  <c r="W61" i="124"/>
  <c r="X61" i="124" s="1"/>
  <c r="W124" i="124"/>
  <c r="X124" i="124" s="1"/>
  <c r="G18" i="2"/>
  <c r="H18" i="2" s="1"/>
  <c r="I18" i="2" s="1"/>
  <c r="G29" i="2"/>
  <c r="H29" i="2" s="1"/>
  <c r="I29" i="2" s="1"/>
  <c r="G57" i="2"/>
  <c r="H57" i="2" s="1"/>
  <c r="I57" i="2" s="1"/>
  <c r="W82" i="2"/>
  <c r="X82" i="2" s="1"/>
  <c r="W87" i="2"/>
  <c r="X87" i="2" s="1"/>
  <c r="W101" i="2"/>
  <c r="X101" i="2" s="1"/>
  <c r="W127" i="2"/>
  <c r="X127" i="2" s="1"/>
  <c r="W30" i="124"/>
  <c r="X30" i="124" s="1"/>
  <c r="W38" i="124"/>
  <c r="X38" i="124" s="1"/>
  <c r="W94" i="124"/>
  <c r="X94" i="124" s="1"/>
  <c r="W102" i="124"/>
  <c r="X102" i="124" s="1"/>
  <c r="W118" i="124"/>
  <c r="X118" i="124" s="1"/>
  <c r="W134" i="124"/>
  <c r="X134" i="124" s="1"/>
  <c r="W150" i="124"/>
  <c r="X150" i="124" s="1"/>
  <c r="W223" i="124"/>
  <c r="X223" i="124" s="1"/>
  <c r="W234" i="124"/>
  <c r="X234" i="124" s="1"/>
  <c r="W19" i="127"/>
  <c r="X19" i="127" s="1"/>
  <c r="W37" i="127"/>
  <c r="X37" i="127" s="1"/>
  <c r="W90" i="127"/>
  <c r="X90" i="127" s="1"/>
  <c r="W93" i="127"/>
  <c r="X93" i="127" s="1"/>
  <c r="W141" i="127"/>
  <c r="X141" i="127" s="1"/>
  <c r="W162" i="127"/>
  <c r="X162" i="127" s="1"/>
  <c r="W206" i="127"/>
  <c r="X206" i="127" s="1"/>
  <c r="W222" i="127"/>
  <c r="X222" i="127" s="1"/>
  <c r="S126" i="11"/>
  <c r="T126" i="11" s="1"/>
  <c r="S134" i="11"/>
  <c r="T134" i="11" s="1"/>
  <c r="S322" i="11"/>
  <c r="T322" i="11" s="1"/>
  <c r="S326" i="11"/>
  <c r="T326" i="11" s="1"/>
  <c r="S330" i="11"/>
  <c r="T330" i="11" s="1"/>
  <c r="S369" i="11"/>
  <c r="T369" i="11" s="1"/>
  <c r="S406" i="11"/>
  <c r="T406" i="11" s="1"/>
  <c r="S410" i="11"/>
  <c r="T410" i="11" s="1"/>
  <c r="S423" i="11"/>
  <c r="T423" i="11" s="1"/>
  <c r="S462" i="11"/>
  <c r="T462" i="11" s="1"/>
  <c r="S565" i="11"/>
  <c r="T565" i="11" s="1"/>
  <c r="U23" i="133"/>
  <c r="V23" i="133" s="1"/>
  <c r="W48" i="124"/>
  <c r="X48" i="124" s="1"/>
  <c r="W91" i="124"/>
  <c r="X91" i="124" s="1"/>
  <c r="W140" i="124"/>
  <c r="X140" i="124" s="1"/>
  <c r="W34" i="127"/>
  <c r="X34" i="127" s="1"/>
  <c r="W15" i="2"/>
  <c r="X15" i="2" s="1"/>
  <c r="W18" i="2"/>
  <c r="X18" i="2" s="1"/>
  <c r="W21" i="2"/>
  <c r="X21" i="2" s="1"/>
  <c r="W42" i="2"/>
  <c r="X42" i="2" s="1"/>
  <c r="W57" i="2"/>
  <c r="X57" i="2" s="1"/>
  <c r="W98" i="2"/>
  <c r="X98" i="2" s="1"/>
  <c r="W116" i="2"/>
  <c r="X116" i="2" s="1"/>
  <c r="W120" i="2"/>
  <c r="X120" i="2" s="1"/>
  <c r="W14" i="124"/>
  <c r="X14" i="124" s="1"/>
  <c r="W33" i="124"/>
  <c r="X33" i="124" s="1"/>
  <c r="G46" i="124"/>
  <c r="H46" i="124" s="1"/>
  <c r="I46" i="124" s="1"/>
  <c r="W64" i="124"/>
  <c r="X64" i="124" s="1"/>
  <c r="W84" i="124"/>
  <c r="X84" i="124" s="1"/>
  <c r="W89" i="124"/>
  <c r="X89" i="124" s="1"/>
  <c r="W99" i="124"/>
  <c r="X99" i="124" s="1"/>
  <c r="W115" i="124"/>
  <c r="X115" i="124" s="1"/>
  <c r="W131" i="124"/>
  <c r="X131" i="124" s="1"/>
  <c r="W147" i="124"/>
  <c r="X147" i="124" s="1"/>
  <c r="G164" i="124"/>
  <c r="H164" i="124" s="1"/>
  <c r="I164" i="124" s="1"/>
  <c r="W183" i="124"/>
  <c r="X183" i="124" s="1"/>
  <c r="W27" i="127"/>
  <c r="X27" i="127" s="1"/>
  <c r="W54" i="127"/>
  <c r="X54" i="127" s="1"/>
  <c r="W76" i="127"/>
  <c r="X76" i="127" s="1"/>
  <c r="W79" i="127"/>
  <c r="X79" i="127" s="1"/>
  <c r="W87" i="127"/>
  <c r="X87" i="127" s="1"/>
  <c r="W132" i="127"/>
  <c r="X132" i="127" s="1"/>
  <c r="W138" i="127"/>
  <c r="X138" i="127" s="1"/>
  <c r="W166" i="127"/>
  <c r="X166" i="127" s="1"/>
  <c r="W196" i="127"/>
  <c r="X196" i="127" s="1"/>
  <c r="W201" i="127"/>
  <c r="X201" i="127" s="1"/>
  <c r="W217" i="127"/>
  <c r="X217" i="127" s="1"/>
  <c r="S85" i="11"/>
  <c r="T85" i="11" s="1"/>
  <c r="S94" i="11"/>
  <c r="T94" i="11" s="1"/>
  <c r="S138" i="11"/>
  <c r="T138" i="11" s="1"/>
  <c r="S153" i="11"/>
  <c r="T153" i="11" s="1"/>
  <c r="S167" i="11"/>
  <c r="T167" i="11" s="1"/>
  <c r="S192" i="11"/>
  <c r="T192" i="11" s="1"/>
  <c r="S215" i="11"/>
  <c r="T215" i="11" s="1"/>
  <c r="S223" i="11"/>
  <c r="T223" i="11" s="1"/>
  <c r="S231" i="11"/>
  <c r="T231" i="11" s="1"/>
  <c r="S238" i="11"/>
  <c r="T238" i="11" s="1"/>
  <c r="S247" i="11"/>
  <c r="T247" i="11" s="1"/>
  <c r="S294" i="11"/>
  <c r="T294" i="11" s="1"/>
  <c r="S301" i="11"/>
  <c r="T301" i="11" s="1"/>
  <c r="S308" i="11"/>
  <c r="T308" i="11" s="1"/>
  <c r="S377" i="11"/>
  <c r="T377" i="11" s="1"/>
  <c r="S439" i="11"/>
  <c r="T439" i="11" s="1"/>
  <c r="G233" i="133"/>
  <c r="H233" i="133" s="1"/>
  <c r="I233" i="133" s="1"/>
  <c r="G94" i="133"/>
  <c r="H94" i="133" s="1"/>
  <c r="I94" i="133" s="1"/>
  <c r="G73" i="133"/>
  <c r="H73" i="133" s="1"/>
  <c r="I73" i="133" s="1"/>
  <c r="G20" i="133"/>
  <c r="H20" i="133" s="1"/>
  <c r="I20" i="133" s="1"/>
  <c r="G17" i="133"/>
  <c r="H17" i="133" s="1"/>
  <c r="I17" i="133" s="1"/>
  <c r="G37" i="133"/>
  <c r="H37" i="133" s="1"/>
  <c r="I37" i="133" s="1"/>
  <c r="G98" i="133"/>
  <c r="H98" i="133" s="1"/>
  <c r="I98" i="133" s="1"/>
  <c r="G92" i="133"/>
  <c r="H92" i="133" s="1"/>
  <c r="I92" i="133" s="1"/>
  <c r="G52" i="133"/>
  <c r="H52" i="133" s="1"/>
  <c r="I52" i="133" s="1"/>
  <c r="S475" i="11"/>
  <c r="T475" i="11" s="1"/>
  <c r="S490" i="11"/>
  <c r="T490" i="11" s="1"/>
  <c r="S527" i="11"/>
  <c r="T527" i="11" s="1"/>
  <c r="S535" i="11"/>
  <c r="T535" i="11" s="1"/>
  <c r="U87" i="133"/>
  <c r="V87" i="133" s="1"/>
  <c r="W29" i="2"/>
  <c r="X29" i="2" s="1"/>
  <c r="W37" i="2"/>
  <c r="X37" i="2" s="1"/>
  <c r="W65" i="2"/>
  <c r="X65" i="2" s="1"/>
  <c r="W95" i="2"/>
  <c r="X95" i="2" s="1"/>
  <c r="W112" i="2"/>
  <c r="X112" i="2" s="1"/>
  <c r="W25" i="124"/>
  <c r="X25" i="124" s="1"/>
  <c r="W41" i="124"/>
  <c r="X41" i="124" s="1"/>
  <c r="W46" i="124"/>
  <c r="X46" i="124" s="1"/>
  <c r="W81" i="124"/>
  <c r="X81" i="124" s="1"/>
  <c r="W128" i="124"/>
  <c r="X128" i="124" s="1"/>
  <c r="W144" i="124"/>
  <c r="X144" i="124" s="1"/>
  <c r="W123" i="127"/>
  <c r="X123" i="127" s="1"/>
  <c r="S23" i="11"/>
  <c r="T23" i="11" s="1"/>
  <c r="S111" i="11"/>
  <c r="T111" i="11" s="1"/>
  <c r="S142" i="11"/>
  <c r="T142" i="11" s="1"/>
  <c r="S342" i="11"/>
  <c r="T342" i="11" s="1"/>
  <c r="I50" i="230"/>
  <c r="W32" i="2"/>
  <c r="X32" i="2" s="1"/>
  <c r="G46" i="2"/>
  <c r="H46" i="2" s="1"/>
  <c r="I46" i="2" s="1"/>
  <c r="G52" i="2"/>
  <c r="H52" i="2" s="1"/>
  <c r="I52" i="2" s="1"/>
  <c r="W60" i="2"/>
  <c r="X60" i="2" s="1"/>
  <c r="W72" i="2"/>
  <c r="X72" i="2" s="1"/>
  <c r="W76" i="2"/>
  <c r="X76" i="2" s="1"/>
  <c r="W91" i="2"/>
  <c r="X91" i="2" s="1"/>
  <c r="W108" i="2"/>
  <c r="X108" i="2" s="1"/>
  <c r="W17" i="124"/>
  <c r="X17" i="124" s="1"/>
  <c r="W54" i="124"/>
  <c r="X54" i="124" s="1"/>
  <c r="W67" i="124"/>
  <c r="X67" i="124" s="1"/>
  <c r="W70" i="124"/>
  <c r="X70" i="124" s="1"/>
  <c r="W109" i="124"/>
  <c r="X109" i="124" s="1"/>
  <c r="W125" i="124"/>
  <c r="X125" i="124" s="1"/>
  <c r="W141" i="124"/>
  <c r="X141" i="124" s="1"/>
  <c r="W172" i="124"/>
  <c r="X172" i="124" s="1"/>
  <c r="W176" i="124"/>
  <c r="X176" i="124" s="1"/>
  <c r="W206" i="124"/>
  <c r="X206" i="124" s="1"/>
  <c r="W71" i="127"/>
  <c r="X71" i="127" s="1"/>
  <c r="W99" i="127"/>
  <c r="X99" i="127" s="1"/>
  <c r="W102" i="127"/>
  <c r="X102" i="127" s="1"/>
  <c r="W120" i="127"/>
  <c r="X120" i="127" s="1"/>
  <c r="W135" i="127"/>
  <c r="X135" i="127" s="1"/>
  <c r="W148" i="127"/>
  <c r="X148" i="127" s="1"/>
  <c r="W223" i="127"/>
  <c r="X223" i="127" s="1"/>
  <c r="S73" i="11"/>
  <c r="T73" i="11" s="1"/>
  <c r="S77" i="11"/>
  <c r="T77" i="11" s="1"/>
  <c r="S81" i="11"/>
  <c r="T81" i="11" s="1"/>
  <c r="S98" i="11"/>
  <c r="T98" i="11" s="1"/>
  <c r="S119" i="11"/>
  <c r="T119" i="11" s="1"/>
  <c r="S154" i="11"/>
  <c r="T154" i="11" s="1"/>
  <c r="S158" i="11"/>
  <c r="T158" i="11" s="1"/>
  <c r="S193" i="11"/>
  <c r="T193" i="11" s="1"/>
  <c r="S208" i="11"/>
  <c r="T208" i="11" s="1"/>
  <c r="S216" i="11"/>
  <c r="T216" i="11" s="1"/>
  <c r="S272" i="11"/>
  <c r="T272" i="11" s="1"/>
  <c r="S382" i="11"/>
  <c r="T382" i="11" s="1"/>
  <c r="S390" i="11"/>
  <c r="T390" i="11" s="1"/>
  <c r="U33" i="133"/>
  <c r="V33" i="133" s="1"/>
  <c r="W24" i="2"/>
  <c r="X24" i="2" s="1"/>
  <c r="W22" i="124"/>
  <c r="X22" i="124" s="1"/>
  <c r="W59" i="124"/>
  <c r="X59" i="124" s="1"/>
  <c r="W75" i="124"/>
  <c r="X75" i="124" s="1"/>
  <c r="W112" i="124"/>
  <c r="X112" i="124" s="1"/>
  <c r="W40" i="127"/>
  <c r="X40" i="127" s="1"/>
  <c r="W62" i="127"/>
  <c r="X62" i="127" s="1"/>
  <c r="W151" i="127"/>
  <c r="X151" i="127" s="1"/>
  <c r="S50" i="11"/>
  <c r="T50" i="11" s="1"/>
  <c r="S69" i="11"/>
  <c r="T69" i="11" s="1"/>
  <c r="S107" i="11"/>
  <c r="T107" i="11" s="1"/>
  <c r="S115" i="11"/>
  <c r="T115" i="11" s="1"/>
  <c r="S338" i="11"/>
  <c r="T338" i="11" s="1"/>
  <c r="S346" i="11"/>
  <c r="T346" i="11" s="1"/>
  <c r="G52" i="230"/>
  <c r="H52" i="230" s="1"/>
  <c r="I52" i="230" s="1"/>
  <c r="W27" i="2"/>
  <c r="X27" i="2" s="1"/>
  <c r="W46" i="2"/>
  <c r="X46" i="2" s="1"/>
  <c r="W49" i="2"/>
  <c r="X49" i="2" s="1"/>
  <c r="W52" i="2"/>
  <c r="X52" i="2" s="1"/>
  <c r="W55" i="2"/>
  <c r="X55" i="2" s="1"/>
  <c r="W79" i="2"/>
  <c r="X79" i="2" s="1"/>
  <c r="W84" i="2"/>
  <c r="X84" i="2" s="1"/>
  <c r="W88" i="2"/>
  <c r="X88" i="2" s="1"/>
  <c r="W105" i="2"/>
  <c r="X105" i="2" s="1"/>
  <c r="W128" i="2"/>
  <c r="X128" i="2" s="1"/>
  <c r="W36" i="124"/>
  <c r="X36" i="124" s="1"/>
  <c r="W49" i="124"/>
  <c r="X49" i="124" s="1"/>
  <c r="G62" i="124"/>
  <c r="H62" i="124" s="1"/>
  <c r="I62" i="124" s="1"/>
  <c r="W78" i="124"/>
  <c r="X78" i="124" s="1"/>
  <c r="W106" i="124"/>
  <c r="X106" i="124" s="1"/>
  <c r="W122" i="124"/>
  <c r="X122" i="124" s="1"/>
  <c r="W138" i="124"/>
  <c r="X138" i="124" s="1"/>
  <c r="W164" i="124"/>
  <c r="X164" i="124" s="1"/>
  <c r="W195" i="124"/>
  <c r="X195" i="124" s="1"/>
  <c r="W199" i="124"/>
  <c r="X199" i="124" s="1"/>
  <c r="W219" i="124"/>
  <c r="X219" i="124" s="1"/>
  <c r="W35" i="127"/>
  <c r="X35" i="127" s="1"/>
  <c r="W43" i="127"/>
  <c r="X43" i="127" s="1"/>
  <c r="W49" i="127"/>
  <c r="X49" i="127" s="1"/>
  <c r="W82" i="127"/>
  <c r="X82" i="127" s="1"/>
  <c r="W111" i="127"/>
  <c r="X111" i="127" s="1"/>
  <c r="W159" i="127"/>
  <c r="X159" i="127" s="1"/>
  <c r="W163" i="127"/>
  <c r="X163" i="127" s="1"/>
  <c r="W185" i="127"/>
  <c r="X185" i="127" s="1"/>
  <c r="W202" i="127"/>
  <c r="X202" i="127" s="1"/>
  <c r="W218" i="127"/>
  <c r="X218" i="127" s="1"/>
  <c r="G282" i="11"/>
  <c r="H282" i="11" s="1"/>
  <c r="I282" i="11" s="1"/>
  <c r="G187" i="11"/>
  <c r="H187" i="11" s="1"/>
  <c r="I187" i="11" s="1"/>
  <c r="G50" i="11"/>
  <c r="H50" i="11" s="1"/>
  <c r="I50" i="11" s="1"/>
  <c r="G84" i="11"/>
  <c r="H84" i="11" s="1"/>
  <c r="I84" i="11" s="1"/>
  <c r="S20" i="11"/>
  <c r="T20" i="11" s="1"/>
  <c r="S31" i="11"/>
  <c r="T31" i="11" s="1"/>
  <c r="S58" i="11"/>
  <c r="T58" i="11" s="1"/>
  <c r="G66" i="11"/>
  <c r="H66" i="11" s="1"/>
  <c r="I66" i="11" s="1"/>
  <c r="G86" i="11"/>
  <c r="H86" i="11" s="1"/>
  <c r="I86" i="11" s="1"/>
  <c r="S127" i="11"/>
  <c r="T127" i="11" s="1"/>
  <c r="S131" i="11"/>
  <c r="T131" i="11" s="1"/>
  <c r="S162" i="11"/>
  <c r="T162" i="11" s="1"/>
  <c r="S186" i="11"/>
  <c r="T186" i="11" s="1"/>
  <c r="S258" i="11"/>
  <c r="T258" i="11" s="1"/>
  <c r="S280" i="11"/>
  <c r="T280" i="11" s="1"/>
  <c r="S288" i="11"/>
  <c r="T288" i="11" s="1"/>
  <c r="S366" i="11"/>
  <c r="T366" i="11" s="1"/>
  <c r="S370" i="11"/>
  <c r="T370" i="11" s="1"/>
  <c r="S432" i="11"/>
  <c r="T432" i="11" s="1"/>
  <c r="S463" i="11"/>
  <c r="T463" i="11" s="1"/>
  <c r="S492" i="11"/>
  <c r="T492" i="11" s="1"/>
  <c r="S528" i="11"/>
  <c r="T528" i="11" s="1"/>
  <c r="S591" i="11"/>
  <c r="T591" i="11" s="1"/>
  <c r="S613" i="11"/>
  <c r="T613" i="11" s="1"/>
  <c r="U24" i="133"/>
  <c r="V24" i="133" s="1"/>
  <c r="U30" i="133"/>
  <c r="V30" i="133" s="1"/>
  <c r="U36" i="133"/>
  <c r="V36" i="133" s="1"/>
  <c r="S34" i="11"/>
  <c r="T34" i="11" s="1"/>
  <c r="S68" i="11"/>
  <c r="T68" i="11" s="1"/>
  <c r="S79" i="11"/>
  <c r="T79" i="11" s="1"/>
  <c r="S88" i="11"/>
  <c r="T88" i="11" s="1"/>
  <c r="S93" i="11"/>
  <c r="T93" i="11" s="1"/>
  <c r="S96" i="11"/>
  <c r="T96" i="11" s="1"/>
  <c r="S101" i="11"/>
  <c r="T101" i="11" s="1"/>
  <c r="S125" i="11"/>
  <c r="T125" i="11" s="1"/>
  <c r="S129" i="11"/>
  <c r="T129" i="11" s="1"/>
  <c r="S133" i="11"/>
  <c r="T133" i="11" s="1"/>
  <c r="S189" i="11"/>
  <c r="T189" i="11" s="1"/>
  <c r="S197" i="11"/>
  <c r="T197" i="11" s="1"/>
  <c r="S212" i="11"/>
  <c r="T212" i="11" s="1"/>
  <c r="S243" i="11"/>
  <c r="T243" i="11" s="1"/>
  <c r="S260" i="11"/>
  <c r="T260" i="11" s="1"/>
  <c r="S281" i="11"/>
  <c r="T281" i="11" s="1"/>
  <c r="S431" i="11"/>
  <c r="T431" i="11" s="1"/>
  <c r="S454" i="11"/>
  <c r="T454" i="11" s="1"/>
  <c r="S466" i="11"/>
  <c r="T466" i="11" s="1"/>
  <c r="S478" i="11"/>
  <c r="T478" i="11" s="1"/>
  <c r="S482" i="11"/>
  <c r="T482" i="11" s="1"/>
  <c r="S510" i="11"/>
  <c r="T510" i="11" s="1"/>
  <c r="S525" i="11"/>
  <c r="T525" i="11" s="1"/>
  <c r="S601" i="11"/>
  <c r="T601" i="11" s="1"/>
  <c r="S608" i="11"/>
  <c r="T608" i="11" s="1"/>
  <c r="S630" i="11"/>
  <c r="T630" i="11" s="1"/>
  <c r="S660" i="11"/>
  <c r="T660" i="11" s="1"/>
  <c r="U26" i="133"/>
  <c r="V26" i="133" s="1"/>
  <c r="U29" i="133"/>
  <c r="V29" i="133" s="1"/>
  <c r="U48" i="133"/>
  <c r="V48" i="133" s="1"/>
  <c r="U51" i="133"/>
  <c r="V51" i="133" s="1"/>
  <c r="U73" i="133"/>
  <c r="V73" i="133" s="1"/>
  <c r="U91" i="133"/>
  <c r="V91" i="133" s="1"/>
  <c r="U150" i="133"/>
  <c r="V150" i="133" s="1"/>
  <c r="U37" i="225"/>
  <c r="V37" i="225" s="1"/>
  <c r="S29" i="145"/>
  <c r="T29" i="145" s="1"/>
  <c r="U111" i="133"/>
  <c r="V111" i="133" s="1"/>
  <c r="U184" i="133"/>
  <c r="V184" i="133" s="1"/>
  <c r="U212" i="133"/>
  <c r="V212" i="133" s="1"/>
  <c r="U38" i="225"/>
  <c r="V38" i="225" s="1"/>
  <c r="U42" i="225"/>
  <c r="V42" i="225" s="1"/>
  <c r="U83" i="225"/>
  <c r="V83" i="225" s="1"/>
  <c r="S19" i="145"/>
  <c r="T19" i="145" s="1"/>
  <c r="S23" i="145"/>
  <c r="T23" i="145" s="1"/>
  <c r="S43" i="145"/>
  <c r="T43" i="145" s="1"/>
  <c r="O239" i="146"/>
  <c r="P239" i="146" s="1"/>
  <c r="O330" i="146"/>
  <c r="P330" i="146" s="1"/>
  <c r="O421" i="146"/>
  <c r="P421" i="146" s="1"/>
  <c r="O544" i="146"/>
  <c r="O589" i="146"/>
  <c r="P589" i="146" s="1"/>
  <c r="O662" i="146"/>
  <c r="P662" i="146" s="1"/>
  <c r="O694" i="146"/>
  <c r="P694" i="146" s="1"/>
  <c r="S27" i="11"/>
  <c r="T27" i="11" s="1"/>
  <c r="S57" i="11"/>
  <c r="T57" i="11" s="1"/>
  <c r="S61" i="11"/>
  <c r="T61" i="11" s="1"/>
  <c r="S65" i="11"/>
  <c r="T65" i="11" s="1"/>
  <c r="S118" i="11"/>
  <c r="T118" i="11" s="1"/>
  <c r="S145" i="11"/>
  <c r="T145" i="11" s="1"/>
  <c r="S149" i="11"/>
  <c r="T149" i="11" s="1"/>
  <c r="S335" i="11"/>
  <c r="T335" i="11" s="1"/>
  <c r="S339" i="11"/>
  <c r="T339" i="11" s="1"/>
  <c r="S343" i="11"/>
  <c r="T343" i="11" s="1"/>
  <c r="S474" i="11"/>
  <c r="T474" i="11" s="1"/>
  <c r="U45" i="133"/>
  <c r="V45" i="133" s="1"/>
  <c r="U63" i="133"/>
  <c r="V63" i="133" s="1"/>
  <c r="U70" i="133"/>
  <c r="V70" i="133" s="1"/>
  <c r="U86" i="133"/>
  <c r="V86" i="133" s="1"/>
  <c r="U124" i="133"/>
  <c r="V124" i="133" s="1"/>
  <c r="U127" i="133"/>
  <c r="V127" i="133" s="1"/>
  <c r="U143" i="133"/>
  <c r="V143" i="133" s="1"/>
  <c r="U171" i="133"/>
  <c r="V171" i="133" s="1"/>
  <c r="U200" i="133"/>
  <c r="V200" i="133" s="1"/>
  <c r="U218" i="133"/>
  <c r="V218" i="133" s="1"/>
  <c r="U29" i="225"/>
  <c r="V29" i="225" s="1"/>
  <c r="U51" i="225"/>
  <c r="V51" i="225" s="1"/>
  <c r="U86" i="225"/>
  <c r="V86" i="225" s="1"/>
  <c r="U110" i="225"/>
  <c r="V110" i="225" s="1"/>
  <c r="U125" i="225"/>
  <c r="V125" i="225" s="1"/>
  <c r="U141" i="225"/>
  <c r="V141" i="225" s="1"/>
  <c r="G85" i="145"/>
  <c r="H85" i="145" s="1"/>
  <c r="I85" i="145" s="1"/>
  <c r="G74" i="145"/>
  <c r="H74" i="145" s="1"/>
  <c r="I74" i="145" s="1"/>
  <c r="G88" i="145"/>
  <c r="H88" i="145" s="1"/>
  <c r="I88" i="145" s="1"/>
  <c r="G43" i="145"/>
  <c r="H43" i="145" s="1"/>
  <c r="I43" i="145" s="1"/>
  <c r="G27" i="145"/>
  <c r="H27" i="145" s="1"/>
  <c r="I27" i="145" s="1"/>
  <c r="G38" i="145"/>
  <c r="H38" i="145" s="1"/>
  <c r="I38" i="145" s="1"/>
  <c r="S58" i="145"/>
  <c r="T58" i="145" s="1"/>
  <c r="S63" i="145"/>
  <c r="T63" i="145" s="1"/>
  <c r="S74" i="145"/>
  <c r="T74" i="145" s="1"/>
  <c r="O31" i="146"/>
  <c r="P31" i="146" s="1"/>
  <c r="O53" i="146"/>
  <c r="P53" i="146" s="1"/>
  <c r="O68" i="146"/>
  <c r="P68" i="146" s="1"/>
  <c r="O106" i="146"/>
  <c r="P106" i="146" s="1"/>
  <c r="O114" i="146"/>
  <c r="P114" i="146" s="1"/>
  <c r="O217" i="146"/>
  <c r="P217" i="146" s="1"/>
  <c r="O240" i="146"/>
  <c r="O443" i="146"/>
  <c r="P443" i="146" s="1"/>
  <c r="O472" i="146"/>
  <c r="P472" i="146" s="1"/>
  <c r="O761" i="146"/>
  <c r="P761" i="146" s="1"/>
  <c r="S42" i="11"/>
  <c r="T42" i="11" s="1"/>
  <c r="S80" i="11"/>
  <c r="T80" i="11" s="1"/>
  <c r="S102" i="11"/>
  <c r="T102" i="11" s="1"/>
  <c r="S137" i="11"/>
  <c r="T137" i="11" s="1"/>
  <c r="S157" i="11"/>
  <c r="T157" i="11" s="1"/>
  <c r="S161" i="11"/>
  <c r="T161" i="11" s="1"/>
  <c r="S166" i="11"/>
  <c r="T166" i="11" s="1"/>
  <c r="S268" i="11"/>
  <c r="T268" i="11" s="1"/>
  <c r="S290" i="11"/>
  <c r="T290" i="11" s="1"/>
  <c r="S297" i="11"/>
  <c r="T297" i="11" s="1"/>
  <c r="S355" i="11"/>
  <c r="S359" i="11"/>
  <c r="T359" i="11" s="1"/>
  <c r="S416" i="11"/>
  <c r="T416" i="11" s="1"/>
  <c r="S420" i="11"/>
  <c r="T420" i="11" s="1"/>
  <c r="S455" i="11"/>
  <c r="T455" i="11" s="1"/>
  <c r="S467" i="11"/>
  <c r="T467" i="11" s="1"/>
  <c r="S504" i="11"/>
  <c r="T504" i="11" s="1"/>
  <c r="S519" i="11"/>
  <c r="T519" i="11" s="1"/>
  <c r="S534" i="11"/>
  <c r="T534" i="11" s="1"/>
  <c r="S549" i="11"/>
  <c r="T549" i="11" s="1"/>
  <c r="S564" i="11"/>
  <c r="T564" i="11" s="1"/>
  <c r="S579" i="11"/>
  <c r="T579" i="11" s="1"/>
  <c r="S588" i="11"/>
  <c r="T588" i="11" s="1"/>
  <c r="S617" i="11"/>
  <c r="T617" i="11" s="1"/>
  <c r="S624" i="11"/>
  <c r="T624" i="11" s="1"/>
  <c r="U16" i="133"/>
  <c r="V16" i="133" s="1"/>
  <c r="U92" i="133"/>
  <c r="V92" i="133" s="1"/>
  <c r="U104" i="133"/>
  <c r="V104" i="133" s="1"/>
  <c r="U121" i="133"/>
  <c r="V121" i="133" s="1"/>
  <c r="U140" i="133"/>
  <c r="V140" i="133" s="1"/>
  <c r="U159" i="133"/>
  <c r="V159" i="133" s="1"/>
  <c r="U162" i="133"/>
  <c r="V162" i="133" s="1"/>
  <c r="U178" i="133"/>
  <c r="V178" i="133" s="1"/>
  <c r="U197" i="133"/>
  <c r="V197" i="133" s="1"/>
  <c r="U209" i="133"/>
  <c r="V209" i="133" s="1"/>
  <c r="U230" i="133"/>
  <c r="V230" i="133" s="1"/>
  <c r="U236" i="133"/>
  <c r="V236" i="133" s="1"/>
  <c r="U248" i="133"/>
  <c r="V248" i="133" s="1"/>
  <c r="U79" i="225"/>
  <c r="V79" i="225" s="1"/>
  <c r="S27" i="145"/>
  <c r="T27" i="145" s="1"/>
  <c r="G34" i="145"/>
  <c r="H34" i="145" s="1"/>
  <c r="I34" i="145" s="1"/>
  <c r="S83" i="145"/>
  <c r="T83" i="145" s="1"/>
  <c r="O24" i="146"/>
  <c r="P24" i="146" s="1"/>
  <c r="O46" i="146"/>
  <c r="P46" i="146" s="1"/>
  <c r="O76" i="146"/>
  <c r="P76" i="146" s="1"/>
  <c r="O84" i="146"/>
  <c r="P84" i="146" s="1"/>
  <c r="O91" i="146"/>
  <c r="P91" i="146" s="1"/>
  <c r="O99" i="146"/>
  <c r="P99" i="146" s="1"/>
  <c r="O122" i="146"/>
  <c r="P122" i="146" s="1"/>
  <c r="O137" i="146"/>
  <c r="P137" i="146" s="1"/>
  <c r="O145" i="146"/>
  <c r="P145" i="146" s="1"/>
  <c r="O191" i="146"/>
  <c r="P191" i="146" s="1"/>
  <c r="O233" i="146"/>
  <c r="P233" i="146" s="1"/>
  <c r="O338" i="146"/>
  <c r="P338" i="146" s="1"/>
  <c r="O451" i="146"/>
  <c r="P451" i="146" s="1"/>
  <c r="O480" i="146"/>
  <c r="P480" i="146" s="1"/>
  <c r="O508" i="146"/>
  <c r="P508" i="146" s="1"/>
  <c r="O523" i="146"/>
  <c r="S34" i="145"/>
  <c r="T34" i="145" s="1"/>
  <c r="O39" i="146"/>
  <c r="P39" i="146" s="1"/>
  <c r="O54" i="146"/>
  <c r="P54" i="146" s="1"/>
  <c r="O130" i="146"/>
  <c r="P130" i="146" s="1"/>
  <c r="O177" i="146"/>
  <c r="P177" i="146" s="1"/>
  <c r="O207" i="146"/>
  <c r="P207" i="146" s="1"/>
  <c r="O218" i="146"/>
  <c r="P218" i="146" s="1"/>
  <c r="O407" i="146"/>
  <c r="P407" i="146" s="1"/>
  <c r="O429" i="146"/>
  <c r="P429" i="146" s="1"/>
  <c r="O437" i="146"/>
  <c r="P437" i="146" s="1"/>
  <c r="O444" i="146"/>
  <c r="P444" i="146" s="1"/>
  <c r="O458" i="146"/>
  <c r="P458" i="146" s="1"/>
  <c r="O487" i="146"/>
  <c r="P487" i="146" s="1"/>
  <c r="O531" i="146"/>
  <c r="P531" i="146" s="1"/>
  <c r="U67" i="133"/>
  <c r="V67" i="133" s="1"/>
  <c r="U71" i="133"/>
  <c r="V71" i="133" s="1"/>
  <c r="U95" i="133"/>
  <c r="V95" i="133" s="1"/>
  <c r="U98" i="133"/>
  <c r="V98" i="133" s="1"/>
  <c r="U101" i="133"/>
  <c r="V101" i="133" s="1"/>
  <c r="U108" i="133"/>
  <c r="V108" i="133" s="1"/>
  <c r="U134" i="133"/>
  <c r="V134" i="133" s="1"/>
  <c r="U151" i="133"/>
  <c r="V151" i="133" s="1"/>
  <c r="U172" i="133"/>
  <c r="V172" i="133" s="1"/>
  <c r="U188" i="133"/>
  <c r="V188" i="133" s="1"/>
  <c r="U148" i="133"/>
  <c r="V148" i="133" s="1"/>
  <c r="U169" i="133"/>
  <c r="V169" i="133" s="1"/>
  <c r="U185" i="133"/>
  <c r="V185" i="133" s="1"/>
  <c r="U205" i="133"/>
  <c r="V205" i="133" s="1"/>
  <c r="U242" i="133"/>
  <c r="V242" i="133" s="1"/>
  <c r="U87" i="225"/>
  <c r="V87" i="225" s="1"/>
  <c r="S45" i="145"/>
  <c r="T45" i="145" s="1"/>
  <c r="G64" i="145"/>
  <c r="H64" i="145" s="1"/>
  <c r="I64" i="145" s="1"/>
  <c r="S71" i="145"/>
  <c r="T71" i="145" s="1"/>
  <c r="O55" i="146"/>
  <c r="O569" i="146"/>
  <c r="P569" i="146" s="1"/>
  <c r="O711" i="146"/>
  <c r="P711" i="146" s="1"/>
  <c r="G734" i="146"/>
  <c r="H734" i="146" s="1"/>
  <c r="I734" i="146" s="1"/>
  <c r="G25" i="156"/>
  <c r="H25" i="156" s="1"/>
  <c r="I25" i="156" s="1"/>
  <c r="G24" i="156"/>
  <c r="H24" i="156" s="1"/>
  <c r="I24" i="156" s="1"/>
  <c r="G23" i="156"/>
  <c r="H23" i="156" s="1"/>
  <c r="I23" i="156" s="1"/>
  <c r="G17" i="156"/>
  <c r="H17" i="156" s="1"/>
  <c r="I17" i="156" s="1"/>
  <c r="G16" i="156"/>
  <c r="H16" i="156" s="1"/>
  <c r="I16" i="156" s="1"/>
  <c r="G15" i="156"/>
  <c r="H15" i="156" s="1"/>
  <c r="I15" i="156" s="1"/>
  <c r="G28" i="156"/>
  <c r="H28" i="156" s="1"/>
  <c r="I28" i="156" s="1"/>
  <c r="G27" i="156"/>
  <c r="H27" i="156" s="1"/>
  <c r="I27" i="156" s="1"/>
  <c r="U46" i="133"/>
  <c r="V46" i="133" s="1"/>
  <c r="U61" i="133"/>
  <c r="V61" i="133" s="1"/>
  <c r="U64" i="133"/>
  <c r="V64" i="133" s="1"/>
  <c r="U77" i="133"/>
  <c r="V77" i="133" s="1"/>
  <c r="U125" i="133"/>
  <c r="V125" i="133" s="1"/>
  <c r="U166" i="133"/>
  <c r="V166" i="133" s="1"/>
  <c r="U182" i="133"/>
  <c r="V182" i="133" s="1"/>
  <c r="U202" i="133"/>
  <c r="V202" i="133" s="1"/>
  <c r="U222" i="133"/>
  <c r="V222" i="133" s="1"/>
  <c r="U117" i="225"/>
  <c r="V117" i="225" s="1"/>
  <c r="S14" i="145"/>
  <c r="T14" i="145" s="1"/>
  <c r="I28" i="145"/>
  <c r="S64" i="145"/>
  <c r="T64" i="145" s="1"/>
  <c r="S79" i="145"/>
  <c r="T79" i="145" s="1"/>
  <c r="O78" i="146"/>
  <c r="P78" i="146" s="1"/>
  <c r="O385" i="146"/>
  <c r="P385" i="146" s="1"/>
  <c r="O438" i="146"/>
  <c r="P438" i="146" s="1"/>
  <c r="O599" i="146"/>
  <c r="P599" i="146" s="1"/>
  <c r="W49" i="157"/>
  <c r="X49" i="157" s="1"/>
  <c r="S559" i="11"/>
  <c r="T559" i="11" s="1"/>
  <c r="S574" i="11"/>
  <c r="T574" i="11" s="1"/>
  <c r="S597" i="11"/>
  <c r="T597" i="11" s="1"/>
  <c r="S626" i="11"/>
  <c r="T626" i="11" s="1"/>
  <c r="S634" i="11"/>
  <c r="T634" i="11" s="1"/>
  <c r="S657" i="11"/>
  <c r="T657" i="11" s="1"/>
  <c r="U34" i="133"/>
  <c r="V34" i="133" s="1"/>
  <c r="U84" i="133"/>
  <c r="V84" i="133" s="1"/>
  <c r="U105" i="133"/>
  <c r="V105" i="133" s="1"/>
  <c r="U122" i="133"/>
  <c r="V122" i="133" s="1"/>
  <c r="U141" i="133"/>
  <c r="V141" i="133" s="1"/>
  <c r="U160" i="133"/>
  <c r="V160" i="133" s="1"/>
  <c r="U163" i="133"/>
  <c r="V163" i="133" s="1"/>
  <c r="U228" i="133"/>
  <c r="V228" i="133" s="1"/>
  <c r="U16" i="225"/>
  <c r="V16" i="225" s="1"/>
  <c r="U47" i="225"/>
  <c r="V47" i="225" s="1"/>
  <c r="U58" i="225"/>
  <c r="V58" i="225" s="1"/>
  <c r="U75" i="225"/>
  <c r="V75" i="225" s="1"/>
  <c r="S46" i="145"/>
  <c r="T46" i="145" s="1"/>
  <c r="G41" i="146"/>
  <c r="H41" i="146" s="1"/>
  <c r="I41" i="146" s="1"/>
  <c r="O56" i="146"/>
  <c r="O303" i="146"/>
  <c r="P303" i="146" s="1"/>
  <c r="O341" i="146"/>
  <c r="O727" i="146"/>
  <c r="P727" i="146" s="1"/>
  <c r="O34" i="146"/>
  <c r="P34" i="146" s="1"/>
  <c r="O41" i="146"/>
  <c r="P41" i="146" s="1"/>
  <c r="O71" i="146"/>
  <c r="P71" i="146" s="1"/>
  <c r="O79" i="146"/>
  <c r="P79" i="146" s="1"/>
  <c r="O94" i="146"/>
  <c r="P94" i="146" s="1"/>
  <c r="O289" i="146"/>
  <c r="P289" i="146" s="1"/>
  <c r="O511" i="146"/>
  <c r="P511" i="146" s="1"/>
  <c r="O526" i="146"/>
  <c r="P526" i="146" s="1"/>
  <c r="O540" i="146"/>
  <c r="P540" i="146" s="1"/>
  <c r="S25" i="11"/>
  <c r="T25" i="11" s="1"/>
  <c r="S29" i="11"/>
  <c r="T29" i="11" s="1"/>
  <c r="S55" i="11"/>
  <c r="T55" i="11" s="1"/>
  <c r="S59" i="11"/>
  <c r="T59" i="11" s="1"/>
  <c r="S63" i="11"/>
  <c r="T63" i="11" s="1"/>
  <c r="S82" i="11"/>
  <c r="T82" i="11" s="1"/>
  <c r="S112" i="11"/>
  <c r="T112" i="11" s="1"/>
  <c r="S123" i="11"/>
  <c r="T123" i="11" s="1"/>
  <c r="S143" i="11"/>
  <c r="T143" i="11" s="1"/>
  <c r="S147" i="11"/>
  <c r="T147" i="11" s="1"/>
  <c r="S194" i="11"/>
  <c r="T194" i="11" s="1"/>
  <c r="S209" i="11"/>
  <c r="T209" i="11" s="1"/>
  <c r="S224" i="11"/>
  <c r="T224" i="11" s="1"/>
  <c r="S248" i="11"/>
  <c r="T248" i="11" s="1"/>
  <c r="S264" i="11"/>
  <c r="T264" i="11" s="1"/>
  <c r="S286" i="11"/>
  <c r="T286" i="11" s="1"/>
  <c r="S293" i="11"/>
  <c r="T293" i="11" s="1"/>
  <c r="S345" i="11"/>
  <c r="T345" i="11" s="1"/>
  <c r="S388" i="11"/>
  <c r="T388" i="11" s="1"/>
  <c r="S409" i="11"/>
  <c r="T409" i="11" s="1"/>
  <c r="S429" i="11"/>
  <c r="T429" i="11" s="1"/>
  <c r="S493" i="11"/>
  <c r="T493" i="11" s="1"/>
  <c r="S575" i="11"/>
  <c r="T575" i="11" s="1"/>
  <c r="S598" i="11"/>
  <c r="T598" i="11" s="1"/>
  <c r="S627" i="11"/>
  <c r="T627" i="11" s="1"/>
  <c r="S635" i="11"/>
  <c r="T635" i="11" s="1"/>
  <c r="S650" i="11"/>
  <c r="T650" i="11" s="1"/>
  <c r="U31" i="133"/>
  <c r="V31" i="133" s="1"/>
  <c r="U43" i="133"/>
  <c r="V43" i="133" s="1"/>
  <c r="U50" i="133"/>
  <c r="V50" i="133" s="1"/>
  <c r="U72" i="133"/>
  <c r="V72" i="133" s="1"/>
  <c r="U81" i="133"/>
  <c r="V81" i="133" s="1"/>
  <c r="U96" i="133"/>
  <c r="V96" i="133" s="1"/>
  <c r="U102" i="133"/>
  <c r="V102" i="133" s="1"/>
  <c r="U116" i="133"/>
  <c r="V116" i="133" s="1"/>
  <c r="U135" i="133"/>
  <c r="V135" i="133" s="1"/>
  <c r="U152" i="133"/>
  <c r="V152" i="133" s="1"/>
  <c r="U179" i="133"/>
  <c r="V179" i="133" s="1"/>
  <c r="U189" i="133"/>
  <c r="V189" i="133" s="1"/>
  <c r="U31" i="225"/>
  <c r="V31" i="225" s="1"/>
  <c r="U65" i="225"/>
  <c r="V65" i="225" s="1"/>
  <c r="U88" i="225"/>
  <c r="V88" i="225" s="1"/>
  <c r="I16" i="144"/>
  <c r="S15" i="145"/>
  <c r="T15" i="145" s="1"/>
  <c r="S40" i="145"/>
  <c r="T40" i="145" s="1"/>
  <c r="S53" i="145"/>
  <c r="T53" i="145" s="1"/>
  <c r="S72" i="145"/>
  <c r="T72" i="145" s="1"/>
  <c r="O210" i="146"/>
  <c r="P210" i="146" s="1"/>
  <c r="O221" i="146"/>
  <c r="P221" i="146" s="1"/>
  <c r="O229" i="146"/>
  <c r="P229" i="146" s="1"/>
  <c r="O236" i="146"/>
  <c r="P236" i="146" s="1"/>
  <c r="O244" i="146"/>
  <c r="P244" i="146" s="1"/>
  <c r="O251" i="146"/>
  <c r="P251" i="146" s="1"/>
  <c r="O259" i="146"/>
  <c r="P259" i="146" s="1"/>
  <c r="O504" i="146"/>
  <c r="P504" i="146" s="1"/>
  <c r="O563" i="146"/>
  <c r="P563" i="146" s="1"/>
  <c r="O578" i="146"/>
  <c r="P578" i="146" s="1"/>
  <c r="O593" i="146"/>
  <c r="O690" i="146"/>
  <c r="P690" i="146" s="1"/>
  <c r="U170" i="133"/>
  <c r="V170" i="133" s="1"/>
  <c r="U186" i="133"/>
  <c r="V186" i="133" s="1"/>
  <c r="U207" i="133"/>
  <c r="V207" i="133" s="1"/>
  <c r="U234" i="133"/>
  <c r="V234" i="133" s="1"/>
  <c r="U240" i="133"/>
  <c r="V240" i="133" s="1"/>
  <c r="U76" i="225"/>
  <c r="V76" i="225" s="1"/>
  <c r="U96" i="225"/>
  <c r="V96" i="225" s="1"/>
  <c r="U113" i="225"/>
  <c r="V113" i="225" s="1"/>
  <c r="U127" i="225"/>
  <c r="V127" i="225" s="1"/>
  <c r="U143" i="225"/>
  <c r="V143" i="225" s="1"/>
  <c r="S32" i="145"/>
  <c r="T32" i="145" s="1"/>
  <c r="I41" i="145"/>
  <c r="G65" i="145"/>
  <c r="H65" i="145" s="1"/>
  <c r="I65" i="145" s="1"/>
  <c r="S80" i="145"/>
  <c r="T80" i="145" s="1"/>
  <c r="O283" i="146"/>
  <c r="P283" i="146" s="1"/>
  <c r="O327" i="146"/>
  <c r="P327" i="146" s="1"/>
  <c r="O334" i="146"/>
  <c r="P334" i="146" s="1"/>
  <c r="O541" i="146"/>
  <c r="P541" i="146" s="1"/>
  <c r="O571" i="146"/>
  <c r="P571" i="146" s="1"/>
  <c r="O666" i="146"/>
  <c r="P666" i="146" s="1"/>
  <c r="O673" i="146"/>
  <c r="P673" i="146" s="1"/>
  <c r="U110" i="133"/>
  <c r="V110" i="133" s="1"/>
  <c r="U126" i="133"/>
  <c r="V126" i="133" s="1"/>
  <c r="U129" i="133"/>
  <c r="V129" i="133" s="1"/>
  <c r="U145" i="133"/>
  <c r="V145" i="133" s="1"/>
  <c r="U167" i="133"/>
  <c r="V167" i="133" s="1"/>
  <c r="U183" i="133"/>
  <c r="V183" i="133" s="1"/>
  <c r="U203" i="133"/>
  <c r="V203" i="133" s="1"/>
  <c r="U211" i="133"/>
  <c r="V211" i="133" s="1"/>
  <c r="U214" i="133"/>
  <c r="V214" i="133" s="1"/>
  <c r="U217" i="133"/>
  <c r="V217" i="133" s="1"/>
  <c r="U220" i="133"/>
  <c r="V220" i="133" s="1"/>
  <c r="V8" i="225"/>
  <c r="U17" i="225"/>
  <c r="V17" i="225" s="1"/>
  <c r="U32" i="225"/>
  <c r="V32" i="225" s="1"/>
  <c r="U49" i="225"/>
  <c r="V49" i="225" s="1"/>
  <c r="U71" i="225"/>
  <c r="V71" i="225" s="1"/>
  <c r="S41" i="145"/>
  <c r="T41" i="145" s="1"/>
  <c r="S65" i="145"/>
  <c r="T65" i="145" s="1"/>
  <c r="S87" i="145"/>
  <c r="T87" i="145" s="1"/>
  <c r="O119" i="146"/>
  <c r="P119" i="146" s="1"/>
  <c r="O372" i="146"/>
  <c r="P372" i="146" s="1"/>
  <c r="O433" i="146"/>
  <c r="P433" i="146" s="1"/>
  <c r="O440" i="146"/>
  <c r="P440" i="146" s="1"/>
  <c r="O448" i="146"/>
  <c r="P448" i="146" s="1"/>
  <c r="O454" i="146"/>
  <c r="P454" i="146" s="1"/>
  <c r="O462" i="146"/>
  <c r="P462" i="146" s="1"/>
  <c r="O469" i="146"/>
  <c r="P469" i="146" s="1"/>
  <c r="O549" i="146"/>
  <c r="O557" i="146"/>
  <c r="P557" i="146" s="1"/>
  <c r="O594" i="146"/>
  <c r="P594" i="146" s="1"/>
  <c r="O714" i="146"/>
  <c r="P714" i="146" s="1"/>
  <c r="O729" i="146"/>
  <c r="P729" i="146" s="1"/>
  <c r="O803" i="146"/>
  <c r="P803" i="146" s="1"/>
  <c r="G31" i="157"/>
  <c r="H31" i="157" s="1"/>
  <c r="I31" i="157" s="1"/>
  <c r="G43" i="157"/>
  <c r="H43" i="157" s="1"/>
  <c r="I43" i="157" s="1"/>
  <c r="G24" i="157"/>
  <c r="H24" i="157" s="1"/>
  <c r="I24" i="157" s="1"/>
  <c r="G47" i="157"/>
  <c r="H47" i="157" s="1"/>
  <c r="I47" i="157" s="1"/>
  <c r="G40" i="157"/>
  <c r="H40" i="157" s="1"/>
  <c r="I40" i="157" s="1"/>
  <c r="G19" i="157"/>
  <c r="H19" i="157" s="1"/>
  <c r="I19" i="157" s="1"/>
  <c r="G36" i="157"/>
  <c r="H36" i="157" s="1"/>
  <c r="I36" i="157" s="1"/>
  <c r="G42" i="157"/>
  <c r="H42" i="157" s="1"/>
  <c r="I42" i="157" s="1"/>
  <c r="G49" i="157"/>
  <c r="H49" i="157" s="1"/>
  <c r="I49" i="157" s="1"/>
  <c r="G46" i="157"/>
  <c r="H46" i="157" s="1"/>
  <c r="I46" i="157" s="1"/>
  <c r="G39" i="157"/>
  <c r="H39" i="157" s="1"/>
  <c r="I39" i="157" s="1"/>
  <c r="G16" i="157"/>
  <c r="H16" i="157" s="1"/>
  <c r="I16" i="157" s="1"/>
  <c r="G23" i="157"/>
  <c r="H23" i="157" s="1"/>
  <c r="I23" i="157" s="1"/>
  <c r="G45" i="157"/>
  <c r="H45" i="157" s="1"/>
  <c r="I45" i="157" s="1"/>
  <c r="G41" i="157"/>
  <c r="H41" i="157" s="1"/>
  <c r="I41" i="157" s="1"/>
  <c r="G15" i="157"/>
  <c r="H15" i="157" s="1"/>
  <c r="I15" i="157" s="1"/>
  <c r="G34" i="157"/>
  <c r="H34" i="157" s="1"/>
  <c r="I34" i="157" s="1"/>
  <c r="S438" i="11"/>
  <c r="T438" i="11" s="1"/>
  <c r="S494" i="11"/>
  <c r="T494" i="11" s="1"/>
  <c r="S509" i="11"/>
  <c r="T509" i="11" s="1"/>
  <c r="S607" i="11"/>
  <c r="T607" i="11" s="1"/>
  <c r="S629" i="11"/>
  <c r="T629" i="11" s="1"/>
  <c r="S652" i="11"/>
  <c r="T652" i="11" s="1"/>
  <c r="U32" i="133"/>
  <c r="V32" i="133" s="1"/>
  <c r="U35" i="133"/>
  <c r="V35" i="133" s="1"/>
  <c r="U41" i="133"/>
  <c r="V41" i="133" s="1"/>
  <c r="U85" i="133"/>
  <c r="V85" i="133" s="1"/>
  <c r="S36" i="145"/>
  <c r="T36" i="145" s="1"/>
  <c r="G42" i="145"/>
  <c r="H42" i="145" s="1"/>
  <c r="I42" i="145" s="1"/>
  <c r="S47" i="145"/>
  <c r="T47" i="145" s="1"/>
  <c r="G54" i="145"/>
  <c r="H54" i="145" s="1"/>
  <c r="I54" i="145" s="1"/>
  <c r="S62" i="145"/>
  <c r="T62" i="145" s="1"/>
  <c r="S69" i="145"/>
  <c r="T69" i="145" s="1"/>
  <c r="S73" i="145"/>
  <c r="T73" i="145" s="1"/>
  <c r="O104" i="146"/>
  <c r="P104" i="146" s="1"/>
  <c r="O112" i="146"/>
  <c r="P112" i="146" s="1"/>
  <c r="O120" i="146"/>
  <c r="P120" i="146" s="1"/>
  <c r="O215" i="146"/>
  <c r="P215" i="146" s="1"/>
  <c r="O313" i="146"/>
  <c r="P313" i="146" s="1"/>
  <c r="O373" i="146"/>
  <c r="P373" i="146" s="1"/>
  <c r="O404" i="146"/>
  <c r="P404" i="146" s="1"/>
  <c r="O684" i="146"/>
  <c r="P684" i="146" s="1"/>
  <c r="O700" i="146"/>
  <c r="P700" i="146" s="1"/>
  <c r="O752" i="146"/>
  <c r="P752" i="146" s="1"/>
  <c r="O782" i="146"/>
  <c r="P782" i="146" s="1"/>
  <c r="X8" i="157"/>
  <c r="U62" i="133"/>
  <c r="V62" i="133" s="1"/>
  <c r="U76" i="133"/>
  <c r="V76" i="133" s="1"/>
  <c r="U79" i="133"/>
  <c r="V79" i="133" s="1"/>
  <c r="U82" i="133"/>
  <c r="V82" i="133" s="1"/>
  <c r="U88" i="133"/>
  <c r="V88" i="133" s="1"/>
  <c r="U100" i="133"/>
  <c r="V100" i="133" s="1"/>
  <c r="U117" i="133"/>
  <c r="V117" i="133" s="1"/>
  <c r="U247" i="133"/>
  <c r="V247" i="133" s="1"/>
  <c r="G30" i="144"/>
  <c r="H30" i="144" s="1"/>
  <c r="I30" i="144" s="1"/>
  <c r="S33" i="145"/>
  <c r="T33" i="145" s="1"/>
  <c r="G51" i="145"/>
  <c r="H51" i="145" s="1"/>
  <c r="I51" i="145" s="1"/>
  <c r="O59" i="146"/>
  <c r="P59" i="146" s="1"/>
  <c r="O74" i="146"/>
  <c r="P74" i="146" s="1"/>
  <c r="O82" i="146"/>
  <c r="P82" i="146" s="1"/>
  <c r="O89" i="146"/>
  <c r="O97" i="146"/>
  <c r="P97" i="146" s="1"/>
  <c r="O135" i="146"/>
  <c r="P135" i="146" s="1"/>
  <c r="O143" i="146"/>
  <c r="P143" i="146" s="1"/>
  <c r="O277" i="146"/>
  <c r="O292" i="146"/>
  <c r="P292" i="146" s="1"/>
  <c r="O299" i="146"/>
  <c r="P299" i="146" s="1"/>
  <c r="O381" i="146"/>
  <c r="P381" i="146" s="1"/>
  <c r="O389" i="146"/>
  <c r="P389" i="146" s="1"/>
  <c r="O603" i="146"/>
  <c r="P603" i="146" s="1"/>
  <c r="O610" i="146"/>
  <c r="P610" i="146" s="1"/>
  <c r="O617" i="146"/>
  <c r="P617" i="146" s="1"/>
  <c r="O661" i="146"/>
  <c r="P661" i="146" s="1"/>
  <c r="O21" i="146"/>
  <c r="P21" i="146" s="1"/>
  <c r="O28" i="146"/>
  <c r="O50" i="146"/>
  <c r="P50" i="146" s="1"/>
  <c r="O57" i="146"/>
  <c r="P57" i="146" s="1"/>
  <c r="O72" i="146"/>
  <c r="P72" i="146" s="1"/>
  <c r="O80" i="146"/>
  <c r="O87" i="146"/>
  <c r="P87" i="146" s="1"/>
  <c r="O95" i="146"/>
  <c r="P95" i="146" s="1"/>
  <c r="O110" i="146"/>
  <c r="P110" i="146" s="1"/>
  <c r="O132" i="146"/>
  <c r="P132" i="146" s="1"/>
  <c r="O139" i="146"/>
  <c r="P139" i="146" s="1"/>
  <c r="O200" i="146"/>
  <c r="P200" i="146" s="1"/>
  <c r="O208" i="146"/>
  <c r="P208" i="146" s="1"/>
  <c r="O249" i="146"/>
  <c r="O271" i="146"/>
  <c r="P271" i="146" s="1"/>
  <c r="O286" i="146"/>
  <c r="P286" i="146" s="1"/>
  <c r="O294" i="146"/>
  <c r="P294" i="146" s="1"/>
  <c r="O308" i="146"/>
  <c r="O417" i="146"/>
  <c r="P417" i="146" s="1"/>
  <c r="O453" i="146"/>
  <c r="P453" i="146" s="1"/>
  <c r="O488" i="146"/>
  <c r="P488" i="146" s="1"/>
  <c r="O516" i="146"/>
  <c r="P516" i="146" s="1"/>
  <c r="O565" i="146"/>
  <c r="P565" i="146" s="1"/>
  <c r="O586" i="146"/>
  <c r="P586" i="146" s="1"/>
  <c r="O628" i="146"/>
  <c r="P628" i="146" s="1"/>
  <c r="O664" i="146"/>
  <c r="P664" i="146" s="1"/>
  <c r="O677" i="146"/>
  <c r="P677" i="146" s="1"/>
  <c r="O688" i="146"/>
  <c r="O696" i="146"/>
  <c r="P696" i="146" s="1"/>
  <c r="O710" i="146"/>
  <c r="P710" i="146" s="1"/>
  <c r="O738" i="146"/>
  <c r="P738" i="146" s="1"/>
  <c r="O746" i="146"/>
  <c r="P746" i="146" s="1"/>
  <c r="O766" i="146"/>
  <c r="P766" i="146" s="1"/>
  <c r="O801" i="146"/>
  <c r="P801" i="146" s="1"/>
  <c r="W24" i="157"/>
  <c r="X24" i="157" s="1"/>
  <c r="W27" i="157"/>
  <c r="X27" i="157" s="1"/>
  <c r="H27" i="159"/>
  <c r="S81" i="145"/>
  <c r="T81" i="145" s="1"/>
  <c r="O36" i="146"/>
  <c r="P36" i="146" s="1"/>
  <c r="O43" i="146"/>
  <c r="P43" i="146" s="1"/>
  <c r="O65" i="146"/>
  <c r="P65" i="146" s="1"/>
  <c r="O185" i="146"/>
  <c r="O193" i="146"/>
  <c r="P193" i="146" s="1"/>
  <c r="O219" i="146"/>
  <c r="P219" i="146" s="1"/>
  <c r="O227" i="146"/>
  <c r="P227" i="146" s="1"/>
  <c r="O242" i="146"/>
  <c r="P242" i="146" s="1"/>
  <c r="O265" i="146"/>
  <c r="P265" i="146" s="1"/>
  <c r="O272" i="146"/>
  <c r="P272" i="146" s="1"/>
  <c r="O280" i="146"/>
  <c r="P280" i="146" s="1"/>
  <c r="O379" i="146"/>
  <c r="O387" i="146"/>
  <c r="P387" i="146" s="1"/>
  <c r="O402" i="146"/>
  <c r="P402" i="146" s="1"/>
  <c r="O410" i="146"/>
  <c r="P410" i="146" s="1"/>
  <c r="O446" i="146"/>
  <c r="P446" i="146" s="1"/>
  <c r="O460" i="146"/>
  <c r="P460" i="146" s="1"/>
  <c r="O475" i="146"/>
  <c r="P475" i="146" s="1"/>
  <c r="O517" i="146"/>
  <c r="P517" i="146" s="1"/>
  <c r="O524" i="146"/>
  <c r="P524" i="146" s="1"/>
  <c r="O601" i="146"/>
  <c r="P601" i="146" s="1"/>
  <c r="O622" i="146"/>
  <c r="P622" i="146" s="1"/>
  <c r="O671" i="146"/>
  <c r="P671" i="146" s="1"/>
  <c r="O681" i="146"/>
  <c r="O704" i="146"/>
  <c r="P704" i="146" s="1"/>
  <c r="G21" i="155"/>
  <c r="H21" i="155" s="1"/>
  <c r="I21" i="155" s="1"/>
  <c r="W40" i="157"/>
  <c r="X40" i="157" s="1"/>
  <c r="W33" i="163"/>
  <c r="X33" i="163" s="1"/>
  <c r="X8" i="160"/>
  <c r="W42" i="160"/>
  <c r="X42" i="160" s="1"/>
  <c r="U14" i="165"/>
  <c r="V14" i="165" s="1"/>
  <c r="W28" i="167"/>
  <c r="X28" i="167" s="1"/>
  <c r="I50" i="170"/>
  <c r="G31" i="170"/>
  <c r="H31" i="170" s="1"/>
  <c r="I31" i="170" s="1"/>
  <c r="I13" i="175"/>
  <c r="N24" i="175"/>
  <c r="N36" i="175"/>
  <c r="N47" i="175"/>
  <c r="P74" i="175"/>
  <c r="P52" i="177"/>
  <c r="G26" i="182"/>
  <c r="H26" i="182" s="1"/>
  <c r="O15" i="207"/>
  <c r="P15" i="207" s="1"/>
  <c r="G23" i="207"/>
  <c r="H23" i="207" s="1"/>
  <c r="I23" i="207" s="1"/>
  <c r="G54" i="186"/>
  <c r="H54" i="186" s="1"/>
  <c r="I54" i="186" s="1"/>
  <c r="G204" i="186"/>
  <c r="H204" i="186" s="1"/>
  <c r="I204" i="186" s="1"/>
  <c r="O732" i="146"/>
  <c r="P732" i="146" s="1"/>
  <c r="O759" i="146"/>
  <c r="P759" i="146" s="1"/>
  <c r="W43" i="157"/>
  <c r="X43" i="157" s="1"/>
  <c r="G31" i="163"/>
  <c r="H31" i="163" s="1"/>
  <c r="I31" i="163" s="1"/>
  <c r="G36" i="163"/>
  <c r="H36" i="163" s="1"/>
  <c r="I36" i="163" s="1"/>
  <c r="G39" i="163"/>
  <c r="H39" i="163" s="1"/>
  <c r="I39" i="163" s="1"/>
  <c r="G21" i="165"/>
  <c r="H21" i="165" s="1"/>
  <c r="I21" i="165" s="1"/>
  <c r="N37" i="175"/>
  <c r="P75" i="175"/>
  <c r="O21" i="177"/>
  <c r="P21" i="177" s="1"/>
  <c r="G27" i="177"/>
  <c r="H27" i="177" s="1"/>
  <c r="I27" i="177" s="1"/>
  <c r="O32" i="177"/>
  <c r="P32" i="177" s="1"/>
  <c r="G62" i="186"/>
  <c r="H62" i="186" s="1"/>
  <c r="I62" i="186" s="1"/>
  <c r="G29" i="189"/>
  <c r="H29" i="189" s="1"/>
  <c r="I29" i="189" s="1"/>
  <c r="G95" i="189"/>
  <c r="H95" i="189" s="1"/>
  <c r="I95" i="189" s="1"/>
  <c r="G427" i="190"/>
  <c r="H427" i="190" s="1"/>
  <c r="I427" i="190" s="1"/>
  <c r="G46" i="191"/>
  <c r="H46" i="191" s="1"/>
  <c r="I46" i="191" s="1"/>
  <c r="G162" i="211"/>
  <c r="H162" i="211" s="1"/>
  <c r="I162" i="211" s="1"/>
  <c r="G26" i="214"/>
  <c r="H26" i="214" s="1"/>
  <c r="I26" i="214" s="1"/>
  <c r="S77" i="145"/>
  <c r="T77" i="145" s="1"/>
  <c r="S82" i="145"/>
  <c r="T82" i="145" s="1"/>
  <c r="O37" i="146"/>
  <c r="P37" i="146" s="1"/>
  <c r="O44" i="146"/>
  <c r="P44" i="146" s="1"/>
  <c r="O66" i="146"/>
  <c r="P66" i="146" s="1"/>
  <c r="O126" i="146"/>
  <c r="P126" i="146" s="1"/>
  <c r="O179" i="146"/>
  <c r="P179" i="146" s="1"/>
  <c r="O194" i="146"/>
  <c r="P194" i="146" s="1"/>
  <c r="O220" i="146"/>
  <c r="P220" i="146" s="1"/>
  <c r="O228" i="146"/>
  <c r="P228" i="146" s="1"/>
  <c r="O235" i="146"/>
  <c r="O243" i="146"/>
  <c r="P243" i="146" s="1"/>
  <c r="O258" i="146"/>
  <c r="P258" i="146" s="1"/>
  <c r="O288" i="146"/>
  <c r="P288" i="146" s="1"/>
  <c r="O388" i="146"/>
  <c r="P388" i="146" s="1"/>
  <c r="O403" i="146"/>
  <c r="P403" i="146" s="1"/>
  <c r="O411" i="146"/>
  <c r="P411" i="146" s="1"/>
  <c r="O461" i="146"/>
  <c r="P461" i="146" s="1"/>
  <c r="O468" i="146"/>
  <c r="O476" i="146"/>
  <c r="P476" i="146" s="1"/>
  <c r="O525" i="146"/>
  <c r="P525" i="146" s="1"/>
  <c r="O602" i="146"/>
  <c r="P602" i="146" s="1"/>
  <c r="O616" i="146"/>
  <c r="P616" i="146" s="1"/>
  <c r="O623" i="146"/>
  <c r="P623" i="146" s="1"/>
  <c r="O630" i="146"/>
  <c r="P630" i="146" s="1"/>
  <c r="O672" i="146"/>
  <c r="P672" i="146" s="1"/>
  <c r="O719" i="146"/>
  <c r="P719" i="146" s="1"/>
  <c r="O733" i="146"/>
  <c r="P733" i="146" s="1"/>
  <c r="O760" i="146"/>
  <c r="P760" i="146" s="1"/>
  <c r="O781" i="146"/>
  <c r="P781" i="146" s="1"/>
  <c r="O788" i="146"/>
  <c r="P788" i="146" s="1"/>
  <c r="W28" i="157"/>
  <c r="X28" i="157" s="1"/>
  <c r="G29" i="163"/>
  <c r="H29" i="163" s="1"/>
  <c r="I29" i="163" s="1"/>
  <c r="W31" i="163"/>
  <c r="X31" i="163" s="1"/>
  <c r="U29" i="165"/>
  <c r="V29" i="165" s="1"/>
  <c r="G26" i="175"/>
  <c r="H26" i="175" s="1"/>
  <c r="I26" i="175" s="1"/>
  <c r="N38" i="175"/>
  <c r="G64" i="186"/>
  <c r="H64" i="186" s="1"/>
  <c r="I64" i="186" s="1"/>
  <c r="G210" i="186"/>
  <c r="H210" i="186" s="1"/>
  <c r="I210" i="186" s="1"/>
  <c r="G16" i="160"/>
  <c r="H16" i="160" s="1"/>
  <c r="I16" i="160" s="1"/>
  <c r="U15" i="165"/>
  <c r="V15" i="165" s="1"/>
  <c r="U21" i="165"/>
  <c r="V21" i="165" s="1"/>
  <c r="G17" i="168"/>
  <c r="H17" i="168" s="1"/>
  <c r="I17" i="168" s="1"/>
  <c r="N16" i="175"/>
  <c r="O33" i="177"/>
  <c r="P33" i="177" s="1"/>
  <c r="G15" i="179"/>
  <c r="H15" i="179" s="1"/>
  <c r="I15" i="179" s="1"/>
  <c r="O19" i="179"/>
  <c r="P19" i="179" s="1"/>
  <c r="G26" i="179"/>
  <c r="H26" i="179" s="1"/>
  <c r="I26" i="179" s="1"/>
  <c r="O37" i="179"/>
  <c r="P37" i="179" s="1"/>
  <c r="G58" i="182"/>
  <c r="H58" i="182" s="1"/>
  <c r="I58" i="182" s="1"/>
  <c r="G219" i="186"/>
  <c r="H219" i="186" s="1"/>
  <c r="I219" i="186" s="1"/>
  <c r="G201" i="190"/>
  <c r="H201" i="190" s="1"/>
  <c r="I201" i="190" s="1"/>
  <c r="G297" i="190"/>
  <c r="H297" i="190" s="1"/>
  <c r="I297" i="190" s="1"/>
  <c r="G589" i="190"/>
  <c r="H589" i="190" s="1"/>
  <c r="I589" i="190" s="1"/>
  <c r="I95" i="211"/>
  <c r="G171" i="211"/>
  <c r="H171" i="211" s="1"/>
  <c r="I171" i="211" s="1"/>
  <c r="G288" i="217"/>
  <c r="H288" i="217" s="1"/>
  <c r="I288" i="217" s="1"/>
  <c r="G26" i="160"/>
  <c r="H26" i="160" s="1"/>
  <c r="I26" i="160" s="1"/>
  <c r="N39" i="175"/>
  <c r="N49" i="175"/>
  <c r="P77" i="175"/>
  <c r="P22" i="229"/>
  <c r="G60" i="182"/>
  <c r="H60" i="182" s="1"/>
  <c r="I60" i="182" s="1"/>
  <c r="G70" i="186"/>
  <c r="H70" i="186" s="1"/>
  <c r="I70" i="186" s="1"/>
  <c r="G152" i="186"/>
  <c r="H152" i="186" s="1"/>
  <c r="I152" i="186" s="1"/>
  <c r="G222" i="186"/>
  <c r="H222" i="186" s="1"/>
  <c r="I222" i="186" s="1"/>
  <c r="G43" i="189"/>
  <c r="H43" i="189" s="1"/>
  <c r="I43" i="189" s="1"/>
  <c r="G24" i="188"/>
  <c r="H24" i="188" s="1"/>
  <c r="I24" i="188" s="1"/>
  <c r="G640" i="190"/>
  <c r="H640" i="190" s="1"/>
  <c r="I640" i="190" s="1"/>
  <c r="G64" i="191"/>
  <c r="H64" i="191" s="1"/>
  <c r="I64" i="191" s="1"/>
  <c r="G99" i="211"/>
  <c r="H99" i="211" s="1"/>
  <c r="I99" i="211" s="1"/>
  <c r="G182" i="211"/>
  <c r="H182" i="211" s="1"/>
  <c r="I182" i="211" s="1"/>
  <c r="G31" i="214"/>
  <c r="H31" i="214" s="1"/>
  <c r="I31" i="214" s="1"/>
  <c r="G293" i="217"/>
  <c r="H293" i="217" s="1"/>
  <c r="I293" i="217" s="1"/>
  <c r="W45" i="157"/>
  <c r="X45" i="157" s="1"/>
  <c r="G14" i="160"/>
  <c r="H14" i="160" s="1"/>
  <c r="I14" i="160" s="1"/>
  <c r="G38" i="170"/>
  <c r="H38" i="170" s="1"/>
  <c r="I38" i="170" s="1"/>
  <c r="N27" i="175"/>
  <c r="N40" i="175"/>
  <c r="P78" i="175"/>
  <c r="G23" i="177"/>
  <c r="H23" i="177" s="1"/>
  <c r="I23" i="177" s="1"/>
  <c r="G34" i="177"/>
  <c r="H34" i="177" s="1"/>
  <c r="I34" i="177" s="1"/>
  <c r="G154" i="186"/>
  <c r="H154" i="186" s="1"/>
  <c r="I154" i="186" s="1"/>
  <c r="G229" i="186"/>
  <c r="H229" i="186" s="1"/>
  <c r="I229" i="186" s="1"/>
  <c r="G207" i="190"/>
  <c r="H207" i="190" s="1"/>
  <c r="I207" i="190" s="1"/>
  <c r="G306" i="190"/>
  <c r="H306" i="190" s="1"/>
  <c r="I306" i="190" s="1"/>
  <c r="G21" i="211"/>
  <c r="H21" i="211" s="1"/>
  <c r="I21" i="211" s="1"/>
  <c r="G183" i="211"/>
  <c r="H183" i="211" s="1"/>
  <c r="I183" i="211" s="1"/>
  <c r="G33" i="214"/>
  <c r="H33" i="214" s="1"/>
  <c r="I33" i="214" s="1"/>
  <c r="G49" i="216"/>
  <c r="H49" i="216" s="1"/>
  <c r="I49" i="216" s="1"/>
  <c r="G54" i="217"/>
  <c r="H54" i="217" s="1"/>
  <c r="I54" i="217" s="1"/>
  <c r="G183" i="217"/>
  <c r="H183" i="217" s="1"/>
  <c r="I183" i="217" s="1"/>
  <c r="O188" i="146"/>
  <c r="P188" i="146" s="1"/>
  <c r="O196" i="146"/>
  <c r="P196" i="146" s="1"/>
  <c r="O222" i="146"/>
  <c r="P222" i="146" s="1"/>
  <c r="O230" i="146"/>
  <c r="P230" i="146" s="1"/>
  <c r="O245" i="146"/>
  <c r="P245" i="146" s="1"/>
  <c r="O252" i="146"/>
  <c r="P252" i="146" s="1"/>
  <c r="O260" i="146"/>
  <c r="P260" i="146" s="1"/>
  <c r="O275" i="146"/>
  <c r="P275" i="146" s="1"/>
  <c r="O304" i="146"/>
  <c r="P304" i="146" s="1"/>
  <c r="O311" i="146"/>
  <c r="P311" i="146" s="1"/>
  <c r="O382" i="146"/>
  <c r="P382" i="146" s="1"/>
  <c r="O390" i="146"/>
  <c r="P390" i="146" s="1"/>
  <c r="O405" i="146"/>
  <c r="P405" i="146" s="1"/>
  <c r="O455" i="146"/>
  <c r="P455" i="146" s="1"/>
  <c r="O463" i="146"/>
  <c r="P463" i="146" s="1"/>
  <c r="O470" i="146"/>
  <c r="P470" i="146" s="1"/>
  <c r="O478" i="146"/>
  <c r="P478" i="146" s="1"/>
  <c r="O484" i="146"/>
  <c r="P484" i="146" s="1"/>
  <c r="O520" i="146"/>
  <c r="P520" i="146" s="1"/>
  <c r="O533" i="146"/>
  <c r="P533" i="146" s="1"/>
  <c r="O554" i="146"/>
  <c r="P554" i="146" s="1"/>
  <c r="O561" i="146"/>
  <c r="O590" i="146"/>
  <c r="O604" i="146"/>
  <c r="P604" i="146" s="1"/>
  <c r="O691" i="146"/>
  <c r="P691" i="146" s="1"/>
  <c r="O721" i="146"/>
  <c r="P721" i="146" s="1"/>
  <c r="O762" i="146"/>
  <c r="P762" i="146" s="1"/>
  <c r="O790" i="146"/>
  <c r="P790" i="146" s="1"/>
  <c r="O796" i="146"/>
  <c r="P796" i="146" s="1"/>
  <c r="G16" i="163"/>
  <c r="H16" i="163" s="1"/>
  <c r="I16" i="163" s="1"/>
  <c r="G26" i="163"/>
  <c r="H26" i="163" s="1"/>
  <c r="I26" i="163" s="1"/>
  <c r="W36" i="163"/>
  <c r="X36" i="163" s="1"/>
  <c r="G40" i="163"/>
  <c r="H40" i="163" s="1"/>
  <c r="I40" i="163" s="1"/>
  <c r="W40" i="160"/>
  <c r="X40" i="160" s="1"/>
  <c r="W44" i="160"/>
  <c r="X44" i="160" s="1"/>
  <c r="U16" i="165"/>
  <c r="V16" i="165" s="1"/>
  <c r="U31" i="165"/>
  <c r="V31" i="165" s="1"/>
  <c r="G23" i="167"/>
  <c r="H23" i="167" s="1"/>
  <c r="I23" i="167" s="1"/>
  <c r="G17" i="170"/>
  <c r="H17" i="170" s="1"/>
  <c r="I17" i="170" s="1"/>
  <c r="G40" i="170"/>
  <c r="H40" i="170" s="1"/>
  <c r="I40" i="170" s="1"/>
  <c r="N18" i="175"/>
  <c r="G28" i="175"/>
  <c r="H28" i="175" s="1"/>
  <c r="I28" i="175" s="1"/>
  <c r="N50" i="175"/>
  <c r="I14" i="186"/>
  <c r="G85" i="186"/>
  <c r="H85" i="186" s="1"/>
  <c r="I85" i="186" s="1"/>
  <c r="G237" i="186"/>
  <c r="H237" i="186" s="1"/>
  <c r="I237" i="186" s="1"/>
  <c r="G25" i="188"/>
  <c r="H25" i="188" s="1"/>
  <c r="I25" i="188" s="1"/>
  <c r="G217" i="190"/>
  <c r="H217" i="190" s="1"/>
  <c r="I217" i="190" s="1"/>
  <c r="G316" i="190"/>
  <c r="H316" i="190" s="1"/>
  <c r="I316" i="190" s="1"/>
  <c r="G70" i="191"/>
  <c r="H70" i="191" s="1"/>
  <c r="I70" i="191" s="1"/>
  <c r="F14" i="203"/>
  <c r="G14" i="203" s="1"/>
  <c r="H14" i="203" s="1"/>
  <c r="G22" i="211"/>
  <c r="H22" i="211" s="1"/>
  <c r="I22" i="211" s="1"/>
  <c r="G110" i="211"/>
  <c r="H110" i="211" s="1"/>
  <c r="I110" i="211" s="1"/>
  <c r="G187" i="211"/>
  <c r="H187" i="211" s="1"/>
  <c r="I187" i="211" s="1"/>
  <c r="G34" i="214"/>
  <c r="H34" i="214" s="1"/>
  <c r="I34" i="214" s="1"/>
  <c r="G77" i="217"/>
  <c r="H77" i="217" s="1"/>
  <c r="I77" i="217" s="1"/>
  <c r="G304" i="217"/>
  <c r="H304" i="217" s="1"/>
  <c r="I304" i="217" s="1"/>
  <c r="W35" i="160"/>
  <c r="X35" i="160" s="1"/>
  <c r="G22" i="165"/>
  <c r="H22" i="165" s="1"/>
  <c r="I22" i="165" s="1"/>
  <c r="U41" i="165"/>
  <c r="V41" i="165" s="1"/>
  <c r="I19" i="169"/>
  <c r="G42" i="170"/>
  <c r="H42" i="170" s="1"/>
  <c r="I42" i="170" s="1"/>
  <c r="N19" i="175"/>
  <c r="N51" i="175"/>
  <c r="O23" i="177"/>
  <c r="P23" i="177" s="1"/>
  <c r="G21" i="179"/>
  <c r="H21" i="179" s="1"/>
  <c r="I21" i="179" s="1"/>
  <c r="G27" i="179"/>
  <c r="H27" i="179" s="1"/>
  <c r="I27" i="179" s="1"/>
  <c r="G39" i="179"/>
  <c r="H39" i="179" s="1"/>
  <c r="I39" i="179" s="1"/>
  <c r="P14" i="229"/>
  <c r="G93" i="186"/>
  <c r="H93" i="186" s="1"/>
  <c r="I93" i="186" s="1"/>
  <c r="G161" i="186"/>
  <c r="H161" i="186" s="1"/>
  <c r="I161" i="186" s="1"/>
  <c r="G239" i="186"/>
  <c r="H239" i="186" s="1"/>
  <c r="I239" i="186" s="1"/>
  <c r="G52" i="189"/>
  <c r="H52" i="189" s="1"/>
  <c r="I52" i="189" s="1"/>
  <c r="G29" i="188"/>
  <c r="H29" i="188" s="1"/>
  <c r="I29" i="188" s="1"/>
  <c r="G322" i="190"/>
  <c r="H322" i="190" s="1"/>
  <c r="I322" i="190" s="1"/>
  <c r="G76" i="191"/>
  <c r="H76" i="191" s="1"/>
  <c r="I76" i="191" s="1"/>
  <c r="F26" i="203"/>
  <c r="G26" i="203" s="1"/>
  <c r="H26" i="203" s="1"/>
  <c r="G26" i="211"/>
  <c r="H26" i="211" s="1"/>
  <c r="I26" i="211" s="1"/>
  <c r="G111" i="211"/>
  <c r="H111" i="211" s="1"/>
  <c r="I111" i="211" s="1"/>
  <c r="G35" i="214"/>
  <c r="H35" i="214" s="1"/>
  <c r="I35" i="214" s="1"/>
  <c r="G60" i="216"/>
  <c r="H60" i="216" s="1"/>
  <c r="G82" i="217"/>
  <c r="H82" i="217" s="1"/>
  <c r="I82" i="217" s="1"/>
  <c r="G207" i="217"/>
  <c r="H207" i="217" s="1"/>
  <c r="I207" i="217" s="1"/>
  <c r="G309" i="217"/>
  <c r="H309" i="217" s="1"/>
  <c r="I309" i="217" s="1"/>
  <c r="G32" i="163"/>
  <c r="H32" i="163" s="1"/>
  <c r="I32" i="163" s="1"/>
  <c r="W14" i="160"/>
  <c r="X14" i="160" s="1"/>
  <c r="G24" i="160"/>
  <c r="H24" i="160" s="1"/>
  <c r="I24" i="160" s="1"/>
  <c r="W23" i="167"/>
  <c r="X23" i="167" s="1"/>
  <c r="W30" i="167"/>
  <c r="X30" i="167" s="1"/>
  <c r="G18" i="170"/>
  <c r="H18" i="170" s="1"/>
  <c r="I18" i="170" s="1"/>
  <c r="G45" i="170"/>
  <c r="H45" i="170" s="1"/>
  <c r="I45" i="170" s="1"/>
  <c r="G20" i="175"/>
  <c r="H20" i="175" s="1"/>
  <c r="I20" i="175" s="1"/>
  <c r="N28" i="175"/>
  <c r="N42" i="175"/>
  <c r="G52" i="175"/>
  <c r="H52" i="175" s="1"/>
  <c r="I52" i="175" s="1"/>
  <c r="P80" i="175"/>
  <c r="G18" i="177"/>
  <c r="H18" i="177" s="1"/>
  <c r="I18" i="177" s="1"/>
  <c r="O42" i="177"/>
  <c r="P42" i="177" s="1"/>
  <c r="G95" i="186"/>
  <c r="H95" i="186" s="1"/>
  <c r="I95" i="186" s="1"/>
  <c r="G171" i="186"/>
  <c r="H171" i="186" s="1"/>
  <c r="I171" i="186" s="1"/>
  <c r="G60" i="189"/>
  <c r="H60" i="189" s="1"/>
  <c r="I60" i="189" s="1"/>
  <c r="G31" i="188"/>
  <c r="H31" i="188" s="1"/>
  <c r="I31" i="188" s="1"/>
  <c r="G137" i="190"/>
  <c r="H137" i="190" s="1"/>
  <c r="I137" i="190" s="1"/>
  <c r="G223" i="190"/>
  <c r="H223" i="190" s="1"/>
  <c r="I223" i="190" s="1"/>
  <c r="G332" i="190"/>
  <c r="H332" i="190" s="1"/>
  <c r="I332" i="190" s="1"/>
  <c r="G39" i="211"/>
  <c r="H39" i="211" s="1"/>
  <c r="I39" i="211" s="1"/>
  <c r="G116" i="211"/>
  <c r="H116" i="211" s="1"/>
  <c r="I116" i="211" s="1"/>
  <c r="G15" i="214"/>
  <c r="H15" i="214" s="1"/>
  <c r="I15" i="214" s="1"/>
  <c r="G37" i="214"/>
  <c r="H37" i="214" s="1"/>
  <c r="I37" i="214" s="1"/>
  <c r="G93" i="217"/>
  <c r="H93" i="217" s="1"/>
  <c r="I93" i="217" s="1"/>
  <c r="G212" i="217"/>
  <c r="H212" i="217" s="1"/>
  <c r="I212" i="217" s="1"/>
  <c r="O25" i="146"/>
  <c r="P25" i="146" s="1"/>
  <c r="O40" i="146"/>
  <c r="P40" i="146" s="1"/>
  <c r="O62" i="146"/>
  <c r="P62" i="146" s="1"/>
  <c r="O92" i="146"/>
  <c r="P92" i="146" s="1"/>
  <c r="O100" i="146"/>
  <c r="P100" i="146" s="1"/>
  <c r="O107" i="146"/>
  <c r="P107" i="146" s="1"/>
  <c r="O115" i="146"/>
  <c r="P115" i="146" s="1"/>
  <c r="O129" i="146"/>
  <c r="P129" i="146" s="1"/>
  <c r="O136" i="146"/>
  <c r="P136" i="146" s="1"/>
  <c r="O182" i="146"/>
  <c r="P182" i="146" s="1"/>
  <c r="O205" i="146"/>
  <c r="P205" i="146" s="1"/>
  <c r="O216" i="146"/>
  <c r="P216" i="146" s="1"/>
  <c r="O291" i="146"/>
  <c r="P291" i="146" s="1"/>
  <c r="O305" i="146"/>
  <c r="P305" i="146" s="1"/>
  <c r="O319" i="146"/>
  <c r="P319" i="146" s="1"/>
  <c r="O376" i="146"/>
  <c r="P376" i="146" s="1"/>
  <c r="O399" i="146"/>
  <c r="P399" i="146" s="1"/>
  <c r="O422" i="146"/>
  <c r="P422" i="146" s="1"/>
  <c r="O436" i="146"/>
  <c r="O450" i="146"/>
  <c r="P450" i="146" s="1"/>
  <c r="O555" i="146"/>
  <c r="P555" i="146" s="1"/>
  <c r="O612" i="146"/>
  <c r="P612" i="146" s="1"/>
  <c r="O626" i="146"/>
  <c r="P626" i="146" s="1"/>
  <c r="O693" i="146"/>
  <c r="P693" i="146" s="1"/>
  <c r="O777" i="146"/>
  <c r="P777" i="146" s="1"/>
  <c r="O798" i="146"/>
  <c r="P798" i="146" s="1"/>
  <c r="W46" i="157"/>
  <c r="X46" i="157" s="1"/>
  <c r="W14" i="163"/>
  <c r="X14" i="163" s="1"/>
  <c r="W38" i="160"/>
  <c r="X38" i="160" s="1"/>
  <c r="G41" i="160"/>
  <c r="H41" i="160" s="1"/>
  <c r="I41" i="160" s="1"/>
  <c r="U38" i="165"/>
  <c r="V38" i="165" s="1"/>
  <c r="I20" i="170"/>
  <c r="N29" i="175"/>
  <c r="G43" i="175"/>
  <c r="H43" i="175" s="1"/>
  <c r="I43" i="175" s="1"/>
  <c r="P81" i="175"/>
  <c r="P49" i="177"/>
  <c r="P56" i="177"/>
  <c r="O27" i="179"/>
  <c r="P27" i="179" s="1"/>
  <c r="G102" i="186"/>
  <c r="H102" i="186" s="1"/>
  <c r="I102" i="186" s="1"/>
  <c r="G173" i="186"/>
  <c r="H173" i="186" s="1"/>
  <c r="I173" i="186" s="1"/>
  <c r="G62" i="189"/>
  <c r="H62" i="189" s="1"/>
  <c r="I62" i="189" s="1"/>
  <c r="G32" i="188"/>
  <c r="H32" i="188" s="1"/>
  <c r="I32" i="188" s="1"/>
  <c r="G143" i="190"/>
  <c r="H143" i="190" s="1"/>
  <c r="I143" i="190" s="1"/>
  <c r="G233" i="190"/>
  <c r="H233" i="190" s="1"/>
  <c r="I233" i="190" s="1"/>
  <c r="F16" i="203"/>
  <c r="G16" i="203" s="1"/>
  <c r="H16" i="203" s="1"/>
  <c r="G40" i="211"/>
  <c r="H40" i="211" s="1"/>
  <c r="I40" i="211" s="1"/>
  <c r="G16" i="214"/>
  <c r="H16" i="214" s="1"/>
  <c r="I16" i="214" s="1"/>
  <c r="G38" i="214"/>
  <c r="H38" i="214" s="1"/>
  <c r="I38" i="214" s="1"/>
  <c r="G98" i="217"/>
  <c r="H98" i="217" s="1"/>
  <c r="I98" i="217" s="1"/>
  <c r="G223" i="217"/>
  <c r="H223" i="217" s="1"/>
  <c r="I223" i="217" s="1"/>
  <c r="G320" i="217"/>
  <c r="H320" i="217" s="1"/>
  <c r="I320" i="217" s="1"/>
  <c r="H13" i="159"/>
  <c r="G35" i="163"/>
  <c r="H35" i="163" s="1"/>
  <c r="I35" i="163" s="1"/>
  <c r="W31" i="160"/>
  <c r="X31" i="160" s="1"/>
  <c r="W41" i="160"/>
  <c r="X41" i="160" s="1"/>
  <c r="U27" i="165"/>
  <c r="V27" i="165" s="1"/>
  <c r="U35" i="165"/>
  <c r="V35" i="165" s="1"/>
  <c r="I27" i="167"/>
  <c r="W26" i="167"/>
  <c r="X26" i="167" s="1"/>
  <c r="G22" i="170"/>
  <c r="H22" i="170" s="1"/>
  <c r="I22" i="170" s="1"/>
  <c r="G49" i="170"/>
  <c r="H49" i="170" s="1"/>
  <c r="I49" i="170" s="1"/>
  <c r="G18" i="226"/>
  <c r="H18" i="226" s="1"/>
  <c r="I18" i="226" s="1"/>
  <c r="N20" i="175"/>
  <c r="G85" i="175"/>
  <c r="H85" i="175" s="1"/>
  <c r="I85" i="175" s="1"/>
  <c r="G14" i="177"/>
  <c r="H14" i="177" s="1"/>
  <c r="I14" i="177" s="1"/>
  <c r="O43" i="177"/>
  <c r="P43" i="177" s="1"/>
  <c r="O46" i="179"/>
  <c r="P46" i="179" s="1"/>
  <c r="G16" i="229"/>
  <c r="H16" i="229" s="1"/>
  <c r="I16" i="229" s="1"/>
  <c r="I16" i="181"/>
  <c r="G112" i="186"/>
  <c r="H112" i="186" s="1"/>
  <c r="I112" i="186" s="1"/>
  <c r="G179" i="186"/>
  <c r="H179" i="186" s="1"/>
  <c r="I179" i="186" s="1"/>
  <c r="G15" i="188"/>
  <c r="H15" i="188" s="1"/>
  <c r="I15" i="188" s="1"/>
  <c r="G33" i="188"/>
  <c r="H33" i="188" s="1"/>
  <c r="I33" i="188" s="1"/>
  <c r="G153" i="190"/>
  <c r="H153" i="190" s="1"/>
  <c r="I153" i="190" s="1"/>
  <c r="G239" i="190"/>
  <c r="H239" i="190" s="1"/>
  <c r="I239" i="190" s="1"/>
  <c r="G338" i="190"/>
  <c r="H338" i="190" s="1"/>
  <c r="I338" i="190" s="1"/>
  <c r="G88" i="191"/>
  <c r="H88" i="191" s="1"/>
  <c r="I88" i="191" s="1"/>
  <c r="G47" i="211"/>
  <c r="H47" i="211" s="1"/>
  <c r="I47" i="211" s="1"/>
  <c r="G129" i="211"/>
  <c r="H129" i="211" s="1"/>
  <c r="I129" i="211" s="1"/>
  <c r="G17" i="214"/>
  <c r="H17" i="214" s="1"/>
  <c r="I17" i="214" s="1"/>
  <c r="I314" i="217"/>
  <c r="G228" i="217"/>
  <c r="H228" i="217" s="1"/>
  <c r="I228" i="217" s="1"/>
  <c r="G325" i="217"/>
  <c r="H325" i="217" s="1"/>
  <c r="I325" i="217" s="1"/>
  <c r="O799" i="146"/>
  <c r="P799" i="146" s="1"/>
  <c r="W36" i="157"/>
  <c r="X36" i="157" s="1"/>
  <c r="W42" i="157"/>
  <c r="X42" i="157" s="1"/>
  <c r="N43" i="175"/>
  <c r="N52" i="175"/>
  <c r="P69" i="175"/>
  <c r="O40" i="179"/>
  <c r="P40" i="179" s="1"/>
  <c r="P16" i="229"/>
  <c r="G35" i="186"/>
  <c r="H35" i="186" s="1"/>
  <c r="I35" i="186" s="1"/>
  <c r="G114" i="186"/>
  <c r="H114" i="186" s="1"/>
  <c r="I114" i="186" s="1"/>
  <c r="G187" i="186"/>
  <c r="H187" i="186" s="1"/>
  <c r="I187" i="186" s="1"/>
  <c r="G68" i="189"/>
  <c r="H68" i="189" s="1"/>
  <c r="I68" i="189" s="1"/>
  <c r="G16" i="188"/>
  <c r="H16" i="188" s="1"/>
  <c r="I16" i="188" s="1"/>
  <c r="G35" i="188"/>
  <c r="H35" i="188" s="1"/>
  <c r="I35" i="188" s="1"/>
  <c r="G249" i="190"/>
  <c r="H249" i="190" s="1"/>
  <c r="I249" i="190" s="1"/>
  <c r="G351" i="190"/>
  <c r="H351" i="190" s="1"/>
  <c r="I351" i="190" s="1"/>
  <c r="G94" i="191"/>
  <c r="H94" i="191" s="1"/>
  <c r="I94" i="191" s="1"/>
  <c r="F18" i="203"/>
  <c r="G18" i="203" s="1"/>
  <c r="H18" i="203" s="1"/>
  <c r="G58" i="211"/>
  <c r="H58" i="211" s="1"/>
  <c r="I58" i="211" s="1"/>
  <c r="G130" i="211"/>
  <c r="H130" i="211" s="1"/>
  <c r="I130" i="211" s="1"/>
  <c r="G18" i="214"/>
  <c r="H18" i="214" s="1"/>
  <c r="I18" i="214" s="1"/>
  <c r="G39" i="214"/>
  <c r="H39" i="214" s="1"/>
  <c r="I39" i="214" s="1"/>
  <c r="G28" i="163"/>
  <c r="H28" i="163" s="1"/>
  <c r="I28" i="163" s="1"/>
  <c r="W32" i="163"/>
  <c r="X32" i="163" s="1"/>
  <c r="G15" i="160"/>
  <c r="H15" i="160" s="1"/>
  <c r="I15" i="160" s="1"/>
  <c r="W17" i="160"/>
  <c r="X17" i="160" s="1"/>
  <c r="W22" i="160"/>
  <c r="X22" i="160" s="1"/>
  <c r="U20" i="165"/>
  <c r="V20" i="165" s="1"/>
  <c r="W24" i="167"/>
  <c r="X24" i="167" s="1"/>
  <c r="N34" i="175"/>
  <c r="N44" i="175"/>
  <c r="P70" i="175"/>
  <c r="O50" i="177"/>
  <c r="P50" i="177" s="1"/>
  <c r="G35" i="179"/>
  <c r="H35" i="179" s="1"/>
  <c r="I35" i="179" s="1"/>
  <c r="P47" i="179"/>
  <c r="P17" i="229"/>
  <c r="G36" i="186"/>
  <c r="H36" i="186" s="1"/>
  <c r="I36" i="186" s="1"/>
  <c r="G189" i="186"/>
  <c r="H189" i="186" s="1"/>
  <c r="I189" i="186" s="1"/>
  <c r="G77" i="189"/>
  <c r="H77" i="189" s="1"/>
  <c r="I77" i="189" s="1"/>
  <c r="G17" i="188"/>
  <c r="H17" i="188" s="1"/>
  <c r="I17" i="188" s="1"/>
  <c r="G36" i="188"/>
  <c r="H36" i="188" s="1"/>
  <c r="I36" i="188" s="1"/>
  <c r="G159" i="190"/>
  <c r="H159" i="190" s="1"/>
  <c r="I159" i="190" s="1"/>
  <c r="G357" i="190"/>
  <c r="H357" i="190" s="1"/>
  <c r="I357" i="190" s="1"/>
  <c r="G18" i="191"/>
  <c r="H18" i="191" s="1"/>
  <c r="I18" i="191" s="1"/>
  <c r="G100" i="191"/>
  <c r="H100" i="191" s="1"/>
  <c r="I100" i="191" s="1"/>
  <c r="F19" i="203"/>
  <c r="G19" i="203" s="1"/>
  <c r="F47" i="203"/>
  <c r="G47" i="203" s="1"/>
  <c r="G59" i="211"/>
  <c r="H59" i="211" s="1"/>
  <c r="I59" i="211" s="1"/>
  <c r="G134" i="211"/>
  <c r="H134" i="211" s="1"/>
  <c r="I134" i="211" s="1"/>
  <c r="G19" i="214"/>
  <c r="H19" i="214" s="1"/>
  <c r="I19" i="214" s="1"/>
  <c r="G114" i="217"/>
  <c r="H114" i="217" s="1"/>
  <c r="G244" i="217"/>
  <c r="H244" i="217" s="1"/>
  <c r="I244" i="217" s="1"/>
  <c r="O779" i="146"/>
  <c r="P779" i="146" s="1"/>
  <c r="W33" i="157"/>
  <c r="X33" i="157" s="1"/>
  <c r="W24" i="163"/>
  <c r="X24" i="163" s="1"/>
  <c r="W15" i="160"/>
  <c r="X15" i="160" s="1"/>
  <c r="W36" i="160"/>
  <c r="X36" i="160" s="1"/>
  <c r="U24" i="165"/>
  <c r="V24" i="165" s="1"/>
  <c r="I20" i="169"/>
  <c r="I16" i="171"/>
  <c r="G35" i="175"/>
  <c r="H35" i="175" s="1"/>
  <c r="I35" i="175" s="1"/>
  <c r="N53" i="175"/>
  <c r="P71" i="175"/>
  <c r="P86" i="175"/>
  <c r="O25" i="177"/>
  <c r="P25" i="177" s="1"/>
  <c r="G51" i="177"/>
  <c r="H51" i="177" s="1"/>
  <c r="I51" i="177" s="1"/>
  <c r="O17" i="179"/>
  <c r="P17" i="179" s="1"/>
  <c r="O35" i="179"/>
  <c r="P35" i="179" s="1"/>
  <c r="G20" i="182"/>
  <c r="H20" i="182" s="1"/>
  <c r="I20" i="182" s="1"/>
  <c r="G44" i="186"/>
  <c r="H44" i="186" s="1"/>
  <c r="I44" i="186" s="1"/>
  <c r="G120" i="186"/>
  <c r="H120" i="186" s="1"/>
  <c r="I120" i="186" s="1"/>
  <c r="G79" i="189"/>
  <c r="H79" i="189" s="1"/>
  <c r="I79" i="189" s="1"/>
  <c r="G18" i="188"/>
  <c r="H18" i="188" s="1"/>
  <c r="I18" i="188" s="1"/>
  <c r="G75" i="188"/>
  <c r="H75" i="188" s="1"/>
  <c r="I75" i="188" s="1"/>
  <c r="G169" i="190"/>
  <c r="H169" i="190" s="1"/>
  <c r="I169" i="190" s="1"/>
  <c r="G255" i="190"/>
  <c r="H255" i="190" s="1"/>
  <c r="I255" i="190" s="1"/>
  <c r="G367" i="190"/>
  <c r="H367" i="190" s="1"/>
  <c r="I367" i="190" s="1"/>
  <c r="G23" i="191"/>
  <c r="H23" i="191" s="1"/>
  <c r="I23" i="191" s="1"/>
  <c r="G111" i="191"/>
  <c r="H111" i="191" s="1"/>
  <c r="I111" i="191" s="1"/>
  <c r="F20" i="203"/>
  <c r="G20" i="203" s="1"/>
  <c r="H20" i="203" s="1"/>
  <c r="G63" i="211"/>
  <c r="H63" i="211" s="1"/>
  <c r="I63" i="211" s="1"/>
  <c r="G145" i="211"/>
  <c r="H145" i="211" s="1"/>
  <c r="I145" i="211" s="1"/>
  <c r="G20" i="214"/>
  <c r="H20" i="214" s="1"/>
  <c r="I20" i="214" s="1"/>
  <c r="G255" i="217"/>
  <c r="H255" i="217" s="1"/>
  <c r="O793" i="146"/>
  <c r="P793" i="146" s="1"/>
  <c r="W21" i="163"/>
  <c r="X21" i="163" s="1"/>
  <c r="W20" i="167"/>
  <c r="X20" i="167" s="1"/>
  <c r="I27" i="170"/>
  <c r="P73" i="175"/>
  <c r="O37" i="177"/>
  <c r="P37" i="177" s="1"/>
  <c r="O51" i="177"/>
  <c r="P51" i="177" s="1"/>
  <c r="O23" i="179"/>
  <c r="P23" i="179" s="1"/>
  <c r="O14" i="207"/>
  <c r="P14" i="207" s="1"/>
  <c r="O22" i="207"/>
  <c r="P22" i="207" s="1"/>
  <c r="G46" i="186"/>
  <c r="H46" i="186" s="1"/>
  <c r="I46" i="186" s="1"/>
  <c r="G128" i="186"/>
  <c r="H128" i="186" s="1"/>
  <c r="I128" i="186" s="1"/>
  <c r="G107" i="188"/>
  <c r="H107" i="188" s="1"/>
  <c r="G265" i="190"/>
  <c r="H265" i="190" s="1"/>
  <c r="I265" i="190" s="1"/>
  <c r="G373" i="190"/>
  <c r="H373" i="190" s="1"/>
  <c r="I373" i="190" s="1"/>
  <c r="G29" i="191"/>
  <c r="H29" i="191" s="1"/>
  <c r="I29" i="191" s="1"/>
  <c r="G117" i="191"/>
  <c r="H117" i="191" s="1"/>
  <c r="I117" i="191" s="1"/>
  <c r="G74" i="211"/>
  <c r="H74" i="211" s="1"/>
  <c r="I74" i="211" s="1"/>
  <c r="G146" i="211"/>
  <c r="H146" i="211" s="1"/>
  <c r="I146" i="211" s="1"/>
  <c r="G90" i="213"/>
  <c r="H90" i="213" s="1"/>
  <c r="I90" i="213" s="1"/>
  <c r="G126" i="217"/>
  <c r="H126" i="217" s="1"/>
  <c r="G260" i="217"/>
  <c r="H260" i="217" s="1"/>
  <c r="I260" i="217" s="1"/>
  <c r="G15" i="230"/>
  <c r="H15" i="230" s="1"/>
  <c r="I15" i="230" s="1"/>
  <c r="G27" i="230"/>
  <c r="H27" i="230" s="1"/>
  <c r="I27" i="230" s="1"/>
  <c r="G39" i="230"/>
  <c r="H39" i="230" s="1"/>
  <c r="I39" i="230" s="1"/>
  <c r="G51" i="230"/>
  <c r="H51" i="230" s="1"/>
  <c r="I51" i="230" s="1"/>
  <c r="G36" i="2"/>
  <c r="H36" i="2" s="1"/>
  <c r="I36" i="2" s="1"/>
  <c r="G64" i="2"/>
  <c r="H64" i="2" s="1"/>
  <c r="I64" i="2" s="1"/>
  <c r="G71" i="2"/>
  <c r="H71" i="2" s="1"/>
  <c r="I71" i="2" s="1"/>
  <c r="G84" i="2"/>
  <c r="H84" i="2" s="1"/>
  <c r="I84" i="2" s="1"/>
  <c r="G95" i="2"/>
  <c r="H95" i="2" s="1"/>
  <c r="I95" i="2" s="1"/>
  <c r="G103" i="2"/>
  <c r="H103" i="2" s="1"/>
  <c r="I103" i="2" s="1"/>
  <c r="G112" i="2"/>
  <c r="H112" i="2" s="1"/>
  <c r="I112" i="2" s="1"/>
  <c r="G118" i="2"/>
  <c r="H118" i="2" s="1"/>
  <c r="I118" i="2" s="1"/>
  <c r="G135" i="2"/>
  <c r="H135" i="2" s="1"/>
  <c r="I135" i="2" s="1"/>
  <c r="G21" i="124"/>
  <c r="H21" i="124" s="1"/>
  <c r="I21" i="124" s="1"/>
  <c r="G24" i="124"/>
  <c r="H24" i="124" s="1"/>
  <c r="I24" i="124" s="1"/>
  <c r="G30" i="124"/>
  <c r="H30" i="124" s="1"/>
  <c r="I30" i="124" s="1"/>
  <c r="G33" i="124"/>
  <c r="H33" i="124" s="1"/>
  <c r="I33" i="124" s="1"/>
  <c r="G49" i="124"/>
  <c r="H49" i="124" s="1"/>
  <c r="I49" i="124" s="1"/>
  <c r="G65" i="124"/>
  <c r="H65" i="124" s="1"/>
  <c r="I65" i="124" s="1"/>
  <c r="G68" i="124"/>
  <c r="H68" i="124" s="1"/>
  <c r="I68" i="124" s="1"/>
  <c r="G71" i="124"/>
  <c r="H71" i="124" s="1"/>
  <c r="I71" i="124" s="1"/>
  <c r="G87" i="124"/>
  <c r="H87" i="124" s="1"/>
  <c r="I87" i="124" s="1"/>
  <c r="G94" i="124"/>
  <c r="H94" i="124" s="1"/>
  <c r="I94" i="124" s="1"/>
  <c r="G99" i="124"/>
  <c r="H99" i="124" s="1"/>
  <c r="I99" i="124" s="1"/>
  <c r="G107" i="124"/>
  <c r="H107" i="124" s="1"/>
  <c r="I107" i="124" s="1"/>
  <c r="G115" i="124"/>
  <c r="H115" i="124" s="1"/>
  <c r="I115" i="124" s="1"/>
  <c r="G123" i="124"/>
  <c r="H123" i="124" s="1"/>
  <c r="I123" i="124" s="1"/>
  <c r="G131" i="124"/>
  <c r="H131" i="124" s="1"/>
  <c r="I131" i="124" s="1"/>
  <c r="G139" i="124"/>
  <c r="H139" i="124" s="1"/>
  <c r="I139" i="124" s="1"/>
  <c r="G147" i="124"/>
  <c r="H147" i="124" s="1"/>
  <c r="I147" i="124" s="1"/>
  <c r="G227" i="124"/>
  <c r="H227" i="124" s="1"/>
  <c r="I227" i="124" s="1"/>
  <c r="W45" i="127"/>
  <c r="X45" i="127" s="1"/>
  <c r="W53" i="127"/>
  <c r="X53" i="127" s="1"/>
  <c r="W89" i="127"/>
  <c r="X89" i="127" s="1"/>
  <c r="G137" i="127"/>
  <c r="H137" i="127" s="1"/>
  <c r="I137" i="127" s="1"/>
  <c r="G167" i="127"/>
  <c r="H167" i="127" s="1"/>
  <c r="I167" i="127" s="1"/>
  <c r="W188" i="127"/>
  <c r="X188" i="127" s="1"/>
  <c r="G25" i="230"/>
  <c r="H25" i="230" s="1"/>
  <c r="I25" i="230" s="1"/>
  <c r="G15" i="2"/>
  <c r="H15" i="2" s="1"/>
  <c r="I15" i="2" s="1"/>
  <c r="G23" i="2"/>
  <c r="H23" i="2" s="1"/>
  <c r="I23" i="2" s="1"/>
  <c r="G39" i="2"/>
  <c r="H39" i="2" s="1"/>
  <c r="I39" i="2" s="1"/>
  <c r="G49" i="2"/>
  <c r="H49" i="2" s="1"/>
  <c r="I49" i="2" s="1"/>
  <c r="G67" i="2"/>
  <c r="H67" i="2" s="1"/>
  <c r="I67" i="2" s="1"/>
  <c r="G78" i="2"/>
  <c r="H78" i="2" s="1"/>
  <c r="I78" i="2" s="1"/>
  <c r="G127" i="2"/>
  <c r="H127" i="2" s="1"/>
  <c r="I127" i="2" s="1"/>
  <c r="G36" i="124"/>
  <c r="H36" i="124" s="1"/>
  <c r="I36" i="124" s="1"/>
  <c r="G52" i="124"/>
  <c r="H52" i="124" s="1"/>
  <c r="I52" i="124" s="1"/>
  <c r="G74" i="124"/>
  <c r="H74" i="124" s="1"/>
  <c r="I74" i="124" s="1"/>
  <c r="G77" i="124"/>
  <c r="H77" i="124" s="1"/>
  <c r="I77" i="124" s="1"/>
  <c r="G162" i="124"/>
  <c r="H162" i="124" s="1"/>
  <c r="I162" i="124" s="1"/>
  <c r="X174" i="124"/>
  <c r="W207" i="124"/>
  <c r="X207" i="124" s="1"/>
  <c r="W218" i="124"/>
  <c r="X218" i="124" s="1"/>
  <c r="W26" i="127"/>
  <c r="X26" i="127" s="1"/>
  <c r="X58" i="127"/>
  <c r="W68" i="127"/>
  <c r="X68" i="127" s="1"/>
  <c r="G99" i="127"/>
  <c r="H99" i="127" s="1"/>
  <c r="I99" i="127" s="1"/>
  <c r="G129" i="127"/>
  <c r="H129" i="127" s="1"/>
  <c r="I129" i="127" s="1"/>
  <c r="W137" i="127"/>
  <c r="X137" i="127" s="1"/>
  <c r="W140" i="127"/>
  <c r="X140" i="127" s="1"/>
  <c r="G192" i="127"/>
  <c r="H192" i="127" s="1"/>
  <c r="I192" i="127" s="1"/>
  <c r="I248" i="124"/>
  <c r="I267" i="124"/>
  <c r="X8" i="2"/>
  <c r="G26" i="2"/>
  <c r="H26" i="2" s="1"/>
  <c r="I26" i="2" s="1"/>
  <c r="G42" i="2"/>
  <c r="H42" i="2" s="1"/>
  <c r="I42" i="2" s="1"/>
  <c r="G73" i="2"/>
  <c r="H73" i="2" s="1"/>
  <c r="I73" i="2" s="1"/>
  <c r="G86" i="2"/>
  <c r="H86" i="2" s="1"/>
  <c r="I86" i="2" s="1"/>
  <c r="G91" i="2"/>
  <c r="H91" i="2" s="1"/>
  <c r="I91" i="2" s="1"/>
  <c r="G100" i="2"/>
  <c r="H100" i="2" s="1"/>
  <c r="I100" i="2" s="1"/>
  <c r="G108" i="2"/>
  <c r="H108" i="2" s="1"/>
  <c r="I108" i="2" s="1"/>
  <c r="G120" i="2"/>
  <c r="H120" i="2" s="1"/>
  <c r="I120" i="2" s="1"/>
  <c r="G137" i="2"/>
  <c r="H137" i="2" s="1"/>
  <c r="I137" i="2" s="1"/>
  <c r="I13" i="124"/>
  <c r="G39" i="124"/>
  <c r="H39" i="124" s="1"/>
  <c r="I39" i="124" s="1"/>
  <c r="G55" i="124"/>
  <c r="H55" i="124" s="1"/>
  <c r="I55" i="124" s="1"/>
  <c r="G82" i="124"/>
  <c r="H82" i="124" s="1"/>
  <c r="I82" i="124" s="1"/>
  <c r="G104" i="124"/>
  <c r="H104" i="124" s="1"/>
  <c r="I104" i="124" s="1"/>
  <c r="G112" i="124"/>
  <c r="H112" i="124" s="1"/>
  <c r="I112" i="124" s="1"/>
  <c r="G120" i="124"/>
  <c r="H120" i="124" s="1"/>
  <c r="I120" i="124" s="1"/>
  <c r="G128" i="124"/>
  <c r="H128" i="124" s="1"/>
  <c r="I128" i="124" s="1"/>
  <c r="G136" i="124"/>
  <c r="H136" i="124" s="1"/>
  <c r="I136" i="124" s="1"/>
  <c r="G144" i="124"/>
  <c r="H144" i="124" s="1"/>
  <c r="I144" i="124" s="1"/>
  <c r="G152" i="124"/>
  <c r="H152" i="124" s="1"/>
  <c r="I152" i="124" s="1"/>
  <c r="G223" i="124"/>
  <c r="H223" i="124" s="1"/>
  <c r="I223" i="124" s="1"/>
  <c r="G251" i="124"/>
  <c r="H251" i="124" s="1"/>
  <c r="I251" i="124" s="1"/>
  <c r="W38" i="127"/>
  <c r="X38" i="127" s="1"/>
  <c r="G121" i="127"/>
  <c r="H121" i="127" s="1"/>
  <c r="I121" i="127" s="1"/>
  <c r="W129" i="127"/>
  <c r="X129" i="127" s="1"/>
  <c r="I20" i="230"/>
  <c r="G32" i="2"/>
  <c r="H32" i="2" s="1"/>
  <c r="I32" i="2" s="1"/>
  <c r="G60" i="2"/>
  <c r="H60" i="2" s="1"/>
  <c r="I60" i="2" s="1"/>
  <c r="G75" i="2"/>
  <c r="H75" i="2" s="1"/>
  <c r="I75" i="2" s="1"/>
  <c r="G88" i="2"/>
  <c r="H88" i="2" s="1"/>
  <c r="I88" i="2" s="1"/>
  <c r="G97" i="2"/>
  <c r="H97" i="2" s="1"/>
  <c r="I97" i="2" s="1"/>
  <c r="G105" i="2"/>
  <c r="H105" i="2" s="1"/>
  <c r="I105" i="2" s="1"/>
  <c r="G114" i="2"/>
  <c r="H114" i="2" s="1"/>
  <c r="I114" i="2" s="1"/>
  <c r="G122" i="2"/>
  <c r="H122" i="2" s="1"/>
  <c r="I122" i="2" s="1"/>
  <c r="G17" i="124"/>
  <c r="H17" i="124" s="1"/>
  <c r="I17" i="124" s="1"/>
  <c r="G26" i="124"/>
  <c r="H26" i="124" s="1"/>
  <c r="I26" i="124" s="1"/>
  <c r="G45" i="124"/>
  <c r="H45" i="124" s="1"/>
  <c r="I45" i="124" s="1"/>
  <c r="G61" i="124"/>
  <c r="H61" i="124" s="1"/>
  <c r="I61" i="124" s="1"/>
  <c r="G90" i="124"/>
  <c r="H90" i="124" s="1"/>
  <c r="I90" i="124" s="1"/>
  <c r="G101" i="124"/>
  <c r="H101" i="124" s="1"/>
  <c r="I101" i="124" s="1"/>
  <c r="G109" i="124"/>
  <c r="H109" i="124" s="1"/>
  <c r="I109" i="124" s="1"/>
  <c r="G117" i="124"/>
  <c r="H117" i="124" s="1"/>
  <c r="I117" i="124" s="1"/>
  <c r="G125" i="124"/>
  <c r="H125" i="124" s="1"/>
  <c r="I125" i="124" s="1"/>
  <c r="G133" i="124"/>
  <c r="H133" i="124" s="1"/>
  <c r="I133" i="124" s="1"/>
  <c r="G141" i="124"/>
  <c r="H141" i="124" s="1"/>
  <c r="I141" i="124" s="1"/>
  <c r="G149" i="124"/>
  <c r="H149" i="124" s="1"/>
  <c r="I149" i="124" s="1"/>
  <c r="G157" i="124"/>
  <c r="H157" i="124" s="1"/>
  <c r="I157" i="124" s="1"/>
  <c r="G219" i="124"/>
  <c r="H219" i="124" s="1"/>
  <c r="I219" i="124" s="1"/>
  <c r="W228" i="124"/>
  <c r="X228" i="124" s="1"/>
  <c r="W56" i="127"/>
  <c r="X56" i="127" s="1"/>
  <c r="G105" i="127"/>
  <c r="H105" i="127" s="1"/>
  <c r="I105" i="127" s="1"/>
  <c r="W113" i="127"/>
  <c r="X113" i="127" s="1"/>
  <c r="W124" i="127"/>
  <c r="X124" i="127" s="1"/>
  <c r="X212" i="127"/>
  <c r="X228" i="127"/>
  <c r="G247" i="127"/>
  <c r="H247" i="127" s="1"/>
  <c r="I247" i="127" s="1"/>
  <c r="G21" i="230"/>
  <c r="H21" i="230" s="1"/>
  <c r="I21" i="230" s="1"/>
  <c r="G17" i="2"/>
  <c r="H17" i="2" s="1"/>
  <c r="I17" i="2" s="1"/>
  <c r="G35" i="2"/>
  <c r="H35" i="2" s="1"/>
  <c r="I35" i="2" s="1"/>
  <c r="G51" i="2"/>
  <c r="H51" i="2" s="1"/>
  <c r="I51" i="2" s="1"/>
  <c r="G63" i="2"/>
  <c r="H63" i="2" s="1"/>
  <c r="I63" i="2" s="1"/>
  <c r="G80" i="2"/>
  <c r="H80" i="2" s="1"/>
  <c r="I80" i="2" s="1"/>
  <c r="G131" i="2"/>
  <c r="H131" i="2" s="1"/>
  <c r="I131" i="2" s="1"/>
  <c r="G20" i="124"/>
  <c r="H20" i="124" s="1"/>
  <c r="I20" i="124" s="1"/>
  <c r="G29" i="124"/>
  <c r="H29" i="124" s="1"/>
  <c r="I29" i="124" s="1"/>
  <c r="G48" i="124"/>
  <c r="H48" i="124" s="1"/>
  <c r="I48" i="124" s="1"/>
  <c r="G64" i="124"/>
  <c r="H64" i="124" s="1"/>
  <c r="I64" i="124" s="1"/>
  <c r="G70" i="124"/>
  <c r="H70" i="124" s="1"/>
  <c r="I70" i="124" s="1"/>
  <c r="G79" i="124"/>
  <c r="H79" i="124" s="1"/>
  <c r="I79" i="124" s="1"/>
  <c r="G84" i="124"/>
  <c r="H84" i="124" s="1"/>
  <c r="I84" i="124" s="1"/>
  <c r="G93" i="124"/>
  <c r="H93" i="124" s="1"/>
  <c r="I93" i="124" s="1"/>
  <c r="G166" i="124"/>
  <c r="H166" i="124" s="1"/>
  <c r="I166" i="124" s="1"/>
  <c r="G90" i="127"/>
  <c r="H90" i="127" s="1"/>
  <c r="I90" i="127" s="1"/>
  <c r="W105" i="127"/>
  <c r="X105" i="127" s="1"/>
  <c r="W116" i="127"/>
  <c r="X116" i="127" s="1"/>
  <c r="W150" i="127"/>
  <c r="X150" i="127" s="1"/>
  <c r="W153" i="127"/>
  <c r="X153" i="127" s="1"/>
  <c r="S121" i="11"/>
  <c r="T121" i="11" s="1"/>
  <c r="G29" i="230"/>
  <c r="H29" i="230" s="1"/>
  <c r="I29" i="230" s="1"/>
  <c r="G41" i="230"/>
  <c r="H41" i="230" s="1"/>
  <c r="I41" i="230" s="1"/>
  <c r="G53" i="230"/>
  <c r="H53" i="230" s="1"/>
  <c r="I53" i="230" s="1"/>
  <c r="G38" i="2"/>
  <c r="H38" i="2" s="1"/>
  <c r="I38" i="2" s="1"/>
  <c r="G66" i="2"/>
  <c r="H66" i="2" s="1"/>
  <c r="I66" i="2" s="1"/>
  <c r="G94" i="2"/>
  <c r="H94" i="2" s="1"/>
  <c r="I94" i="2" s="1"/>
  <c r="G102" i="2"/>
  <c r="H102" i="2" s="1"/>
  <c r="I102" i="2" s="1"/>
  <c r="G111" i="2"/>
  <c r="H111" i="2" s="1"/>
  <c r="I111" i="2" s="1"/>
  <c r="G124" i="2"/>
  <c r="H124" i="2" s="1"/>
  <c r="I124" i="2" s="1"/>
  <c r="G23" i="124"/>
  <c r="H23" i="124" s="1"/>
  <c r="I23" i="124" s="1"/>
  <c r="G32" i="124"/>
  <c r="H32" i="124" s="1"/>
  <c r="I32" i="124" s="1"/>
  <c r="G35" i="124"/>
  <c r="H35" i="124" s="1"/>
  <c r="I35" i="124" s="1"/>
  <c r="G51" i="124"/>
  <c r="H51" i="124" s="1"/>
  <c r="I51" i="124" s="1"/>
  <c r="G67" i="124"/>
  <c r="H67" i="124" s="1"/>
  <c r="I67" i="124" s="1"/>
  <c r="G73" i="124"/>
  <c r="H73" i="124" s="1"/>
  <c r="I73" i="124" s="1"/>
  <c r="G76" i="124"/>
  <c r="H76" i="124" s="1"/>
  <c r="I76" i="124" s="1"/>
  <c r="G98" i="124"/>
  <c r="H98" i="124" s="1"/>
  <c r="I98" i="124" s="1"/>
  <c r="G106" i="124"/>
  <c r="H106" i="124" s="1"/>
  <c r="I106" i="124" s="1"/>
  <c r="G114" i="124"/>
  <c r="H114" i="124" s="1"/>
  <c r="I114" i="124" s="1"/>
  <c r="G122" i="124"/>
  <c r="H122" i="124" s="1"/>
  <c r="I122" i="124" s="1"/>
  <c r="G130" i="124"/>
  <c r="H130" i="124" s="1"/>
  <c r="I130" i="124" s="1"/>
  <c r="G138" i="124"/>
  <c r="H138" i="124" s="1"/>
  <c r="I138" i="124" s="1"/>
  <c r="G146" i="124"/>
  <c r="H146" i="124" s="1"/>
  <c r="I146" i="124" s="1"/>
  <c r="G159" i="124"/>
  <c r="H159" i="124" s="1"/>
  <c r="I159" i="124" s="1"/>
  <c r="W224" i="124"/>
  <c r="X224" i="124" s="1"/>
  <c r="W108" i="127"/>
  <c r="X108" i="127" s="1"/>
  <c r="S30" i="11"/>
  <c r="T30" i="11" s="1"/>
  <c r="S90" i="11"/>
  <c r="T90" i="11" s="1"/>
  <c r="S114" i="11"/>
  <c r="T114" i="11" s="1"/>
  <c r="L26" i="2"/>
  <c r="W26" i="2" s="1"/>
  <c r="X26" i="2" s="1"/>
  <c r="L14" i="2"/>
  <c r="W14" i="2" s="1"/>
  <c r="X14" i="2" s="1"/>
  <c r="G14" i="2"/>
  <c r="H14" i="2" s="1"/>
  <c r="I14" i="2" s="1"/>
  <c r="G22" i="2"/>
  <c r="H22" i="2" s="1"/>
  <c r="I22" i="2" s="1"/>
  <c r="G25" i="2"/>
  <c r="H25" i="2" s="1"/>
  <c r="I25" i="2" s="1"/>
  <c r="G41" i="2"/>
  <c r="H41" i="2" s="1"/>
  <c r="I41" i="2" s="1"/>
  <c r="G48" i="2"/>
  <c r="H48" i="2" s="1"/>
  <c r="I48" i="2" s="1"/>
  <c r="G70" i="2"/>
  <c r="H70" i="2" s="1"/>
  <c r="I70" i="2" s="1"/>
  <c r="G77" i="2"/>
  <c r="H77" i="2" s="1"/>
  <c r="I77" i="2" s="1"/>
  <c r="G82" i="2"/>
  <c r="H82" i="2" s="1"/>
  <c r="I82" i="2" s="1"/>
  <c r="G117" i="2"/>
  <c r="H117" i="2" s="1"/>
  <c r="I117" i="2" s="1"/>
  <c r="G134" i="2"/>
  <c r="H134" i="2" s="1"/>
  <c r="I134" i="2" s="1"/>
  <c r="G38" i="124"/>
  <c r="H38" i="124" s="1"/>
  <c r="I38" i="124" s="1"/>
  <c r="G54" i="124"/>
  <c r="H54" i="124" s="1"/>
  <c r="I54" i="124" s="1"/>
  <c r="G86" i="124"/>
  <c r="H86" i="124" s="1"/>
  <c r="I86" i="124" s="1"/>
  <c r="W198" i="124"/>
  <c r="X198" i="124" s="1"/>
  <c r="G229" i="124"/>
  <c r="H229" i="124" s="1"/>
  <c r="I229" i="124" s="1"/>
  <c r="G271" i="124"/>
  <c r="H271" i="124" s="1"/>
  <c r="I271" i="124" s="1"/>
  <c r="W22" i="127"/>
  <c r="X22" i="127" s="1"/>
  <c r="G59" i="127"/>
  <c r="H59" i="127" s="1"/>
  <c r="I59" i="127" s="1"/>
  <c r="W130" i="127"/>
  <c r="X130" i="127" s="1"/>
  <c r="X171" i="127"/>
  <c r="G22" i="230"/>
  <c r="H22" i="230" s="1"/>
  <c r="I22" i="230" s="1"/>
  <c r="G28" i="2"/>
  <c r="H28" i="2" s="1"/>
  <c r="I28" i="2" s="1"/>
  <c r="G44" i="2"/>
  <c r="H44" i="2" s="1"/>
  <c r="I44" i="2" s="1"/>
  <c r="G56" i="2"/>
  <c r="H56" i="2" s="1"/>
  <c r="I56" i="2" s="1"/>
  <c r="G90" i="2"/>
  <c r="H90" i="2" s="1"/>
  <c r="I90" i="2" s="1"/>
  <c r="G99" i="2"/>
  <c r="H99" i="2" s="1"/>
  <c r="I99" i="2" s="1"/>
  <c r="G107" i="2"/>
  <c r="H107" i="2" s="1"/>
  <c r="I107" i="2" s="1"/>
  <c r="G126" i="2"/>
  <c r="H126" i="2" s="1"/>
  <c r="I126" i="2" s="1"/>
  <c r="G41" i="124"/>
  <c r="H41" i="124" s="1"/>
  <c r="I41" i="124" s="1"/>
  <c r="G57" i="124"/>
  <c r="H57" i="124" s="1"/>
  <c r="I57" i="124" s="1"/>
  <c r="G81" i="124"/>
  <c r="H81" i="124" s="1"/>
  <c r="I81" i="124" s="1"/>
  <c r="G103" i="124"/>
  <c r="H103" i="124" s="1"/>
  <c r="I103" i="124" s="1"/>
  <c r="G111" i="124"/>
  <c r="H111" i="124" s="1"/>
  <c r="I111" i="124" s="1"/>
  <c r="G119" i="124"/>
  <c r="H119" i="124" s="1"/>
  <c r="I119" i="124" s="1"/>
  <c r="G127" i="124"/>
  <c r="H127" i="124" s="1"/>
  <c r="I127" i="124" s="1"/>
  <c r="G135" i="124"/>
  <c r="H135" i="124" s="1"/>
  <c r="I135" i="124" s="1"/>
  <c r="G143" i="124"/>
  <c r="H143" i="124" s="1"/>
  <c r="I143" i="124" s="1"/>
  <c r="G151" i="124"/>
  <c r="H151" i="124" s="1"/>
  <c r="I151" i="124" s="1"/>
  <c r="G161" i="124"/>
  <c r="H161" i="124" s="1"/>
  <c r="I161" i="124" s="1"/>
  <c r="G195" i="124"/>
  <c r="H195" i="124" s="1"/>
  <c r="I195" i="124" s="1"/>
  <c r="W220" i="124"/>
  <c r="X220" i="124" s="1"/>
  <c r="X229" i="124"/>
  <c r="W39" i="127"/>
  <c r="X39" i="127" s="1"/>
  <c r="W59" i="127"/>
  <c r="X59" i="127" s="1"/>
  <c r="G96" i="127"/>
  <c r="H96" i="127" s="1"/>
  <c r="I96" i="127" s="1"/>
  <c r="W100" i="127"/>
  <c r="X100" i="127" s="1"/>
  <c r="W122" i="127"/>
  <c r="X122" i="127" s="1"/>
  <c r="W179" i="127"/>
  <c r="X179" i="127" s="1"/>
  <c r="G42" i="230"/>
  <c r="H42" i="230" s="1"/>
  <c r="I42" i="230" s="1"/>
  <c r="G54" i="230"/>
  <c r="H54" i="230" s="1"/>
  <c r="I54" i="230" s="1"/>
  <c r="G19" i="2"/>
  <c r="H19" i="2" s="1"/>
  <c r="I19" i="2" s="1"/>
  <c r="G31" i="2"/>
  <c r="H31" i="2" s="1"/>
  <c r="I31" i="2" s="1"/>
  <c r="G53" i="2"/>
  <c r="H53" i="2" s="1"/>
  <c r="I53" i="2" s="1"/>
  <c r="G59" i="2"/>
  <c r="H59" i="2" s="1"/>
  <c r="I59" i="2" s="1"/>
  <c r="G72" i="2"/>
  <c r="H72" i="2" s="1"/>
  <c r="I72" i="2" s="1"/>
  <c r="G85" i="2"/>
  <c r="H85" i="2" s="1"/>
  <c r="I85" i="2" s="1"/>
  <c r="G119" i="2"/>
  <c r="H119" i="2" s="1"/>
  <c r="I119" i="2" s="1"/>
  <c r="G136" i="2"/>
  <c r="H136" i="2" s="1"/>
  <c r="I136" i="2" s="1"/>
  <c r="G16" i="124"/>
  <c r="H16" i="124" s="1"/>
  <c r="I16" i="124" s="1"/>
  <c r="G44" i="124"/>
  <c r="H44" i="124" s="1"/>
  <c r="I44" i="124" s="1"/>
  <c r="G60" i="124"/>
  <c r="H60" i="124" s="1"/>
  <c r="I60" i="124" s="1"/>
  <c r="G89" i="124"/>
  <c r="H89" i="124" s="1"/>
  <c r="I89" i="124" s="1"/>
  <c r="W182" i="124"/>
  <c r="X182" i="124" s="1"/>
  <c r="G225" i="124"/>
  <c r="H225" i="124" s="1"/>
  <c r="I225" i="124" s="1"/>
  <c r="G44" i="127"/>
  <c r="H44" i="127" s="1"/>
  <c r="I44" i="127" s="1"/>
  <c r="W96" i="127"/>
  <c r="X96" i="127" s="1"/>
  <c r="W114" i="127"/>
  <c r="X114" i="127" s="1"/>
  <c r="G176" i="127"/>
  <c r="H176" i="127" s="1"/>
  <c r="I176" i="127" s="1"/>
  <c r="X219" i="127"/>
  <c r="S103" i="11"/>
  <c r="T103" i="11" s="1"/>
  <c r="G34" i="2"/>
  <c r="H34" i="2" s="1"/>
  <c r="I34" i="2" s="1"/>
  <c r="G62" i="2"/>
  <c r="H62" i="2" s="1"/>
  <c r="I62" i="2" s="1"/>
  <c r="G96" i="2"/>
  <c r="H96" i="2" s="1"/>
  <c r="I96" i="2" s="1"/>
  <c r="G104" i="2"/>
  <c r="H104" i="2" s="1"/>
  <c r="I104" i="2" s="1"/>
  <c r="G113" i="2"/>
  <c r="H113" i="2" s="1"/>
  <c r="I113" i="2" s="1"/>
  <c r="G128" i="2"/>
  <c r="H128" i="2" s="1"/>
  <c r="I128" i="2" s="1"/>
  <c r="G19" i="124"/>
  <c r="H19" i="124" s="1"/>
  <c r="I19" i="124" s="1"/>
  <c r="G25" i="124"/>
  <c r="H25" i="124" s="1"/>
  <c r="I25" i="124" s="1"/>
  <c r="G28" i="124"/>
  <c r="H28" i="124" s="1"/>
  <c r="I28" i="124" s="1"/>
  <c r="G47" i="124"/>
  <c r="H47" i="124" s="1"/>
  <c r="I47" i="124" s="1"/>
  <c r="G63" i="124"/>
  <c r="H63" i="124" s="1"/>
  <c r="I63" i="124" s="1"/>
  <c r="G69" i="124"/>
  <c r="H69" i="124" s="1"/>
  <c r="I69" i="124" s="1"/>
  <c r="G92" i="124"/>
  <c r="H92" i="124" s="1"/>
  <c r="I92" i="124" s="1"/>
  <c r="G100" i="124"/>
  <c r="H100" i="124" s="1"/>
  <c r="I100" i="124" s="1"/>
  <c r="G108" i="124"/>
  <c r="H108" i="124" s="1"/>
  <c r="I108" i="124" s="1"/>
  <c r="G116" i="124"/>
  <c r="H116" i="124" s="1"/>
  <c r="I116" i="124" s="1"/>
  <c r="G124" i="124"/>
  <c r="H124" i="124" s="1"/>
  <c r="I124" i="124" s="1"/>
  <c r="G132" i="124"/>
  <c r="H132" i="124" s="1"/>
  <c r="I132" i="124" s="1"/>
  <c r="G140" i="124"/>
  <c r="H140" i="124" s="1"/>
  <c r="I140" i="124" s="1"/>
  <c r="G148" i="124"/>
  <c r="H148" i="124" s="1"/>
  <c r="I148" i="124" s="1"/>
  <c r="G163" i="124"/>
  <c r="H163" i="124" s="1"/>
  <c r="I163" i="124" s="1"/>
  <c r="G179" i="124"/>
  <c r="H179" i="124" s="1"/>
  <c r="I179" i="124" s="1"/>
  <c r="W202" i="124"/>
  <c r="X202" i="124" s="1"/>
  <c r="G213" i="124"/>
  <c r="H213" i="124" s="1"/>
  <c r="I213" i="124" s="1"/>
  <c r="W32" i="127"/>
  <c r="X32" i="127" s="1"/>
  <c r="W44" i="127"/>
  <c r="X44" i="127" s="1"/>
  <c r="W57" i="127"/>
  <c r="X57" i="127" s="1"/>
  <c r="G88" i="127"/>
  <c r="H88" i="127" s="1"/>
  <c r="I88" i="127" s="1"/>
  <c r="W106" i="127"/>
  <c r="X106" i="127" s="1"/>
  <c r="S78" i="11"/>
  <c r="T78" i="11" s="1"/>
  <c r="G23" i="230"/>
  <c r="H23" i="230" s="1"/>
  <c r="I23" i="230" s="1"/>
  <c r="G16" i="2"/>
  <c r="H16" i="2" s="1"/>
  <c r="I16" i="2" s="1"/>
  <c r="G37" i="2"/>
  <c r="H37" i="2" s="1"/>
  <c r="I37" i="2" s="1"/>
  <c r="G50" i="2"/>
  <c r="H50" i="2" s="1"/>
  <c r="I50" i="2" s="1"/>
  <c r="G65" i="2"/>
  <c r="H65" i="2" s="1"/>
  <c r="I65" i="2" s="1"/>
  <c r="G74" i="2"/>
  <c r="H74" i="2" s="1"/>
  <c r="I74" i="2" s="1"/>
  <c r="G79" i="2"/>
  <c r="H79" i="2" s="1"/>
  <c r="I79" i="2" s="1"/>
  <c r="G87" i="2"/>
  <c r="H87" i="2" s="1"/>
  <c r="I87" i="2" s="1"/>
  <c r="G121" i="2"/>
  <c r="H121" i="2" s="1"/>
  <c r="I121" i="2" s="1"/>
  <c r="G22" i="124"/>
  <c r="H22" i="124" s="1"/>
  <c r="I22" i="124" s="1"/>
  <c r="G31" i="124"/>
  <c r="H31" i="124" s="1"/>
  <c r="I31" i="124" s="1"/>
  <c r="G34" i="124"/>
  <c r="H34" i="124" s="1"/>
  <c r="I34" i="124" s="1"/>
  <c r="G50" i="124"/>
  <c r="H50" i="124" s="1"/>
  <c r="I50" i="124" s="1"/>
  <c r="G66" i="124"/>
  <c r="H66" i="124" s="1"/>
  <c r="I66" i="124" s="1"/>
  <c r="G72" i="124"/>
  <c r="H72" i="124" s="1"/>
  <c r="I72" i="124" s="1"/>
  <c r="G78" i="124"/>
  <c r="H78" i="124" s="1"/>
  <c r="I78" i="124" s="1"/>
  <c r="G95" i="124"/>
  <c r="H95" i="124" s="1"/>
  <c r="I95" i="124" s="1"/>
  <c r="G153" i="124"/>
  <c r="H153" i="124" s="1"/>
  <c r="I153" i="124" s="1"/>
  <c r="W179" i="124"/>
  <c r="X179" i="124" s="1"/>
  <c r="G199" i="124"/>
  <c r="H199" i="124" s="1"/>
  <c r="I199" i="124" s="1"/>
  <c r="G221" i="124"/>
  <c r="H221" i="124" s="1"/>
  <c r="I221" i="124" s="1"/>
  <c r="W230" i="124"/>
  <c r="X230" i="124" s="1"/>
  <c r="W25" i="127"/>
  <c r="X25" i="127" s="1"/>
  <c r="W88" i="127"/>
  <c r="X88" i="127" s="1"/>
  <c r="G139" i="127"/>
  <c r="H139" i="127" s="1"/>
  <c r="I139" i="127" s="1"/>
  <c r="W145" i="127"/>
  <c r="X145" i="127" s="1"/>
  <c r="X225" i="127"/>
  <c r="G55" i="230"/>
  <c r="H55" i="230" s="1"/>
  <c r="I55" i="230" s="1"/>
  <c r="G24" i="2"/>
  <c r="H24" i="2" s="1"/>
  <c r="I24" i="2" s="1"/>
  <c r="G40" i="2"/>
  <c r="H40" i="2" s="1"/>
  <c r="I40" i="2" s="1"/>
  <c r="G68" i="2"/>
  <c r="H68" i="2" s="1"/>
  <c r="I68" i="2" s="1"/>
  <c r="G93" i="2"/>
  <c r="H93" i="2" s="1"/>
  <c r="I93" i="2" s="1"/>
  <c r="G101" i="2"/>
  <c r="H101" i="2" s="1"/>
  <c r="I101" i="2" s="1"/>
  <c r="G110" i="2"/>
  <c r="H110" i="2" s="1"/>
  <c r="I110" i="2" s="1"/>
  <c r="G130" i="2"/>
  <c r="H130" i="2" s="1"/>
  <c r="I130" i="2" s="1"/>
  <c r="G37" i="124"/>
  <c r="H37" i="124" s="1"/>
  <c r="I37" i="124" s="1"/>
  <c r="G53" i="124"/>
  <c r="H53" i="124" s="1"/>
  <c r="I53" i="124" s="1"/>
  <c r="G75" i="124"/>
  <c r="H75" i="124" s="1"/>
  <c r="I75" i="124" s="1"/>
  <c r="G83" i="124"/>
  <c r="H83" i="124" s="1"/>
  <c r="I83" i="124" s="1"/>
  <c r="G105" i="124"/>
  <c r="H105" i="124" s="1"/>
  <c r="I105" i="124" s="1"/>
  <c r="G113" i="124"/>
  <c r="H113" i="124" s="1"/>
  <c r="I113" i="124" s="1"/>
  <c r="G121" i="124"/>
  <c r="H121" i="124" s="1"/>
  <c r="I121" i="124" s="1"/>
  <c r="G129" i="124"/>
  <c r="H129" i="124" s="1"/>
  <c r="I129" i="124" s="1"/>
  <c r="G137" i="124"/>
  <c r="H137" i="124" s="1"/>
  <c r="I137" i="124" s="1"/>
  <c r="G145" i="124"/>
  <c r="H145" i="124" s="1"/>
  <c r="I145" i="124" s="1"/>
  <c r="G165" i="124"/>
  <c r="H165" i="124" s="1"/>
  <c r="I165" i="124" s="1"/>
  <c r="G170" i="124"/>
  <c r="H170" i="124" s="1"/>
  <c r="I170" i="124" s="1"/>
  <c r="W173" i="124"/>
  <c r="X173" i="124" s="1"/>
  <c r="W42" i="127"/>
  <c r="X42" i="127" s="1"/>
  <c r="X47" i="127"/>
  <c r="X50" i="127"/>
  <c r="G55" i="127"/>
  <c r="H55" i="127" s="1"/>
  <c r="I55" i="127" s="1"/>
  <c r="W83" i="127"/>
  <c r="X83" i="127" s="1"/>
  <c r="W91" i="127"/>
  <c r="X91" i="127" s="1"/>
  <c r="S60" i="11"/>
  <c r="T60" i="11" s="1"/>
  <c r="G38" i="230"/>
  <c r="H38" i="230" s="1"/>
  <c r="I38" i="230" s="1"/>
  <c r="G21" i="2"/>
  <c r="H21" i="2" s="1"/>
  <c r="I21" i="2" s="1"/>
  <c r="G27" i="2"/>
  <c r="H27" i="2" s="1"/>
  <c r="I27" i="2" s="1"/>
  <c r="G43" i="2"/>
  <c r="H43" i="2" s="1"/>
  <c r="I43" i="2" s="1"/>
  <c r="G47" i="2"/>
  <c r="H47" i="2" s="1"/>
  <c r="I47" i="2" s="1"/>
  <c r="G55" i="2"/>
  <c r="H55" i="2" s="1"/>
  <c r="I55" i="2" s="1"/>
  <c r="G76" i="2"/>
  <c r="H76" i="2" s="1"/>
  <c r="I76" i="2" s="1"/>
  <c r="G123" i="2"/>
  <c r="H123" i="2" s="1"/>
  <c r="I123" i="2" s="1"/>
  <c r="G276" i="124"/>
  <c r="H276" i="124" s="1"/>
  <c r="I276" i="124" s="1"/>
  <c r="G256" i="124"/>
  <c r="H256" i="124" s="1"/>
  <c r="I256" i="124" s="1"/>
  <c r="G235" i="124"/>
  <c r="H235" i="124" s="1"/>
  <c r="I235" i="124" s="1"/>
  <c r="G211" i="124"/>
  <c r="H211" i="124" s="1"/>
  <c r="I211" i="124" s="1"/>
  <c r="G202" i="124"/>
  <c r="H202" i="124" s="1"/>
  <c r="I202" i="124" s="1"/>
  <c r="G209" i="124"/>
  <c r="H209" i="124" s="1"/>
  <c r="I209" i="124" s="1"/>
  <c r="G193" i="124"/>
  <c r="H193" i="124" s="1"/>
  <c r="I193" i="124" s="1"/>
  <c r="G177" i="124"/>
  <c r="H177" i="124" s="1"/>
  <c r="I177" i="124" s="1"/>
  <c r="G270" i="124"/>
  <c r="H270" i="124" s="1"/>
  <c r="I270" i="124" s="1"/>
  <c r="G250" i="124"/>
  <c r="H250" i="124" s="1"/>
  <c r="I250" i="124" s="1"/>
  <c r="G233" i="124"/>
  <c r="H233" i="124" s="1"/>
  <c r="I233" i="124" s="1"/>
  <c r="G200" i="124"/>
  <c r="H200" i="124" s="1"/>
  <c r="I200" i="124" s="1"/>
  <c r="G184" i="124"/>
  <c r="H184" i="124" s="1"/>
  <c r="I184" i="124" s="1"/>
  <c r="G168" i="124"/>
  <c r="H168" i="124" s="1"/>
  <c r="I168" i="124" s="1"/>
  <c r="G275" i="124"/>
  <c r="H275" i="124" s="1"/>
  <c r="I275" i="124" s="1"/>
  <c r="G255" i="124"/>
  <c r="H255" i="124" s="1"/>
  <c r="I255" i="124" s="1"/>
  <c r="G230" i="124"/>
  <c r="H230" i="124" s="1"/>
  <c r="I230" i="124" s="1"/>
  <c r="G228" i="124"/>
  <c r="H228" i="124" s="1"/>
  <c r="I228" i="124" s="1"/>
  <c r="G226" i="124"/>
  <c r="H226" i="124" s="1"/>
  <c r="I226" i="124" s="1"/>
  <c r="G224" i="124"/>
  <c r="H224" i="124" s="1"/>
  <c r="I224" i="124" s="1"/>
  <c r="G222" i="124"/>
  <c r="H222" i="124" s="1"/>
  <c r="I222" i="124" s="1"/>
  <c r="G220" i="124"/>
  <c r="H220" i="124" s="1"/>
  <c r="I220" i="124" s="1"/>
  <c r="G218" i="124"/>
  <c r="H218" i="124" s="1"/>
  <c r="I218" i="124" s="1"/>
  <c r="G207" i="124"/>
  <c r="H207" i="124" s="1"/>
  <c r="I207" i="124" s="1"/>
  <c r="G191" i="124"/>
  <c r="H191" i="124" s="1"/>
  <c r="I191" i="124" s="1"/>
  <c r="G175" i="124"/>
  <c r="H175" i="124" s="1"/>
  <c r="I175" i="124" s="1"/>
  <c r="G280" i="124"/>
  <c r="H280" i="124" s="1"/>
  <c r="I280" i="124" s="1"/>
  <c r="G216" i="124"/>
  <c r="H216" i="124" s="1"/>
  <c r="I216" i="124" s="1"/>
  <c r="G198" i="124"/>
  <c r="H198" i="124" s="1"/>
  <c r="I198" i="124" s="1"/>
  <c r="G182" i="124"/>
  <c r="H182" i="124" s="1"/>
  <c r="I182" i="124" s="1"/>
  <c r="G269" i="124"/>
  <c r="H269" i="124" s="1"/>
  <c r="I269" i="124" s="1"/>
  <c r="G249" i="124"/>
  <c r="H249" i="124" s="1"/>
  <c r="I249" i="124" s="1"/>
  <c r="G205" i="124"/>
  <c r="H205" i="124" s="1"/>
  <c r="I205" i="124" s="1"/>
  <c r="G189" i="124"/>
  <c r="H189" i="124" s="1"/>
  <c r="I189" i="124" s="1"/>
  <c r="G173" i="124"/>
  <c r="H173" i="124" s="1"/>
  <c r="I173" i="124" s="1"/>
  <c r="G274" i="124"/>
  <c r="H274" i="124" s="1"/>
  <c r="I274" i="124" s="1"/>
  <c r="G254" i="124"/>
  <c r="H254" i="124" s="1"/>
  <c r="I254" i="124" s="1"/>
  <c r="G214" i="124"/>
  <c r="H214" i="124" s="1"/>
  <c r="I214" i="124" s="1"/>
  <c r="G196" i="124"/>
  <c r="H196" i="124" s="1"/>
  <c r="I196" i="124" s="1"/>
  <c r="G180" i="124"/>
  <c r="H180" i="124" s="1"/>
  <c r="I180" i="124" s="1"/>
  <c r="G279" i="124"/>
  <c r="H279" i="124" s="1"/>
  <c r="I279" i="124" s="1"/>
  <c r="G203" i="124"/>
  <c r="H203" i="124" s="1"/>
  <c r="I203" i="124" s="1"/>
  <c r="G187" i="124"/>
  <c r="H187" i="124" s="1"/>
  <c r="I187" i="124" s="1"/>
  <c r="G171" i="124"/>
  <c r="H171" i="124" s="1"/>
  <c r="I171" i="124" s="1"/>
  <c r="G268" i="124"/>
  <c r="H268" i="124" s="1"/>
  <c r="I268" i="124" s="1"/>
  <c r="G212" i="124"/>
  <c r="H212" i="124" s="1"/>
  <c r="I212" i="124" s="1"/>
  <c r="G210" i="124"/>
  <c r="H210" i="124" s="1"/>
  <c r="I210" i="124" s="1"/>
  <c r="G194" i="124"/>
  <c r="H194" i="124" s="1"/>
  <c r="I194" i="124" s="1"/>
  <c r="G178" i="124"/>
  <c r="H178" i="124" s="1"/>
  <c r="I178" i="124" s="1"/>
  <c r="G273" i="124"/>
  <c r="H273" i="124" s="1"/>
  <c r="I273" i="124" s="1"/>
  <c r="G253" i="124"/>
  <c r="H253" i="124" s="1"/>
  <c r="I253" i="124" s="1"/>
  <c r="G234" i="124"/>
  <c r="H234" i="124" s="1"/>
  <c r="I234" i="124" s="1"/>
  <c r="G201" i="124"/>
  <c r="H201" i="124" s="1"/>
  <c r="I201" i="124" s="1"/>
  <c r="G185" i="124"/>
  <c r="H185" i="124" s="1"/>
  <c r="I185" i="124" s="1"/>
  <c r="G169" i="124"/>
  <c r="H169" i="124" s="1"/>
  <c r="I169" i="124" s="1"/>
  <c r="G278" i="124"/>
  <c r="H278" i="124" s="1"/>
  <c r="I278" i="124" s="1"/>
  <c r="G208" i="124"/>
  <c r="H208" i="124" s="1"/>
  <c r="I208" i="124" s="1"/>
  <c r="G192" i="124"/>
  <c r="H192" i="124" s="1"/>
  <c r="I192" i="124" s="1"/>
  <c r="G176" i="124"/>
  <c r="H176" i="124" s="1"/>
  <c r="I176" i="124" s="1"/>
  <c r="G272" i="124"/>
  <c r="H272" i="124" s="1"/>
  <c r="I272" i="124" s="1"/>
  <c r="G252" i="124"/>
  <c r="H252" i="124" s="1"/>
  <c r="I252" i="124" s="1"/>
  <c r="G206" i="124"/>
  <c r="H206" i="124" s="1"/>
  <c r="I206" i="124" s="1"/>
  <c r="G190" i="124"/>
  <c r="H190" i="124" s="1"/>
  <c r="I190" i="124" s="1"/>
  <c r="G174" i="124"/>
  <c r="H174" i="124" s="1"/>
  <c r="I174" i="124" s="1"/>
  <c r="G277" i="124"/>
  <c r="H277" i="124" s="1"/>
  <c r="I277" i="124" s="1"/>
  <c r="G257" i="124"/>
  <c r="H257" i="124" s="1"/>
  <c r="I257" i="124" s="1"/>
  <c r="G215" i="124"/>
  <c r="H215" i="124" s="1"/>
  <c r="I215" i="124" s="1"/>
  <c r="G197" i="124"/>
  <c r="H197" i="124" s="1"/>
  <c r="I197" i="124" s="1"/>
  <c r="G181" i="124"/>
  <c r="H181" i="124" s="1"/>
  <c r="I181" i="124" s="1"/>
  <c r="G204" i="124"/>
  <c r="H204" i="124" s="1"/>
  <c r="I204" i="124" s="1"/>
  <c r="G188" i="124"/>
  <c r="H188" i="124" s="1"/>
  <c r="I188" i="124" s="1"/>
  <c r="G172" i="124"/>
  <c r="H172" i="124" s="1"/>
  <c r="I172" i="124" s="1"/>
  <c r="G40" i="124"/>
  <c r="H40" i="124" s="1"/>
  <c r="I40" i="124" s="1"/>
  <c r="G56" i="124"/>
  <c r="H56" i="124" s="1"/>
  <c r="I56" i="124" s="1"/>
  <c r="G158" i="124"/>
  <c r="H158" i="124" s="1"/>
  <c r="I158" i="124" s="1"/>
  <c r="G167" i="124"/>
  <c r="H167" i="124" s="1"/>
  <c r="I167" i="124" s="1"/>
  <c r="G183" i="124"/>
  <c r="H183" i="124" s="1"/>
  <c r="I183" i="124" s="1"/>
  <c r="G217" i="124"/>
  <c r="H217" i="124" s="1"/>
  <c r="I217" i="124" s="1"/>
  <c r="W235" i="124"/>
  <c r="X235" i="124" s="1"/>
  <c r="G256" i="127"/>
  <c r="H256" i="127" s="1"/>
  <c r="I256" i="127" s="1"/>
  <c r="G232" i="127"/>
  <c r="H232" i="127" s="1"/>
  <c r="I232" i="127" s="1"/>
  <c r="G229" i="127"/>
  <c r="H229" i="127" s="1"/>
  <c r="I229" i="127" s="1"/>
  <c r="G227" i="127"/>
  <c r="H227" i="127" s="1"/>
  <c r="I227" i="127" s="1"/>
  <c r="G225" i="127"/>
  <c r="H225" i="127" s="1"/>
  <c r="I225" i="127" s="1"/>
  <c r="G223" i="127"/>
  <c r="H223" i="127" s="1"/>
  <c r="I223" i="127" s="1"/>
  <c r="G221" i="127"/>
  <c r="H221" i="127" s="1"/>
  <c r="I221" i="127" s="1"/>
  <c r="G219" i="127"/>
  <c r="H219" i="127" s="1"/>
  <c r="I219" i="127" s="1"/>
  <c r="G217" i="127"/>
  <c r="H217" i="127" s="1"/>
  <c r="I217" i="127" s="1"/>
  <c r="G215" i="127"/>
  <c r="H215" i="127" s="1"/>
  <c r="I215" i="127" s="1"/>
  <c r="G213" i="127"/>
  <c r="H213" i="127" s="1"/>
  <c r="I213" i="127" s="1"/>
  <c r="G211" i="127"/>
  <c r="H211" i="127" s="1"/>
  <c r="I211" i="127" s="1"/>
  <c r="G209" i="127"/>
  <c r="H209" i="127" s="1"/>
  <c r="I209" i="127" s="1"/>
  <c r="G207" i="127"/>
  <c r="H207" i="127" s="1"/>
  <c r="I207" i="127" s="1"/>
  <c r="G205" i="127"/>
  <c r="H205" i="127" s="1"/>
  <c r="I205" i="127" s="1"/>
  <c r="G203" i="127"/>
  <c r="H203" i="127" s="1"/>
  <c r="I203" i="127" s="1"/>
  <c r="G201" i="127"/>
  <c r="H201" i="127" s="1"/>
  <c r="I201" i="127" s="1"/>
  <c r="G199" i="127"/>
  <c r="H199" i="127" s="1"/>
  <c r="I199" i="127" s="1"/>
  <c r="G197" i="127"/>
  <c r="H197" i="127" s="1"/>
  <c r="I197" i="127" s="1"/>
  <c r="G179" i="127"/>
  <c r="H179" i="127" s="1"/>
  <c r="I179" i="127" s="1"/>
  <c r="G170" i="127"/>
  <c r="H170" i="127" s="1"/>
  <c r="I170" i="127" s="1"/>
  <c r="G150" i="127"/>
  <c r="H150" i="127" s="1"/>
  <c r="I150" i="127" s="1"/>
  <c r="G68" i="127"/>
  <c r="H68" i="127" s="1"/>
  <c r="I68" i="127" s="1"/>
  <c r="G56" i="127"/>
  <c r="H56" i="127" s="1"/>
  <c r="I56" i="127" s="1"/>
  <c r="G47" i="127"/>
  <c r="H47" i="127" s="1"/>
  <c r="I47" i="127" s="1"/>
  <c r="G41" i="127"/>
  <c r="H41" i="127" s="1"/>
  <c r="I41" i="127" s="1"/>
  <c r="G25" i="127"/>
  <c r="H25" i="127" s="1"/>
  <c r="I25" i="127" s="1"/>
  <c r="G195" i="127"/>
  <c r="H195" i="127" s="1"/>
  <c r="I195" i="127" s="1"/>
  <c r="G186" i="127"/>
  <c r="H186" i="127" s="1"/>
  <c r="I186" i="127" s="1"/>
  <c r="G161" i="127"/>
  <c r="H161" i="127" s="1"/>
  <c r="I161" i="127" s="1"/>
  <c r="G145" i="127"/>
  <c r="H145" i="127" s="1"/>
  <c r="I145" i="127" s="1"/>
  <c r="G140" i="127"/>
  <c r="H140" i="127" s="1"/>
  <c r="I140" i="127" s="1"/>
  <c r="G132" i="127"/>
  <c r="H132" i="127" s="1"/>
  <c r="I132" i="127" s="1"/>
  <c r="G124" i="127"/>
  <c r="H124" i="127" s="1"/>
  <c r="I124" i="127" s="1"/>
  <c r="G116" i="127"/>
  <c r="H116" i="127" s="1"/>
  <c r="I116" i="127" s="1"/>
  <c r="G108" i="127"/>
  <c r="H108" i="127" s="1"/>
  <c r="I108" i="127" s="1"/>
  <c r="G100" i="127"/>
  <c r="H100" i="127" s="1"/>
  <c r="I100" i="127" s="1"/>
  <c r="G91" i="127"/>
  <c r="H91" i="127" s="1"/>
  <c r="I91" i="127" s="1"/>
  <c r="G53" i="127"/>
  <c r="H53" i="127" s="1"/>
  <c r="I53" i="127" s="1"/>
  <c r="G38" i="127"/>
  <c r="H38" i="127" s="1"/>
  <c r="I38" i="127" s="1"/>
  <c r="G22" i="127"/>
  <c r="H22" i="127" s="1"/>
  <c r="I22" i="127" s="1"/>
  <c r="G250" i="127"/>
  <c r="H250" i="127" s="1"/>
  <c r="I250" i="127" s="1"/>
  <c r="G193" i="127"/>
  <c r="H193" i="127" s="1"/>
  <c r="I193" i="127" s="1"/>
  <c r="G177" i="127"/>
  <c r="H177" i="127" s="1"/>
  <c r="I177" i="127" s="1"/>
  <c r="G168" i="127"/>
  <c r="H168" i="127" s="1"/>
  <c r="I168" i="127" s="1"/>
  <c r="G153" i="127"/>
  <c r="H153" i="127" s="1"/>
  <c r="I153" i="127" s="1"/>
  <c r="G77" i="127"/>
  <c r="H77" i="127" s="1"/>
  <c r="I77" i="127" s="1"/>
  <c r="G74" i="127"/>
  <c r="H74" i="127" s="1"/>
  <c r="I74" i="127" s="1"/>
  <c r="G71" i="127"/>
  <c r="H71" i="127" s="1"/>
  <c r="I71" i="127" s="1"/>
  <c r="G50" i="127"/>
  <c r="H50" i="127" s="1"/>
  <c r="I50" i="127" s="1"/>
  <c r="G35" i="127"/>
  <c r="H35" i="127" s="1"/>
  <c r="I35" i="127" s="1"/>
  <c r="G19" i="127"/>
  <c r="H19" i="127" s="1"/>
  <c r="I19" i="127" s="1"/>
  <c r="G255" i="127"/>
  <c r="H255" i="127" s="1"/>
  <c r="I255" i="127" s="1"/>
  <c r="G184" i="127"/>
  <c r="H184" i="127" s="1"/>
  <c r="I184" i="127" s="1"/>
  <c r="G159" i="127"/>
  <c r="H159" i="127" s="1"/>
  <c r="I159" i="127" s="1"/>
  <c r="G143" i="127"/>
  <c r="H143" i="127" s="1"/>
  <c r="I143" i="127" s="1"/>
  <c r="G135" i="127"/>
  <c r="H135" i="127" s="1"/>
  <c r="I135" i="127" s="1"/>
  <c r="G127" i="127"/>
  <c r="H127" i="127" s="1"/>
  <c r="I127" i="127" s="1"/>
  <c r="G119" i="127"/>
  <c r="H119" i="127" s="1"/>
  <c r="I119" i="127" s="1"/>
  <c r="G111" i="127"/>
  <c r="H111" i="127" s="1"/>
  <c r="I111" i="127" s="1"/>
  <c r="G103" i="127"/>
  <c r="H103" i="127" s="1"/>
  <c r="I103" i="127" s="1"/>
  <c r="G94" i="127"/>
  <c r="H94" i="127" s="1"/>
  <c r="I94" i="127" s="1"/>
  <c r="G86" i="127"/>
  <c r="H86" i="127" s="1"/>
  <c r="I86" i="127" s="1"/>
  <c r="G83" i="127"/>
  <c r="H83" i="127" s="1"/>
  <c r="I83" i="127" s="1"/>
  <c r="G63" i="127"/>
  <c r="H63" i="127" s="1"/>
  <c r="I63" i="127" s="1"/>
  <c r="G32" i="127"/>
  <c r="H32" i="127" s="1"/>
  <c r="I32" i="127" s="1"/>
  <c r="G16" i="127"/>
  <c r="H16" i="127" s="1"/>
  <c r="I16" i="127" s="1"/>
  <c r="G191" i="127"/>
  <c r="H191" i="127" s="1"/>
  <c r="I191" i="127" s="1"/>
  <c r="G175" i="127"/>
  <c r="H175" i="127" s="1"/>
  <c r="I175" i="127" s="1"/>
  <c r="G166" i="127"/>
  <c r="H166" i="127" s="1"/>
  <c r="I166" i="127" s="1"/>
  <c r="G148" i="127"/>
  <c r="H148" i="127" s="1"/>
  <c r="I148" i="127" s="1"/>
  <c r="G80" i="127"/>
  <c r="H80" i="127" s="1"/>
  <c r="I80" i="127" s="1"/>
  <c r="G66" i="127"/>
  <c r="H66" i="127" s="1"/>
  <c r="I66" i="127" s="1"/>
  <c r="G60" i="127"/>
  <c r="H60" i="127" s="1"/>
  <c r="I60" i="127" s="1"/>
  <c r="G45" i="127"/>
  <c r="H45" i="127" s="1"/>
  <c r="I45" i="127" s="1"/>
  <c r="G29" i="127"/>
  <c r="H29" i="127" s="1"/>
  <c r="I29" i="127" s="1"/>
  <c r="G249" i="127"/>
  <c r="H249" i="127" s="1"/>
  <c r="I249" i="127" s="1"/>
  <c r="G182" i="127"/>
  <c r="H182" i="127" s="1"/>
  <c r="I182" i="127" s="1"/>
  <c r="X174" i="127"/>
  <c r="G173" i="127"/>
  <c r="H173" i="127" s="1"/>
  <c r="I173" i="127" s="1"/>
  <c r="G157" i="127"/>
  <c r="H157" i="127" s="1"/>
  <c r="I157" i="127" s="1"/>
  <c r="G138" i="127"/>
  <c r="H138" i="127" s="1"/>
  <c r="I138" i="127" s="1"/>
  <c r="G130" i="127"/>
  <c r="H130" i="127" s="1"/>
  <c r="I130" i="127" s="1"/>
  <c r="G122" i="127"/>
  <c r="H122" i="127" s="1"/>
  <c r="I122" i="127" s="1"/>
  <c r="G114" i="127"/>
  <c r="H114" i="127" s="1"/>
  <c r="I114" i="127" s="1"/>
  <c r="G106" i="127"/>
  <c r="H106" i="127" s="1"/>
  <c r="I106" i="127" s="1"/>
  <c r="G97" i="127"/>
  <c r="H97" i="127" s="1"/>
  <c r="I97" i="127" s="1"/>
  <c r="G89" i="127"/>
  <c r="H89" i="127" s="1"/>
  <c r="I89" i="127" s="1"/>
  <c r="G57" i="127"/>
  <c r="H57" i="127" s="1"/>
  <c r="I57" i="127" s="1"/>
  <c r="G42" i="127"/>
  <c r="H42" i="127" s="1"/>
  <c r="I42" i="127" s="1"/>
  <c r="G26" i="127"/>
  <c r="H26" i="127" s="1"/>
  <c r="I26" i="127" s="1"/>
  <c r="G254" i="127"/>
  <c r="H254" i="127" s="1"/>
  <c r="I254" i="127" s="1"/>
  <c r="G189" i="127"/>
  <c r="H189" i="127" s="1"/>
  <c r="I189" i="127" s="1"/>
  <c r="G164" i="127"/>
  <c r="H164" i="127" s="1"/>
  <c r="I164" i="127" s="1"/>
  <c r="G151" i="127"/>
  <c r="H151" i="127" s="1"/>
  <c r="I151" i="127" s="1"/>
  <c r="G69" i="127"/>
  <c r="H69" i="127" s="1"/>
  <c r="I69" i="127" s="1"/>
  <c r="G54" i="127"/>
  <c r="H54" i="127" s="1"/>
  <c r="I54" i="127" s="1"/>
  <c r="G48" i="127"/>
  <c r="H48" i="127" s="1"/>
  <c r="I48" i="127" s="1"/>
  <c r="G39" i="127"/>
  <c r="H39" i="127" s="1"/>
  <c r="I39" i="127" s="1"/>
  <c r="G23" i="127"/>
  <c r="H23" i="127" s="1"/>
  <c r="I23" i="127" s="1"/>
  <c r="G180" i="127"/>
  <c r="H180" i="127" s="1"/>
  <c r="I180" i="127" s="1"/>
  <c r="G171" i="127"/>
  <c r="H171" i="127" s="1"/>
  <c r="I171" i="127" s="1"/>
  <c r="G141" i="127"/>
  <c r="H141" i="127" s="1"/>
  <c r="I141" i="127" s="1"/>
  <c r="G133" i="127"/>
  <c r="H133" i="127" s="1"/>
  <c r="I133" i="127" s="1"/>
  <c r="G125" i="127"/>
  <c r="H125" i="127" s="1"/>
  <c r="I125" i="127" s="1"/>
  <c r="G117" i="127"/>
  <c r="H117" i="127" s="1"/>
  <c r="I117" i="127" s="1"/>
  <c r="G109" i="127"/>
  <c r="H109" i="127" s="1"/>
  <c r="I109" i="127" s="1"/>
  <c r="G101" i="127"/>
  <c r="H101" i="127" s="1"/>
  <c r="I101" i="127" s="1"/>
  <c r="G92" i="127"/>
  <c r="H92" i="127" s="1"/>
  <c r="I92" i="127" s="1"/>
  <c r="G75" i="127"/>
  <c r="H75" i="127" s="1"/>
  <c r="I75" i="127" s="1"/>
  <c r="G51" i="127"/>
  <c r="H51" i="127" s="1"/>
  <c r="I51" i="127" s="1"/>
  <c r="G36" i="127"/>
  <c r="H36" i="127" s="1"/>
  <c r="I36" i="127" s="1"/>
  <c r="G20" i="127"/>
  <c r="H20" i="127" s="1"/>
  <c r="I20" i="127" s="1"/>
  <c r="G248" i="127"/>
  <c r="H248" i="127" s="1"/>
  <c r="I248" i="127" s="1"/>
  <c r="G233" i="127"/>
  <c r="H233" i="127" s="1"/>
  <c r="I233" i="127" s="1"/>
  <c r="G231" i="127"/>
  <c r="H231" i="127" s="1"/>
  <c r="I231" i="127" s="1"/>
  <c r="G228" i="127"/>
  <c r="H228" i="127" s="1"/>
  <c r="I228" i="127" s="1"/>
  <c r="G226" i="127"/>
  <c r="H226" i="127" s="1"/>
  <c r="I226" i="127" s="1"/>
  <c r="G224" i="127"/>
  <c r="H224" i="127" s="1"/>
  <c r="I224" i="127" s="1"/>
  <c r="G222" i="127"/>
  <c r="H222" i="127" s="1"/>
  <c r="I222" i="127" s="1"/>
  <c r="G220" i="127"/>
  <c r="H220" i="127" s="1"/>
  <c r="I220" i="127" s="1"/>
  <c r="G218" i="127"/>
  <c r="H218" i="127" s="1"/>
  <c r="I218" i="127" s="1"/>
  <c r="G216" i="127"/>
  <c r="H216" i="127" s="1"/>
  <c r="I216" i="127" s="1"/>
  <c r="G214" i="127"/>
  <c r="H214" i="127" s="1"/>
  <c r="I214" i="127" s="1"/>
  <c r="G212" i="127"/>
  <c r="H212" i="127" s="1"/>
  <c r="I212" i="127" s="1"/>
  <c r="G210" i="127"/>
  <c r="H210" i="127" s="1"/>
  <c r="I210" i="127" s="1"/>
  <c r="G208" i="127"/>
  <c r="H208" i="127" s="1"/>
  <c r="I208" i="127" s="1"/>
  <c r="G206" i="127"/>
  <c r="H206" i="127" s="1"/>
  <c r="I206" i="127" s="1"/>
  <c r="G204" i="127"/>
  <c r="H204" i="127" s="1"/>
  <c r="I204" i="127" s="1"/>
  <c r="G202" i="127"/>
  <c r="H202" i="127" s="1"/>
  <c r="I202" i="127" s="1"/>
  <c r="G200" i="127"/>
  <c r="H200" i="127" s="1"/>
  <c r="I200" i="127" s="1"/>
  <c r="G198" i="127"/>
  <c r="H198" i="127" s="1"/>
  <c r="I198" i="127" s="1"/>
  <c r="G187" i="127"/>
  <c r="H187" i="127" s="1"/>
  <c r="I187" i="127" s="1"/>
  <c r="G162" i="127"/>
  <c r="H162" i="127" s="1"/>
  <c r="I162" i="127" s="1"/>
  <c r="G154" i="127"/>
  <c r="H154" i="127" s="1"/>
  <c r="I154" i="127" s="1"/>
  <c r="G146" i="127"/>
  <c r="H146" i="127" s="1"/>
  <c r="I146" i="127" s="1"/>
  <c r="G84" i="127"/>
  <c r="H84" i="127" s="1"/>
  <c r="I84" i="127" s="1"/>
  <c r="G78" i="127"/>
  <c r="H78" i="127" s="1"/>
  <c r="I78" i="127" s="1"/>
  <c r="G72" i="127"/>
  <c r="H72" i="127" s="1"/>
  <c r="I72" i="127" s="1"/>
  <c r="G64" i="127"/>
  <c r="H64" i="127" s="1"/>
  <c r="I64" i="127" s="1"/>
  <c r="G33" i="127"/>
  <c r="H33" i="127" s="1"/>
  <c r="I33" i="127" s="1"/>
  <c r="G17" i="127"/>
  <c r="H17" i="127" s="1"/>
  <c r="I17" i="127" s="1"/>
  <c r="G253" i="127"/>
  <c r="H253" i="127" s="1"/>
  <c r="I253" i="127" s="1"/>
  <c r="G196" i="127"/>
  <c r="H196" i="127" s="1"/>
  <c r="I196" i="127" s="1"/>
  <c r="G194" i="127"/>
  <c r="H194" i="127" s="1"/>
  <c r="I194" i="127" s="1"/>
  <c r="G178" i="127"/>
  <c r="H178" i="127" s="1"/>
  <c r="I178" i="127" s="1"/>
  <c r="G169" i="127"/>
  <c r="H169" i="127" s="1"/>
  <c r="I169" i="127" s="1"/>
  <c r="G136" i="127"/>
  <c r="H136" i="127" s="1"/>
  <c r="I136" i="127" s="1"/>
  <c r="G128" i="127"/>
  <c r="H128" i="127" s="1"/>
  <c r="I128" i="127" s="1"/>
  <c r="G120" i="127"/>
  <c r="H120" i="127" s="1"/>
  <c r="I120" i="127" s="1"/>
  <c r="G112" i="127"/>
  <c r="H112" i="127" s="1"/>
  <c r="I112" i="127" s="1"/>
  <c r="G104" i="127"/>
  <c r="H104" i="127" s="1"/>
  <c r="I104" i="127" s="1"/>
  <c r="G95" i="127"/>
  <c r="H95" i="127" s="1"/>
  <c r="I95" i="127" s="1"/>
  <c r="G87" i="127"/>
  <c r="H87" i="127" s="1"/>
  <c r="I87" i="127" s="1"/>
  <c r="G81" i="127"/>
  <c r="H81" i="127" s="1"/>
  <c r="I81" i="127" s="1"/>
  <c r="G61" i="127"/>
  <c r="H61" i="127" s="1"/>
  <c r="I61" i="127" s="1"/>
  <c r="G30" i="127"/>
  <c r="H30" i="127" s="1"/>
  <c r="I30" i="127" s="1"/>
  <c r="G14" i="127"/>
  <c r="H14" i="127" s="1"/>
  <c r="I14" i="127" s="1"/>
  <c r="G258" i="127"/>
  <c r="H258" i="127" s="1"/>
  <c r="I258" i="127" s="1"/>
  <c r="G185" i="127"/>
  <c r="H185" i="127" s="1"/>
  <c r="I185" i="127" s="1"/>
  <c r="G160" i="127"/>
  <c r="H160" i="127" s="1"/>
  <c r="I160" i="127" s="1"/>
  <c r="G149" i="127"/>
  <c r="H149" i="127" s="1"/>
  <c r="I149" i="127" s="1"/>
  <c r="G144" i="127"/>
  <c r="H144" i="127" s="1"/>
  <c r="I144" i="127" s="1"/>
  <c r="G67" i="127"/>
  <c r="H67" i="127" s="1"/>
  <c r="I67" i="127" s="1"/>
  <c r="G58" i="127"/>
  <c r="H58" i="127" s="1"/>
  <c r="I58" i="127" s="1"/>
  <c r="G46" i="127"/>
  <c r="H46" i="127" s="1"/>
  <c r="I46" i="127" s="1"/>
  <c r="G43" i="127"/>
  <c r="H43" i="127" s="1"/>
  <c r="I43" i="127" s="1"/>
  <c r="G27" i="127"/>
  <c r="H27" i="127" s="1"/>
  <c r="I27" i="127" s="1"/>
  <c r="G252" i="127"/>
  <c r="H252" i="127" s="1"/>
  <c r="I252" i="127" s="1"/>
  <c r="G183" i="127"/>
  <c r="H183" i="127" s="1"/>
  <c r="I183" i="127" s="1"/>
  <c r="G174" i="127"/>
  <c r="H174" i="127" s="1"/>
  <c r="I174" i="127" s="1"/>
  <c r="G158" i="127"/>
  <c r="H158" i="127" s="1"/>
  <c r="I158" i="127" s="1"/>
  <c r="G152" i="127"/>
  <c r="H152" i="127" s="1"/>
  <c r="I152" i="127" s="1"/>
  <c r="G76" i="127"/>
  <c r="H76" i="127" s="1"/>
  <c r="I76" i="127" s="1"/>
  <c r="G70" i="127"/>
  <c r="H70" i="127" s="1"/>
  <c r="I70" i="127" s="1"/>
  <c r="G52" i="127"/>
  <c r="H52" i="127" s="1"/>
  <c r="I52" i="127" s="1"/>
  <c r="G49" i="127"/>
  <c r="H49" i="127" s="1"/>
  <c r="I49" i="127" s="1"/>
  <c r="G37" i="127"/>
  <c r="H37" i="127" s="1"/>
  <c r="I37" i="127" s="1"/>
  <c r="G21" i="127"/>
  <c r="H21" i="127" s="1"/>
  <c r="I21" i="127" s="1"/>
  <c r="G257" i="127"/>
  <c r="H257" i="127" s="1"/>
  <c r="I257" i="127" s="1"/>
  <c r="G190" i="127"/>
  <c r="H190" i="127" s="1"/>
  <c r="I190" i="127" s="1"/>
  <c r="G165" i="127"/>
  <c r="H165" i="127" s="1"/>
  <c r="I165" i="127" s="1"/>
  <c r="G142" i="127"/>
  <c r="H142" i="127" s="1"/>
  <c r="I142" i="127" s="1"/>
  <c r="G134" i="127"/>
  <c r="H134" i="127" s="1"/>
  <c r="I134" i="127" s="1"/>
  <c r="G126" i="127"/>
  <c r="H126" i="127" s="1"/>
  <c r="I126" i="127" s="1"/>
  <c r="G118" i="127"/>
  <c r="H118" i="127" s="1"/>
  <c r="I118" i="127" s="1"/>
  <c r="G110" i="127"/>
  <c r="H110" i="127" s="1"/>
  <c r="I110" i="127" s="1"/>
  <c r="G102" i="127"/>
  <c r="H102" i="127" s="1"/>
  <c r="I102" i="127" s="1"/>
  <c r="G93" i="127"/>
  <c r="H93" i="127" s="1"/>
  <c r="I93" i="127" s="1"/>
  <c r="G85" i="127"/>
  <c r="H85" i="127" s="1"/>
  <c r="I85" i="127" s="1"/>
  <c r="G73" i="127"/>
  <c r="H73" i="127" s="1"/>
  <c r="I73" i="127" s="1"/>
  <c r="G34" i="127"/>
  <c r="H34" i="127" s="1"/>
  <c r="I34" i="127" s="1"/>
  <c r="G18" i="127"/>
  <c r="H18" i="127" s="1"/>
  <c r="I18" i="127" s="1"/>
  <c r="G246" i="127"/>
  <c r="H246" i="127" s="1"/>
  <c r="I246" i="127" s="1"/>
  <c r="G181" i="127"/>
  <c r="H181" i="127" s="1"/>
  <c r="I181" i="127" s="1"/>
  <c r="G172" i="127"/>
  <c r="H172" i="127" s="1"/>
  <c r="I172" i="127" s="1"/>
  <c r="G156" i="127"/>
  <c r="H156" i="127" s="1"/>
  <c r="I156" i="127" s="1"/>
  <c r="G147" i="127"/>
  <c r="H147" i="127" s="1"/>
  <c r="I147" i="127" s="1"/>
  <c r="G82" i="127"/>
  <c r="H82" i="127" s="1"/>
  <c r="I82" i="127" s="1"/>
  <c r="G79" i="127"/>
  <c r="H79" i="127" s="1"/>
  <c r="I79" i="127" s="1"/>
  <c r="G65" i="127"/>
  <c r="H65" i="127" s="1"/>
  <c r="I65" i="127" s="1"/>
  <c r="G62" i="127"/>
  <c r="H62" i="127" s="1"/>
  <c r="I62" i="127" s="1"/>
  <c r="G31" i="127"/>
  <c r="H31" i="127" s="1"/>
  <c r="I31" i="127" s="1"/>
  <c r="G15" i="127"/>
  <c r="H15" i="127" s="1"/>
  <c r="I15" i="127" s="1"/>
  <c r="X8" i="127"/>
  <c r="G251" i="127"/>
  <c r="H251" i="127" s="1"/>
  <c r="I251" i="127" s="1"/>
  <c r="G188" i="127"/>
  <c r="H188" i="127" s="1"/>
  <c r="I188" i="127" s="1"/>
  <c r="G163" i="127"/>
  <c r="H163" i="127" s="1"/>
  <c r="I163" i="127" s="1"/>
  <c r="G123" i="127"/>
  <c r="H123" i="127" s="1"/>
  <c r="I123" i="127" s="1"/>
  <c r="S53" i="11"/>
  <c r="T53" i="11" s="1"/>
  <c r="S99" i="11"/>
  <c r="T99" i="11" s="1"/>
  <c r="G30" i="2"/>
  <c r="H30" i="2" s="1"/>
  <c r="I30" i="2" s="1"/>
  <c r="G58" i="2"/>
  <c r="H58" i="2" s="1"/>
  <c r="I58" i="2" s="1"/>
  <c r="G81" i="2"/>
  <c r="H81" i="2" s="1"/>
  <c r="I81" i="2" s="1"/>
  <c r="G89" i="2"/>
  <c r="H89" i="2" s="1"/>
  <c r="I89" i="2" s="1"/>
  <c r="G98" i="2"/>
  <c r="H98" i="2" s="1"/>
  <c r="I98" i="2" s="1"/>
  <c r="G106" i="2"/>
  <c r="H106" i="2" s="1"/>
  <c r="I106" i="2" s="1"/>
  <c r="G116" i="2"/>
  <c r="H116" i="2" s="1"/>
  <c r="I116" i="2" s="1"/>
  <c r="X8" i="124"/>
  <c r="G15" i="124"/>
  <c r="H15" i="124" s="1"/>
  <c r="I15" i="124" s="1"/>
  <c r="G43" i="124"/>
  <c r="H43" i="124" s="1"/>
  <c r="I43" i="124" s="1"/>
  <c r="G59" i="124"/>
  <c r="H59" i="124" s="1"/>
  <c r="I59" i="124" s="1"/>
  <c r="G85" i="124"/>
  <c r="H85" i="124" s="1"/>
  <c r="I85" i="124" s="1"/>
  <c r="G102" i="124"/>
  <c r="H102" i="124" s="1"/>
  <c r="I102" i="124" s="1"/>
  <c r="G110" i="124"/>
  <c r="H110" i="124" s="1"/>
  <c r="I110" i="124" s="1"/>
  <c r="G118" i="124"/>
  <c r="H118" i="124" s="1"/>
  <c r="I118" i="124" s="1"/>
  <c r="G126" i="124"/>
  <c r="H126" i="124" s="1"/>
  <c r="I126" i="124" s="1"/>
  <c r="G134" i="124"/>
  <c r="H134" i="124" s="1"/>
  <c r="I134" i="124" s="1"/>
  <c r="G142" i="124"/>
  <c r="H142" i="124" s="1"/>
  <c r="I142" i="124" s="1"/>
  <c r="G150" i="124"/>
  <c r="H150" i="124" s="1"/>
  <c r="I150" i="124" s="1"/>
  <c r="W186" i="124"/>
  <c r="X186" i="124" s="1"/>
  <c r="G232" i="124"/>
  <c r="H232" i="124" s="1"/>
  <c r="I232" i="124" s="1"/>
  <c r="G28" i="127"/>
  <c r="H28" i="127" s="1"/>
  <c r="I28" i="127" s="1"/>
  <c r="G40" i="127"/>
  <c r="H40" i="127" s="1"/>
  <c r="I40" i="127" s="1"/>
  <c r="W97" i="127"/>
  <c r="X97" i="127" s="1"/>
  <c r="G115" i="127"/>
  <c r="H115" i="127" s="1"/>
  <c r="I115" i="127" s="1"/>
  <c r="X183" i="127"/>
  <c r="S14" i="11"/>
  <c r="T14" i="11" s="1"/>
  <c r="S28" i="11"/>
  <c r="T28" i="11" s="1"/>
  <c r="S46" i="11"/>
  <c r="T46" i="11" s="1"/>
  <c r="S92" i="11"/>
  <c r="T92" i="11" s="1"/>
  <c r="I245" i="127"/>
  <c r="G14" i="11"/>
  <c r="H14" i="11" s="1"/>
  <c r="I14" i="11" s="1"/>
  <c r="G30" i="11"/>
  <c r="H30" i="11" s="1"/>
  <c r="I30" i="11" s="1"/>
  <c r="G46" i="11"/>
  <c r="H46" i="11" s="1"/>
  <c r="I46" i="11" s="1"/>
  <c r="G62" i="11"/>
  <c r="H62" i="11" s="1"/>
  <c r="I62" i="11" s="1"/>
  <c r="G78" i="11"/>
  <c r="H78" i="11" s="1"/>
  <c r="I78" i="11" s="1"/>
  <c r="G92" i="11"/>
  <c r="H92" i="11" s="1"/>
  <c r="I92" i="11" s="1"/>
  <c r="G114" i="11"/>
  <c r="H114" i="11" s="1"/>
  <c r="I114" i="11" s="1"/>
  <c r="G154" i="11"/>
  <c r="H154" i="11" s="1"/>
  <c r="I154" i="11" s="1"/>
  <c r="T178" i="11"/>
  <c r="T310" i="11"/>
  <c r="G418" i="11"/>
  <c r="H418" i="11" s="1"/>
  <c r="I418" i="11" s="1"/>
  <c r="G487" i="11"/>
  <c r="H487" i="11" s="1"/>
  <c r="I487" i="11" s="1"/>
  <c r="G23" i="11"/>
  <c r="H23" i="11" s="1"/>
  <c r="I23" i="11" s="1"/>
  <c r="G39" i="11"/>
  <c r="H39" i="11" s="1"/>
  <c r="I39" i="11" s="1"/>
  <c r="G55" i="11"/>
  <c r="H55" i="11" s="1"/>
  <c r="I55" i="11" s="1"/>
  <c r="G71" i="11"/>
  <c r="H71" i="11" s="1"/>
  <c r="I71" i="11" s="1"/>
  <c r="G107" i="11"/>
  <c r="H107" i="11" s="1"/>
  <c r="I107" i="11" s="1"/>
  <c r="S130" i="11"/>
  <c r="T130" i="11" s="1"/>
  <c r="T222" i="11"/>
  <c r="T228" i="11"/>
  <c r="G262" i="11"/>
  <c r="H262" i="11" s="1"/>
  <c r="I262" i="11" s="1"/>
  <c r="T273" i="11"/>
  <c r="T311" i="11"/>
  <c r="G398" i="11"/>
  <c r="H398" i="11" s="1"/>
  <c r="I398" i="11" s="1"/>
  <c r="T646" i="11"/>
  <c r="G16" i="11"/>
  <c r="H16" i="11" s="1"/>
  <c r="I16" i="11" s="1"/>
  <c r="G32" i="11"/>
  <c r="H32" i="11" s="1"/>
  <c r="I32" i="11" s="1"/>
  <c r="G48" i="11"/>
  <c r="H48" i="11" s="1"/>
  <c r="I48" i="11" s="1"/>
  <c r="G64" i="11"/>
  <c r="H64" i="11" s="1"/>
  <c r="I64" i="11" s="1"/>
  <c r="G80" i="11"/>
  <c r="H80" i="11" s="1"/>
  <c r="I80" i="11" s="1"/>
  <c r="G94" i="11"/>
  <c r="H94" i="11" s="1"/>
  <c r="I94" i="11" s="1"/>
  <c r="G116" i="11"/>
  <c r="H116" i="11" s="1"/>
  <c r="I116" i="11" s="1"/>
  <c r="T144" i="11"/>
  <c r="T179" i="11"/>
  <c r="G235" i="11"/>
  <c r="H235" i="11" s="1"/>
  <c r="I235" i="11" s="1"/>
  <c r="T255" i="11"/>
  <c r="G25" i="11"/>
  <c r="H25" i="11" s="1"/>
  <c r="I25" i="11" s="1"/>
  <c r="G41" i="11"/>
  <c r="H41" i="11" s="1"/>
  <c r="I41" i="11" s="1"/>
  <c r="G57" i="11"/>
  <c r="H57" i="11" s="1"/>
  <c r="I57" i="11" s="1"/>
  <c r="G73" i="11"/>
  <c r="H73" i="11" s="1"/>
  <c r="I73" i="11" s="1"/>
  <c r="G109" i="11"/>
  <c r="H109" i="11" s="1"/>
  <c r="I109" i="11" s="1"/>
  <c r="G134" i="11"/>
  <c r="H134" i="11" s="1"/>
  <c r="I134" i="11" s="1"/>
  <c r="T172" i="11"/>
  <c r="G180" i="11"/>
  <c r="H180" i="11" s="1"/>
  <c r="I180" i="11" s="1"/>
  <c r="G223" i="11"/>
  <c r="H223" i="11" s="1"/>
  <c r="I223" i="11" s="1"/>
  <c r="T312" i="11"/>
  <c r="G464" i="11"/>
  <c r="H464" i="11" s="1"/>
  <c r="I464" i="11" s="1"/>
  <c r="G27" i="11"/>
  <c r="H27" i="11" s="1"/>
  <c r="I27" i="11" s="1"/>
  <c r="G43" i="11"/>
  <c r="H43" i="11" s="1"/>
  <c r="I43" i="11" s="1"/>
  <c r="G59" i="11"/>
  <c r="H59" i="11" s="1"/>
  <c r="I59" i="11" s="1"/>
  <c r="G75" i="11"/>
  <c r="H75" i="11" s="1"/>
  <c r="I75" i="11" s="1"/>
  <c r="G88" i="11"/>
  <c r="H88" i="11" s="1"/>
  <c r="I88" i="11" s="1"/>
  <c r="G111" i="11"/>
  <c r="H111" i="11" s="1"/>
  <c r="I111" i="11" s="1"/>
  <c r="S141" i="11"/>
  <c r="T141" i="11" s="1"/>
  <c r="S148" i="11"/>
  <c r="T148" i="11" s="1"/>
  <c r="T257" i="11"/>
  <c r="T287" i="11"/>
  <c r="T314" i="11"/>
  <c r="T419" i="11"/>
  <c r="G20" i="11"/>
  <c r="H20" i="11" s="1"/>
  <c r="I20" i="11" s="1"/>
  <c r="G36" i="11"/>
  <c r="H36" i="11" s="1"/>
  <c r="I36" i="11" s="1"/>
  <c r="G52" i="11"/>
  <c r="H52" i="11" s="1"/>
  <c r="I52" i="11" s="1"/>
  <c r="G68" i="11"/>
  <c r="H68" i="11" s="1"/>
  <c r="I68" i="11" s="1"/>
  <c r="G98" i="11"/>
  <c r="H98" i="11" s="1"/>
  <c r="I98" i="11" s="1"/>
  <c r="G120" i="11"/>
  <c r="H120" i="11" s="1"/>
  <c r="I120" i="11" s="1"/>
  <c r="G138" i="11"/>
  <c r="H138" i="11" s="1"/>
  <c r="I138" i="11" s="1"/>
  <c r="T230" i="11"/>
  <c r="G29" i="11"/>
  <c r="H29" i="11" s="1"/>
  <c r="I29" i="11" s="1"/>
  <c r="G45" i="11"/>
  <c r="H45" i="11" s="1"/>
  <c r="I45" i="11" s="1"/>
  <c r="G61" i="11"/>
  <c r="H61" i="11" s="1"/>
  <c r="I61" i="11" s="1"/>
  <c r="G77" i="11"/>
  <c r="H77" i="11" s="1"/>
  <c r="I77" i="11" s="1"/>
  <c r="G91" i="11"/>
  <c r="H91" i="11" s="1"/>
  <c r="I91" i="11" s="1"/>
  <c r="G100" i="11"/>
  <c r="H100" i="11" s="1"/>
  <c r="I100" i="11" s="1"/>
  <c r="G102" i="11"/>
  <c r="H102" i="11" s="1"/>
  <c r="I102" i="11" s="1"/>
  <c r="G104" i="11"/>
  <c r="H104" i="11" s="1"/>
  <c r="I104" i="11" s="1"/>
  <c r="G113" i="11"/>
  <c r="H113" i="11" s="1"/>
  <c r="I113" i="11" s="1"/>
  <c r="T206" i="11"/>
  <c r="T249" i="11"/>
  <c r="G416" i="11"/>
  <c r="H416" i="11" s="1"/>
  <c r="I416" i="11" s="1"/>
  <c r="T473" i="11"/>
  <c r="G22" i="11"/>
  <c r="H22" i="11" s="1"/>
  <c r="I22" i="11" s="1"/>
  <c r="G38" i="11"/>
  <c r="H38" i="11" s="1"/>
  <c r="I38" i="11" s="1"/>
  <c r="G54" i="11"/>
  <c r="H54" i="11" s="1"/>
  <c r="I54" i="11" s="1"/>
  <c r="G70" i="11"/>
  <c r="H70" i="11" s="1"/>
  <c r="I70" i="11" s="1"/>
  <c r="G106" i="11"/>
  <c r="H106" i="11" s="1"/>
  <c r="I106" i="11" s="1"/>
  <c r="G122" i="11"/>
  <c r="H122" i="11" s="1"/>
  <c r="I122" i="11" s="1"/>
  <c r="S128" i="11"/>
  <c r="T128" i="11" s="1"/>
  <c r="G219" i="11"/>
  <c r="H219" i="11" s="1"/>
  <c r="I219" i="11" s="1"/>
  <c r="S244" i="11"/>
  <c r="T244" i="11" s="1"/>
  <c r="G396" i="11"/>
  <c r="H396" i="11" s="1"/>
  <c r="I396" i="11" s="1"/>
  <c r="G15" i="11"/>
  <c r="H15" i="11" s="1"/>
  <c r="I15" i="11" s="1"/>
  <c r="G31" i="11"/>
  <c r="H31" i="11" s="1"/>
  <c r="I31" i="11" s="1"/>
  <c r="G47" i="11"/>
  <c r="H47" i="11" s="1"/>
  <c r="I47" i="11" s="1"/>
  <c r="G63" i="11"/>
  <c r="H63" i="11" s="1"/>
  <c r="I63" i="11" s="1"/>
  <c r="G79" i="11"/>
  <c r="H79" i="11" s="1"/>
  <c r="I79" i="11" s="1"/>
  <c r="G93" i="11"/>
  <c r="H93" i="11" s="1"/>
  <c r="I93" i="11" s="1"/>
  <c r="G115" i="11"/>
  <c r="H115" i="11" s="1"/>
  <c r="I115" i="11" s="1"/>
  <c r="T168" i="11"/>
  <c r="G207" i="11"/>
  <c r="H207" i="11" s="1"/>
  <c r="I207" i="11" s="1"/>
  <c r="T316" i="11"/>
  <c r="G710" i="11"/>
  <c r="H710" i="11" s="1"/>
  <c r="I710" i="11" s="1"/>
  <c r="G689" i="11"/>
  <c r="H689" i="11" s="1"/>
  <c r="I689" i="11" s="1"/>
  <c r="G671" i="11"/>
  <c r="H671" i="11" s="1"/>
  <c r="I671" i="11" s="1"/>
  <c r="G673" i="11"/>
  <c r="H673" i="11" s="1"/>
  <c r="I673" i="11" s="1"/>
  <c r="G714" i="11"/>
  <c r="H714" i="11" s="1"/>
  <c r="I714" i="11" s="1"/>
  <c r="G693" i="11"/>
  <c r="H693" i="11" s="1"/>
  <c r="I693" i="11" s="1"/>
  <c r="G708" i="11"/>
  <c r="H708" i="11" s="1"/>
  <c r="I708" i="11" s="1"/>
  <c r="G687" i="11"/>
  <c r="H687" i="11" s="1"/>
  <c r="I687" i="11" s="1"/>
  <c r="G718" i="11"/>
  <c r="H718" i="11" s="1"/>
  <c r="I718" i="11" s="1"/>
  <c r="G706" i="11"/>
  <c r="H706" i="11" s="1"/>
  <c r="I706" i="11" s="1"/>
  <c r="G654" i="11"/>
  <c r="H654" i="11" s="1"/>
  <c r="I654" i="11" s="1"/>
  <c r="G633" i="11"/>
  <c r="H633" i="11" s="1"/>
  <c r="I633" i="11" s="1"/>
  <c r="G617" i="11"/>
  <c r="H617" i="11" s="1"/>
  <c r="I617" i="11" s="1"/>
  <c r="G601" i="11"/>
  <c r="H601" i="11" s="1"/>
  <c r="I601" i="11" s="1"/>
  <c r="G585" i="11"/>
  <c r="H585" i="11" s="1"/>
  <c r="I585" i="11" s="1"/>
  <c r="G568" i="11"/>
  <c r="H568" i="11" s="1"/>
  <c r="I568" i="11" s="1"/>
  <c r="G552" i="11"/>
  <c r="H552" i="11" s="1"/>
  <c r="I552" i="11" s="1"/>
  <c r="G536" i="11"/>
  <c r="H536" i="11" s="1"/>
  <c r="I536" i="11" s="1"/>
  <c r="G520" i="11"/>
  <c r="H520" i="11" s="1"/>
  <c r="I520" i="11" s="1"/>
  <c r="G504" i="11"/>
  <c r="H504" i="11" s="1"/>
  <c r="I504" i="11" s="1"/>
  <c r="G686" i="11"/>
  <c r="H686" i="11" s="1"/>
  <c r="I686" i="11" s="1"/>
  <c r="G663" i="11"/>
  <c r="H663" i="11" s="1"/>
  <c r="I663" i="11" s="1"/>
  <c r="G647" i="11"/>
  <c r="H647" i="11" s="1"/>
  <c r="I647" i="11" s="1"/>
  <c r="G642" i="11"/>
  <c r="H642" i="11" s="1"/>
  <c r="I642" i="11" s="1"/>
  <c r="G626" i="11"/>
  <c r="H626" i="11" s="1"/>
  <c r="I626" i="11" s="1"/>
  <c r="G610" i="11"/>
  <c r="H610" i="11" s="1"/>
  <c r="I610" i="11" s="1"/>
  <c r="G594" i="11"/>
  <c r="H594" i="11" s="1"/>
  <c r="I594" i="11" s="1"/>
  <c r="G577" i="11"/>
  <c r="H577" i="11" s="1"/>
  <c r="I577" i="11" s="1"/>
  <c r="G561" i="11"/>
  <c r="H561" i="11" s="1"/>
  <c r="I561" i="11" s="1"/>
  <c r="G545" i="11"/>
  <c r="H545" i="11" s="1"/>
  <c r="I545" i="11" s="1"/>
  <c r="G529" i="11"/>
  <c r="H529" i="11" s="1"/>
  <c r="I529" i="11" s="1"/>
  <c r="G513" i="11"/>
  <c r="H513" i="11" s="1"/>
  <c r="I513" i="11" s="1"/>
  <c r="G713" i="11"/>
  <c r="H713" i="11" s="1"/>
  <c r="I713" i="11" s="1"/>
  <c r="G656" i="11"/>
  <c r="H656" i="11" s="1"/>
  <c r="I656" i="11" s="1"/>
  <c r="G635" i="11"/>
  <c r="H635" i="11" s="1"/>
  <c r="I635" i="11" s="1"/>
  <c r="G619" i="11"/>
  <c r="H619" i="11" s="1"/>
  <c r="I619" i="11" s="1"/>
  <c r="G603" i="11"/>
  <c r="H603" i="11" s="1"/>
  <c r="I603" i="11" s="1"/>
  <c r="G587" i="11"/>
  <c r="H587" i="11" s="1"/>
  <c r="I587" i="11" s="1"/>
  <c r="G570" i="11"/>
  <c r="H570" i="11" s="1"/>
  <c r="I570" i="11" s="1"/>
  <c r="G554" i="11"/>
  <c r="H554" i="11" s="1"/>
  <c r="I554" i="11" s="1"/>
  <c r="G538" i="11"/>
  <c r="H538" i="11" s="1"/>
  <c r="I538" i="11" s="1"/>
  <c r="G522" i="11"/>
  <c r="H522" i="11" s="1"/>
  <c r="I522" i="11" s="1"/>
  <c r="G506" i="11"/>
  <c r="H506" i="11" s="1"/>
  <c r="I506" i="11" s="1"/>
  <c r="G712" i="11"/>
  <c r="H712" i="11" s="1"/>
  <c r="I712" i="11" s="1"/>
  <c r="G658" i="11"/>
  <c r="H658" i="11" s="1"/>
  <c r="I658" i="11" s="1"/>
  <c r="G637" i="11"/>
  <c r="H637" i="11" s="1"/>
  <c r="I637" i="11" s="1"/>
  <c r="G621" i="11"/>
  <c r="H621" i="11" s="1"/>
  <c r="I621" i="11" s="1"/>
  <c r="G605" i="11"/>
  <c r="H605" i="11" s="1"/>
  <c r="I605" i="11" s="1"/>
  <c r="G589" i="11"/>
  <c r="H589" i="11" s="1"/>
  <c r="I589" i="11" s="1"/>
  <c r="G572" i="11"/>
  <c r="H572" i="11" s="1"/>
  <c r="I572" i="11" s="1"/>
  <c r="G556" i="11"/>
  <c r="H556" i="11" s="1"/>
  <c r="I556" i="11" s="1"/>
  <c r="G540" i="11"/>
  <c r="H540" i="11" s="1"/>
  <c r="I540" i="11" s="1"/>
  <c r="G524" i="11"/>
  <c r="H524" i="11" s="1"/>
  <c r="I524" i="11" s="1"/>
  <c r="G508" i="11"/>
  <c r="H508" i="11" s="1"/>
  <c r="I508" i="11" s="1"/>
  <c r="G667" i="11"/>
  <c r="H667" i="11" s="1"/>
  <c r="I667" i="11" s="1"/>
  <c r="G651" i="11"/>
  <c r="H651" i="11" s="1"/>
  <c r="I651" i="11" s="1"/>
  <c r="G630" i="11"/>
  <c r="H630" i="11" s="1"/>
  <c r="I630" i="11" s="1"/>
  <c r="G614" i="11"/>
  <c r="H614" i="11" s="1"/>
  <c r="I614" i="11" s="1"/>
  <c r="G598" i="11"/>
  <c r="H598" i="11" s="1"/>
  <c r="I598" i="11" s="1"/>
  <c r="G581" i="11"/>
  <c r="H581" i="11" s="1"/>
  <c r="I581" i="11" s="1"/>
  <c r="G565" i="11"/>
  <c r="H565" i="11" s="1"/>
  <c r="I565" i="11" s="1"/>
  <c r="G549" i="11"/>
  <c r="H549" i="11" s="1"/>
  <c r="I549" i="11" s="1"/>
  <c r="G533" i="11"/>
  <c r="H533" i="11" s="1"/>
  <c r="I533" i="11" s="1"/>
  <c r="G517" i="11"/>
  <c r="H517" i="11" s="1"/>
  <c r="I517" i="11" s="1"/>
  <c r="G501" i="11"/>
  <c r="H501" i="11" s="1"/>
  <c r="I501" i="11" s="1"/>
  <c r="G711" i="11"/>
  <c r="H711" i="11" s="1"/>
  <c r="I711" i="11" s="1"/>
  <c r="G692" i="11"/>
  <c r="H692" i="11" s="1"/>
  <c r="I692" i="11" s="1"/>
  <c r="G660" i="11"/>
  <c r="H660" i="11" s="1"/>
  <c r="I660" i="11" s="1"/>
  <c r="G639" i="11"/>
  <c r="H639" i="11" s="1"/>
  <c r="I639" i="11" s="1"/>
  <c r="G623" i="11"/>
  <c r="H623" i="11" s="1"/>
  <c r="I623" i="11" s="1"/>
  <c r="G607" i="11"/>
  <c r="H607" i="11" s="1"/>
  <c r="I607" i="11" s="1"/>
  <c r="G591" i="11"/>
  <c r="H591" i="11" s="1"/>
  <c r="I591" i="11" s="1"/>
  <c r="G574" i="11"/>
  <c r="H574" i="11" s="1"/>
  <c r="I574" i="11" s="1"/>
  <c r="G558" i="11"/>
  <c r="H558" i="11" s="1"/>
  <c r="I558" i="11" s="1"/>
  <c r="G542" i="11"/>
  <c r="H542" i="11" s="1"/>
  <c r="I542" i="11" s="1"/>
  <c r="G526" i="11"/>
  <c r="H526" i="11" s="1"/>
  <c r="I526" i="11" s="1"/>
  <c r="G510" i="11"/>
  <c r="H510" i="11" s="1"/>
  <c r="I510" i="11" s="1"/>
  <c r="G653" i="11"/>
  <c r="H653" i="11" s="1"/>
  <c r="I653" i="11" s="1"/>
  <c r="G646" i="11"/>
  <c r="H646" i="11" s="1"/>
  <c r="I646" i="11" s="1"/>
  <c r="G632" i="11"/>
  <c r="H632" i="11" s="1"/>
  <c r="I632" i="11" s="1"/>
  <c r="G616" i="11"/>
  <c r="H616" i="11" s="1"/>
  <c r="I616" i="11" s="1"/>
  <c r="G600" i="11"/>
  <c r="H600" i="11" s="1"/>
  <c r="I600" i="11" s="1"/>
  <c r="G583" i="11"/>
  <c r="H583" i="11" s="1"/>
  <c r="I583" i="11" s="1"/>
  <c r="G567" i="11"/>
  <c r="H567" i="11" s="1"/>
  <c r="I567" i="11" s="1"/>
  <c r="G551" i="11"/>
  <c r="H551" i="11" s="1"/>
  <c r="I551" i="11" s="1"/>
  <c r="G535" i="11"/>
  <c r="H535" i="11" s="1"/>
  <c r="I535" i="11" s="1"/>
  <c r="G519" i="11"/>
  <c r="H519" i="11" s="1"/>
  <c r="I519" i="11" s="1"/>
  <c r="G503" i="11"/>
  <c r="H503" i="11" s="1"/>
  <c r="I503" i="11" s="1"/>
  <c r="G691" i="11"/>
  <c r="H691" i="11" s="1"/>
  <c r="I691" i="11" s="1"/>
  <c r="G662" i="11"/>
  <c r="H662" i="11" s="1"/>
  <c r="I662" i="11" s="1"/>
  <c r="G641" i="11"/>
  <c r="H641" i="11" s="1"/>
  <c r="I641" i="11" s="1"/>
  <c r="G625" i="11"/>
  <c r="H625" i="11" s="1"/>
  <c r="I625" i="11" s="1"/>
  <c r="G609" i="11"/>
  <c r="H609" i="11" s="1"/>
  <c r="I609" i="11" s="1"/>
  <c r="G593" i="11"/>
  <c r="H593" i="11" s="1"/>
  <c r="I593" i="11" s="1"/>
  <c r="G576" i="11"/>
  <c r="H576" i="11" s="1"/>
  <c r="I576" i="11" s="1"/>
  <c r="G560" i="11"/>
  <c r="H560" i="11" s="1"/>
  <c r="I560" i="11" s="1"/>
  <c r="G544" i="11"/>
  <c r="H544" i="11" s="1"/>
  <c r="I544" i="11" s="1"/>
  <c r="G528" i="11"/>
  <c r="H528" i="11" s="1"/>
  <c r="I528" i="11" s="1"/>
  <c r="G512" i="11"/>
  <c r="H512" i="11" s="1"/>
  <c r="I512" i="11" s="1"/>
  <c r="G669" i="11"/>
  <c r="H669" i="11" s="1"/>
  <c r="I669" i="11" s="1"/>
  <c r="G655" i="11"/>
  <c r="H655" i="11" s="1"/>
  <c r="I655" i="11" s="1"/>
  <c r="G634" i="11"/>
  <c r="H634" i="11" s="1"/>
  <c r="I634" i="11" s="1"/>
  <c r="G618" i="11"/>
  <c r="H618" i="11" s="1"/>
  <c r="I618" i="11" s="1"/>
  <c r="G602" i="11"/>
  <c r="H602" i="11" s="1"/>
  <c r="I602" i="11" s="1"/>
  <c r="G586" i="11"/>
  <c r="H586" i="11" s="1"/>
  <c r="I586" i="11" s="1"/>
  <c r="G569" i="11"/>
  <c r="H569" i="11" s="1"/>
  <c r="I569" i="11" s="1"/>
  <c r="G553" i="11"/>
  <c r="H553" i="11" s="1"/>
  <c r="I553" i="11" s="1"/>
  <c r="G537" i="11"/>
  <c r="H537" i="11" s="1"/>
  <c r="I537" i="11" s="1"/>
  <c r="G521" i="11"/>
  <c r="H521" i="11" s="1"/>
  <c r="I521" i="11" s="1"/>
  <c r="G505" i="11"/>
  <c r="H505" i="11" s="1"/>
  <c r="I505" i="11" s="1"/>
  <c r="G709" i="11"/>
  <c r="H709" i="11" s="1"/>
  <c r="I709" i="11" s="1"/>
  <c r="G690" i="11"/>
  <c r="H690" i="11" s="1"/>
  <c r="I690" i="11" s="1"/>
  <c r="G664" i="11"/>
  <c r="H664" i="11" s="1"/>
  <c r="I664" i="11" s="1"/>
  <c r="G648" i="11"/>
  <c r="H648" i="11" s="1"/>
  <c r="I648" i="11" s="1"/>
  <c r="G643" i="11"/>
  <c r="H643" i="11" s="1"/>
  <c r="I643" i="11" s="1"/>
  <c r="G627" i="11"/>
  <c r="H627" i="11" s="1"/>
  <c r="I627" i="11" s="1"/>
  <c r="G611" i="11"/>
  <c r="H611" i="11" s="1"/>
  <c r="I611" i="11" s="1"/>
  <c r="G595" i="11"/>
  <c r="H595" i="11" s="1"/>
  <c r="I595" i="11" s="1"/>
  <c r="G578" i="11"/>
  <c r="H578" i="11" s="1"/>
  <c r="I578" i="11" s="1"/>
  <c r="G562" i="11"/>
  <c r="H562" i="11" s="1"/>
  <c r="I562" i="11" s="1"/>
  <c r="G546" i="11"/>
  <c r="H546" i="11" s="1"/>
  <c r="I546" i="11" s="1"/>
  <c r="G530" i="11"/>
  <c r="H530" i="11" s="1"/>
  <c r="I530" i="11" s="1"/>
  <c r="G514" i="11"/>
  <c r="H514" i="11" s="1"/>
  <c r="I514" i="11" s="1"/>
  <c r="G498" i="11"/>
  <c r="H498" i="11" s="1"/>
  <c r="I498" i="11" s="1"/>
  <c r="G717" i="11"/>
  <c r="H717" i="11" s="1"/>
  <c r="I717" i="11" s="1"/>
  <c r="G657" i="11"/>
  <c r="H657" i="11" s="1"/>
  <c r="I657" i="11" s="1"/>
  <c r="G636" i="11"/>
  <c r="H636" i="11" s="1"/>
  <c r="I636" i="11" s="1"/>
  <c r="G620" i="11"/>
  <c r="H620" i="11" s="1"/>
  <c r="I620" i="11" s="1"/>
  <c r="G604" i="11"/>
  <c r="H604" i="11" s="1"/>
  <c r="I604" i="11" s="1"/>
  <c r="G588" i="11"/>
  <c r="H588" i="11" s="1"/>
  <c r="I588" i="11" s="1"/>
  <c r="G571" i="11"/>
  <c r="H571" i="11" s="1"/>
  <c r="I571" i="11" s="1"/>
  <c r="G555" i="11"/>
  <c r="H555" i="11" s="1"/>
  <c r="I555" i="11" s="1"/>
  <c r="G539" i="11"/>
  <c r="H539" i="11" s="1"/>
  <c r="I539" i="11" s="1"/>
  <c r="G523" i="11"/>
  <c r="H523" i="11" s="1"/>
  <c r="I523" i="11" s="1"/>
  <c r="G507" i="11"/>
  <c r="H507" i="11" s="1"/>
  <c r="I507" i="11" s="1"/>
  <c r="G672" i="11"/>
  <c r="H672" i="11" s="1"/>
  <c r="I672" i="11" s="1"/>
  <c r="G666" i="11"/>
  <c r="H666" i="11" s="1"/>
  <c r="I666" i="11" s="1"/>
  <c r="G650" i="11"/>
  <c r="H650" i="11" s="1"/>
  <c r="I650" i="11" s="1"/>
  <c r="G629" i="11"/>
  <c r="H629" i="11" s="1"/>
  <c r="I629" i="11" s="1"/>
  <c r="G613" i="11"/>
  <c r="H613" i="11" s="1"/>
  <c r="I613" i="11" s="1"/>
  <c r="G597" i="11"/>
  <c r="H597" i="11" s="1"/>
  <c r="I597" i="11" s="1"/>
  <c r="G580" i="11"/>
  <c r="H580" i="11" s="1"/>
  <c r="I580" i="11" s="1"/>
  <c r="G564" i="11"/>
  <c r="H564" i="11" s="1"/>
  <c r="I564" i="11" s="1"/>
  <c r="G548" i="11"/>
  <c r="H548" i="11" s="1"/>
  <c r="I548" i="11" s="1"/>
  <c r="G532" i="11"/>
  <c r="H532" i="11" s="1"/>
  <c r="I532" i="11" s="1"/>
  <c r="G516" i="11"/>
  <c r="H516" i="11" s="1"/>
  <c r="I516" i="11" s="1"/>
  <c r="G500" i="11"/>
  <c r="H500" i="11" s="1"/>
  <c r="I500" i="11" s="1"/>
  <c r="G716" i="11"/>
  <c r="H716" i="11" s="1"/>
  <c r="I716" i="11" s="1"/>
  <c r="G707" i="11"/>
  <c r="H707" i="11" s="1"/>
  <c r="I707" i="11" s="1"/>
  <c r="G659" i="11"/>
  <c r="H659" i="11" s="1"/>
  <c r="I659" i="11" s="1"/>
  <c r="G645" i="11"/>
  <c r="H645" i="11" s="1"/>
  <c r="I645" i="11" s="1"/>
  <c r="G638" i="11"/>
  <c r="H638" i="11" s="1"/>
  <c r="I638" i="11" s="1"/>
  <c r="G622" i="11"/>
  <c r="H622" i="11" s="1"/>
  <c r="I622" i="11" s="1"/>
  <c r="G606" i="11"/>
  <c r="H606" i="11" s="1"/>
  <c r="I606" i="11" s="1"/>
  <c r="G590" i="11"/>
  <c r="H590" i="11" s="1"/>
  <c r="I590" i="11" s="1"/>
  <c r="G573" i="11"/>
  <c r="H573" i="11" s="1"/>
  <c r="I573" i="11" s="1"/>
  <c r="G557" i="11"/>
  <c r="H557" i="11" s="1"/>
  <c r="I557" i="11" s="1"/>
  <c r="G541" i="11"/>
  <c r="H541" i="11" s="1"/>
  <c r="I541" i="11" s="1"/>
  <c r="G525" i="11"/>
  <c r="H525" i="11" s="1"/>
  <c r="I525" i="11" s="1"/>
  <c r="G509" i="11"/>
  <c r="H509" i="11" s="1"/>
  <c r="I509" i="11" s="1"/>
  <c r="G688" i="11"/>
  <c r="H688" i="11" s="1"/>
  <c r="I688" i="11" s="1"/>
  <c r="G652" i="11"/>
  <c r="H652" i="11" s="1"/>
  <c r="I652" i="11" s="1"/>
  <c r="G631" i="11"/>
  <c r="H631" i="11" s="1"/>
  <c r="I631" i="11" s="1"/>
  <c r="G615" i="11"/>
  <c r="H615" i="11" s="1"/>
  <c r="I615" i="11" s="1"/>
  <c r="G599" i="11"/>
  <c r="H599" i="11" s="1"/>
  <c r="I599" i="11" s="1"/>
  <c r="G582" i="11"/>
  <c r="H582" i="11" s="1"/>
  <c r="I582" i="11" s="1"/>
  <c r="G566" i="11"/>
  <c r="H566" i="11" s="1"/>
  <c r="I566" i="11" s="1"/>
  <c r="G550" i="11"/>
  <c r="H550" i="11" s="1"/>
  <c r="I550" i="11" s="1"/>
  <c r="G534" i="11"/>
  <c r="H534" i="11" s="1"/>
  <c r="I534" i="11" s="1"/>
  <c r="G518" i="11"/>
  <c r="H518" i="11" s="1"/>
  <c r="I518" i="11" s="1"/>
  <c r="G502" i="11"/>
  <c r="H502" i="11" s="1"/>
  <c r="I502" i="11" s="1"/>
  <c r="G715" i="11"/>
  <c r="H715" i="11" s="1"/>
  <c r="I715" i="11" s="1"/>
  <c r="G644" i="11"/>
  <c r="H644" i="11" s="1"/>
  <c r="I644" i="11" s="1"/>
  <c r="G547" i="11"/>
  <c r="H547" i="11" s="1"/>
  <c r="I547" i="11" s="1"/>
  <c r="G496" i="11"/>
  <c r="H496" i="11" s="1"/>
  <c r="I496" i="11" s="1"/>
  <c r="G478" i="11"/>
  <c r="H478" i="11" s="1"/>
  <c r="I478" i="11" s="1"/>
  <c r="G451" i="11"/>
  <c r="H451" i="11" s="1"/>
  <c r="I451" i="11" s="1"/>
  <c r="G435" i="11"/>
  <c r="H435" i="11" s="1"/>
  <c r="I435" i="11" s="1"/>
  <c r="G419" i="11"/>
  <c r="H419" i="11" s="1"/>
  <c r="I419" i="11" s="1"/>
  <c r="G406" i="11"/>
  <c r="H406" i="11" s="1"/>
  <c r="I406" i="11" s="1"/>
  <c r="G389" i="11"/>
  <c r="H389" i="11" s="1"/>
  <c r="I389" i="11" s="1"/>
  <c r="G362" i="11"/>
  <c r="H362" i="11" s="1"/>
  <c r="I362" i="11" s="1"/>
  <c r="G346" i="11"/>
  <c r="H346" i="11" s="1"/>
  <c r="I346" i="11" s="1"/>
  <c r="G330" i="11"/>
  <c r="H330" i="11" s="1"/>
  <c r="I330" i="11" s="1"/>
  <c r="G318" i="11"/>
  <c r="H318" i="11" s="1"/>
  <c r="I318" i="11" s="1"/>
  <c r="G312" i="11"/>
  <c r="H312" i="11" s="1"/>
  <c r="I312" i="11" s="1"/>
  <c r="G298" i="11"/>
  <c r="H298" i="11" s="1"/>
  <c r="I298" i="11" s="1"/>
  <c r="G608" i="11"/>
  <c r="H608" i="11" s="1"/>
  <c r="I608" i="11" s="1"/>
  <c r="G596" i="11"/>
  <c r="H596" i="11" s="1"/>
  <c r="I596" i="11" s="1"/>
  <c r="G559" i="11"/>
  <c r="H559" i="11" s="1"/>
  <c r="I559" i="11" s="1"/>
  <c r="G485" i="11"/>
  <c r="H485" i="11" s="1"/>
  <c r="I485" i="11" s="1"/>
  <c r="G668" i="11"/>
  <c r="H668" i="11" s="1"/>
  <c r="I668" i="11" s="1"/>
  <c r="G493" i="11"/>
  <c r="H493" i="11" s="1"/>
  <c r="I493" i="11" s="1"/>
  <c r="G476" i="11"/>
  <c r="H476" i="11" s="1"/>
  <c r="I476" i="11" s="1"/>
  <c r="G467" i="11"/>
  <c r="H467" i="11" s="1"/>
  <c r="I467" i="11" s="1"/>
  <c r="G465" i="11"/>
  <c r="H465" i="11" s="1"/>
  <c r="I465" i="11" s="1"/>
  <c r="G449" i="11"/>
  <c r="H449" i="11" s="1"/>
  <c r="I449" i="11" s="1"/>
  <c r="G433" i="11"/>
  <c r="H433" i="11" s="1"/>
  <c r="I433" i="11" s="1"/>
  <c r="G417" i="11"/>
  <c r="H417" i="11" s="1"/>
  <c r="I417" i="11" s="1"/>
  <c r="G403" i="11"/>
  <c r="H403" i="11" s="1"/>
  <c r="I403" i="11" s="1"/>
  <c r="G387" i="11"/>
  <c r="H387" i="11" s="1"/>
  <c r="I387" i="11" s="1"/>
  <c r="G378" i="11"/>
  <c r="H378" i="11" s="1"/>
  <c r="I378" i="11" s="1"/>
  <c r="G376" i="11"/>
  <c r="H376" i="11" s="1"/>
  <c r="I376" i="11" s="1"/>
  <c r="G360" i="11"/>
  <c r="H360" i="11" s="1"/>
  <c r="I360" i="11" s="1"/>
  <c r="G344" i="11"/>
  <c r="H344" i="11" s="1"/>
  <c r="I344" i="11" s="1"/>
  <c r="G328" i="11"/>
  <c r="H328" i="11" s="1"/>
  <c r="I328" i="11" s="1"/>
  <c r="G300" i="11"/>
  <c r="H300" i="11" s="1"/>
  <c r="I300" i="11" s="1"/>
  <c r="G284" i="11"/>
  <c r="H284" i="11" s="1"/>
  <c r="I284" i="11" s="1"/>
  <c r="G483" i="11"/>
  <c r="H483" i="11" s="1"/>
  <c r="I483" i="11" s="1"/>
  <c r="G456" i="11"/>
  <c r="H456" i="11" s="1"/>
  <c r="I456" i="11" s="1"/>
  <c r="G440" i="11"/>
  <c r="H440" i="11" s="1"/>
  <c r="I440" i="11" s="1"/>
  <c r="G424" i="11"/>
  <c r="H424" i="11" s="1"/>
  <c r="I424" i="11" s="1"/>
  <c r="G411" i="11"/>
  <c r="H411" i="11" s="1"/>
  <c r="I411" i="11" s="1"/>
  <c r="G394" i="11"/>
  <c r="H394" i="11" s="1"/>
  <c r="I394" i="11" s="1"/>
  <c r="G367" i="11"/>
  <c r="H367" i="11" s="1"/>
  <c r="I367" i="11" s="1"/>
  <c r="G351" i="11"/>
  <c r="H351" i="11" s="1"/>
  <c r="I351" i="11" s="1"/>
  <c r="G335" i="11"/>
  <c r="H335" i="11" s="1"/>
  <c r="I335" i="11" s="1"/>
  <c r="G323" i="11"/>
  <c r="H323" i="11" s="1"/>
  <c r="I323" i="11" s="1"/>
  <c r="G309" i="11"/>
  <c r="H309" i="11" s="1"/>
  <c r="I309" i="11" s="1"/>
  <c r="G293" i="11"/>
  <c r="H293" i="11" s="1"/>
  <c r="I293" i="11" s="1"/>
  <c r="G694" i="11"/>
  <c r="H694" i="11" s="1"/>
  <c r="I694" i="11" s="1"/>
  <c r="G515" i="11"/>
  <c r="H515" i="11" s="1"/>
  <c r="I515" i="11" s="1"/>
  <c r="G490" i="11"/>
  <c r="H490" i="11" s="1"/>
  <c r="I490" i="11" s="1"/>
  <c r="G474" i="11"/>
  <c r="H474" i="11" s="1"/>
  <c r="I474" i="11" s="1"/>
  <c r="G463" i="11"/>
  <c r="H463" i="11" s="1"/>
  <c r="I463" i="11" s="1"/>
  <c r="G447" i="11"/>
  <c r="H447" i="11" s="1"/>
  <c r="I447" i="11" s="1"/>
  <c r="G431" i="11"/>
  <c r="H431" i="11" s="1"/>
  <c r="I431" i="11" s="1"/>
  <c r="G415" i="11"/>
  <c r="H415" i="11" s="1"/>
  <c r="I415" i="11" s="1"/>
  <c r="G401" i="11"/>
  <c r="H401" i="11" s="1"/>
  <c r="I401" i="11" s="1"/>
  <c r="G385" i="11"/>
  <c r="H385" i="11" s="1"/>
  <c r="I385" i="11" s="1"/>
  <c r="G374" i="11"/>
  <c r="H374" i="11" s="1"/>
  <c r="I374" i="11" s="1"/>
  <c r="G358" i="11"/>
  <c r="H358" i="11" s="1"/>
  <c r="I358" i="11" s="1"/>
  <c r="G342" i="11"/>
  <c r="H342" i="11" s="1"/>
  <c r="I342" i="11" s="1"/>
  <c r="G326" i="11"/>
  <c r="H326" i="11" s="1"/>
  <c r="I326" i="11" s="1"/>
  <c r="G314" i="11"/>
  <c r="H314" i="11" s="1"/>
  <c r="I314" i="11" s="1"/>
  <c r="G302" i="11"/>
  <c r="H302" i="11" s="1"/>
  <c r="I302" i="11" s="1"/>
  <c r="G286" i="11"/>
  <c r="H286" i="11" s="1"/>
  <c r="I286" i="11" s="1"/>
  <c r="G661" i="11"/>
  <c r="H661" i="11" s="1"/>
  <c r="I661" i="11" s="1"/>
  <c r="G649" i="11"/>
  <c r="H649" i="11" s="1"/>
  <c r="I649" i="11" s="1"/>
  <c r="G527" i="11"/>
  <c r="H527" i="11" s="1"/>
  <c r="I527" i="11" s="1"/>
  <c r="G481" i="11"/>
  <c r="H481" i="11" s="1"/>
  <c r="I481" i="11" s="1"/>
  <c r="G454" i="11"/>
  <c r="H454" i="11" s="1"/>
  <c r="I454" i="11" s="1"/>
  <c r="G438" i="11"/>
  <c r="H438" i="11" s="1"/>
  <c r="I438" i="11" s="1"/>
  <c r="G422" i="11"/>
  <c r="H422" i="11" s="1"/>
  <c r="I422" i="11" s="1"/>
  <c r="G624" i="11"/>
  <c r="H624" i="11" s="1"/>
  <c r="I624" i="11" s="1"/>
  <c r="G612" i="11"/>
  <c r="H612" i="11" s="1"/>
  <c r="I612" i="11" s="1"/>
  <c r="G563" i="11"/>
  <c r="H563" i="11" s="1"/>
  <c r="I563" i="11" s="1"/>
  <c r="G488" i="11"/>
  <c r="H488" i="11" s="1"/>
  <c r="I488" i="11" s="1"/>
  <c r="G472" i="11"/>
  <c r="H472" i="11" s="1"/>
  <c r="I472" i="11" s="1"/>
  <c r="G461" i="11"/>
  <c r="H461" i="11" s="1"/>
  <c r="I461" i="11" s="1"/>
  <c r="G445" i="11"/>
  <c r="H445" i="11" s="1"/>
  <c r="I445" i="11" s="1"/>
  <c r="G429" i="11"/>
  <c r="H429" i="11" s="1"/>
  <c r="I429" i="11" s="1"/>
  <c r="G413" i="11"/>
  <c r="H413" i="11" s="1"/>
  <c r="I413" i="11" s="1"/>
  <c r="G399" i="11"/>
  <c r="H399" i="11" s="1"/>
  <c r="I399" i="11" s="1"/>
  <c r="G383" i="11"/>
  <c r="H383" i="11" s="1"/>
  <c r="I383" i="11" s="1"/>
  <c r="G372" i="11"/>
  <c r="H372" i="11" s="1"/>
  <c r="I372" i="11" s="1"/>
  <c r="G356" i="11"/>
  <c r="H356" i="11" s="1"/>
  <c r="I356" i="11" s="1"/>
  <c r="G340" i="11"/>
  <c r="H340" i="11" s="1"/>
  <c r="I340" i="11" s="1"/>
  <c r="G311" i="11"/>
  <c r="H311" i="11" s="1"/>
  <c r="I311" i="11" s="1"/>
  <c r="G304" i="11"/>
  <c r="H304" i="11" s="1"/>
  <c r="I304" i="11" s="1"/>
  <c r="G288" i="11"/>
  <c r="H288" i="11" s="1"/>
  <c r="I288" i="11" s="1"/>
  <c r="G575" i="11"/>
  <c r="H575" i="11" s="1"/>
  <c r="I575" i="11" s="1"/>
  <c r="G479" i="11"/>
  <c r="H479" i="11" s="1"/>
  <c r="I479" i="11" s="1"/>
  <c r="G452" i="11"/>
  <c r="H452" i="11" s="1"/>
  <c r="I452" i="11" s="1"/>
  <c r="G436" i="11"/>
  <c r="H436" i="11" s="1"/>
  <c r="I436" i="11" s="1"/>
  <c r="G420" i="11"/>
  <c r="H420" i="11" s="1"/>
  <c r="I420" i="11" s="1"/>
  <c r="G407" i="11"/>
  <c r="H407" i="11" s="1"/>
  <c r="I407" i="11" s="1"/>
  <c r="G486" i="11"/>
  <c r="H486" i="11" s="1"/>
  <c r="I486" i="11" s="1"/>
  <c r="G470" i="11"/>
  <c r="H470" i="11" s="1"/>
  <c r="I470" i="11" s="1"/>
  <c r="G459" i="11"/>
  <c r="H459" i="11" s="1"/>
  <c r="I459" i="11" s="1"/>
  <c r="G443" i="11"/>
  <c r="H443" i="11" s="1"/>
  <c r="I443" i="11" s="1"/>
  <c r="G427" i="11"/>
  <c r="H427" i="11" s="1"/>
  <c r="I427" i="11" s="1"/>
  <c r="G397" i="11"/>
  <c r="H397" i="11" s="1"/>
  <c r="I397" i="11" s="1"/>
  <c r="G381" i="11"/>
  <c r="H381" i="11" s="1"/>
  <c r="I381" i="11" s="1"/>
  <c r="G370" i="11"/>
  <c r="H370" i="11" s="1"/>
  <c r="I370" i="11" s="1"/>
  <c r="G354" i="11"/>
  <c r="H354" i="11" s="1"/>
  <c r="I354" i="11" s="1"/>
  <c r="G338" i="11"/>
  <c r="H338" i="11" s="1"/>
  <c r="I338" i="11" s="1"/>
  <c r="G306" i="11"/>
  <c r="H306" i="11" s="1"/>
  <c r="I306" i="11" s="1"/>
  <c r="G290" i="11"/>
  <c r="H290" i="11" s="1"/>
  <c r="I290" i="11" s="1"/>
  <c r="G497" i="11"/>
  <c r="H497" i="11" s="1"/>
  <c r="I497" i="11" s="1"/>
  <c r="G494" i="11"/>
  <c r="H494" i="11" s="1"/>
  <c r="I494" i="11" s="1"/>
  <c r="G477" i="11"/>
  <c r="H477" i="11" s="1"/>
  <c r="I477" i="11" s="1"/>
  <c r="G665" i="11"/>
  <c r="H665" i="11" s="1"/>
  <c r="I665" i="11" s="1"/>
  <c r="G531" i="11"/>
  <c r="H531" i="11" s="1"/>
  <c r="I531" i="11" s="1"/>
  <c r="G484" i="11"/>
  <c r="H484" i="11" s="1"/>
  <c r="I484" i="11" s="1"/>
  <c r="G468" i="11"/>
  <c r="H468" i="11" s="1"/>
  <c r="I468" i="11" s="1"/>
  <c r="G466" i="11"/>
  <c r="H466" i="11" s="1"/>
  <c r="I466" i="11" s="1"/>
  <c r="G457" i="11"/>
  <c r="H457" i="11" s="1"/>
  <c r="I457" i="11" s="1"/>
  <c r="G441" i="11"/>
  <c r="H441" i="11" s="1"/>
  <c r="I441" i="11" s="1"/>
  <c r="G425" i="11"/>
  <c r="H425" i="11" s="1"/>
  <c r="I425" i="11" s="1"/>
  <c r="G412" i="11"/>
  <c r="H412" i="11" s="1"/>
  <c r="I412" i="11" s="1"/>
  <c r="G395" i="11"/>
  <c r="H395" i="11" s="1"/>
  <c r="I395" i="11" s="1"/>
  <c r="G379" i="11"/>
  <c r="H379" i="11" s="1"/>
  <c r="I379" i="11" s="1"/>
  <c r="G377" i="11"/>
  <c r="H377" i="11" s="1"/>
  <c r="I377" i="11" s="1"/>
  <c r="G368" i="11"/>
  <c r="H368" i="11" s="1"/>
  <c r="I368" i="11" s="1"/>
  <c r="G352" i="11"/>
  <c r="H352" i="11" s="1"/>
  <c r="I352" i="11" s="1"/>
  <c r="G336" i="11"/>
  <c r="H336" i="11" s="1"/>
  <c r="I336" i="11" s="1"/>
  <c r="G324" i="11"/>
  <c r="H324" i="11" s="1"/>
  <c r="I324" i="11" s="1"/>
  <c r="G313" i="11"/>
  <c r="H313" i="11" s="1"/>
  <c r="I313" i="11" s="1"/>
  <c r="G308" i="11"/>
  <c r="H308" i="11" s="1"/>
  <c r="I308" i="11" s="1"/>
  <c r="G292" i="11"/>
  <c r="H292" i="11" s="1"/>
  <c r="I292" i="11" s="1"/>
  <c r="G592" i="11"/>
  <c r="H592" i="11" s="1"/>
  <c r="I592" i="11" s="1"/>
  <c r="G579" i="11"/>
  <c r="H579" i="11" s="1"/>
  <c r="I579" i="11" s="1"/>
  <c r="G482" i="11"/>
  <c r="H482" i="11" s="1"/>
  <c r="I482" i="11" s="1"/>
  <c r="G455" i="11"/>
  <c r="H455" i="11" s="1"/>
  <c r="I455" i="11" s="1"/>
  <c r="G439" i="11"/>
  <c r="H439" i="11" s="1"/>
  <c r="I439" i="11" s="1"/>
  <c r="G423" i="11"/>
  <c r="H423" i="11" s="1"/>
  <c r="I423" i="11" s="1"/>
  <c r="G410" i="11"/>
  <c r="H410" i="11" s="1"/>
  <c r="I410" i="11" s="1"/>
  <c r="G393" i="11"/>
  <c r="H393" i="11" s="1"/>
  <c r="I393" i="11" s="1"/>
  <c r="G366" i="11"/>
  <c r="H366" i="11" s="1"/>
  <c r="I366" i="11" s="1"/>
  <c r="G350" i="11"/>
  <c r="H350" i="11" s="1"/>
  <c r="I350" i="11" s="1"/>
  <c r="G334" i="11"/>
  <c r="H334" i="11" s="1"/>
  <c r="I334" i="11" s="1"/>
  <c r="G322" i="11"/>
  <c r="H322" i="11" s="1"/>
  <c r="I322" i="11" s="1"/>
  <c r="G310" i="11"/>
  <c r="H310" i="11" s="1"/>
  <c r="I310" i="11" s="1"/>
  <c r="G294" i="11"/>
  <c r="H294" i="11" s="1"/>
  <c r="I294" i="11" s="1"/>
  <c r="G489" i="11"/>
  <c r="H489" i="11" s="1"/>
  <c r="I489" i="11" s="1"/>
  <c r="G473" i="11"/>
  <c r="H473" i="11" s="1"/>
  <c r="I473" i="11" s="1"/>
  <c r="G462" i="11"/>
  <c r="H462" i="11" s="1"/>
  <c r="I462" i="11" s="1"/>
  <c r="G446" i="11"/>
  <c r="H446" i="11" s="1"/>
  <c r="I446" i="11" s="1"/>
  <c r="G499" i="11"/>
  <c r="H499" i="11" s="1"/>
  <c r="I499" i="11" s="1"/>
  <c r="G480" i="11"/>
  <c r="H480" i="11" s="1"/>
  <c r="I480" i="11" s="1"/>
  <c r="G453" i="11"/>
  <c r="H453" i="11" s="1"/>
  <c r="I453" i="11" s="1"/>
  <c r="G437" i="11"/>
  <c r="H437" i="11" s="1"/>
  <c r="I437" i="11" s="1"/>
  <c r="G421" i="11"/>
  <c r="H421" i="11" s="1"/>
  <c r="I421" i="11" s="1"/>
  <c r="G408" i="11"/>
  <c r="H408" i="11" s="1"/>
  <c r="I408" i="11" s="1"/>
  <c r="G391" i="11"/>
  <c r="H391" i="11" s="1"/>
  <c r="I391" i="11" s="1"/>
  <c r="G364" i="11"/>
  <c r="H364" i="11" s="1"/>
  <c r="I364" i="11" s="1"/>
  <c r="G348" i="11"/>
  <c r="H348" i="11" s="1"/>
  <c r="I348" i="11" s="1"/>
  <c r="G332" i="11"/>
  <c r="H332" i="11" s="1"/>
  <c r="I332" i="11" s="1"/>
  <c r="G320" i="11"/>
  <c r="H320" i="11" s="1"/>
  <c r="I320" i="11" s="1"/>
  <c r="G315" i="11"/>
  <c r="H315" i="11" s="1"/>
  <c r="I315" i="11" s="1"/>
  <c r="G296" i="11"/>
  <c r="H296" i="11" s="1"/>
  <c r="I296" i="11" s="1"/>
  <c r="G444" i="11"/>
  <c r="H444" i="11" s="1"/>
  <c r="I444" i="11" s="1"/>
  <c r="G371" i="11"/>
  <c r="H371" i="11" s="1"/>
  <c r="I371" i="11" s="1"/>
  <c r="G353" i="11"/>
  <c r="H353" i="11" s="1"/>
  <c r="I353" i="11" s="1"/>
  <c r="G327" i="11"/>
  <c r="H327" i="11" s="1"/>
  <c r="I327" i="11" s="1"/>
  <c r="G285" i="11"/>
  <c r="H285" i="11" s="1"/>
  <c r="I285" i="11" s="1"/>
  <c r="G275" i="11"/>
  <c r="H275" i="11" s="1"/>
  <c r="I275" i="11" s="1"/>
  <c r="G259" i="11"/>
  <c r="H259" i="11" s="1"/>
  <c r="I259" i="11" s="1"/>
  <c r="G254" i="11"/>
  <c r="H254" i="11" s="1"/>
  <c r="I254" i="11" s="1"/>
  <c r="G249" i="11"/>
  <c r="H249" i="11" s="1"/>
  <c r="I249" i="11" s="1"/>
  <c r="G232" i="11"/>
  <c r="H232" i="11" s="1"/>
  <c r="I232" i="11" s="1"/>
  <c r="G216" i="11"/>
  <c r="H216" i="11" s="1"/>
  <c r="I216" i="11" s="1"/>
  <c r="G200" i="11"/>
  <c r="H200" i="11" s="1"/>
  <c r="I200" i="11" s="1"/>
  <c r="G184" i="11"/>
  <c r="H184" i="11" s="1"/>
  <c r="I184" i="11" s="1"/>
  <c r="G174" i="11"/>
  <c r="H174" i="11" s="1"/>
  <c r="I174" i="11" s="1"/>
  <c r="G157" i="11"/>
  <c r="H157" i="11" s="1"/>
  <c r="I157" i="11" s="1"/>
  <c r="G141" i="11"/>
  <c r="H141" i="11" s="1"/>
  <c r="I141" i="11" s="1"/>
  <c r="G125" i="11"/>
  <c r="H125" i="11" s="1"/>
  <c r="I125" i="11" s="1"/>
  <c r="G450" i="11"/>
  <c r="H450" i="11" s="1"/>
  <c r="I450" i="11" s="1"/>
  <c r="G382" i="11"/>
  <c r="H382" i="11" s="1"/>
  <c r="I382" i="11" s="1"/>
  <c r="G363" i="11"/>
  <c r="H363" i="11" s="1"/>
  <c r="I363" i="11" s="1"/>
  <c r="G345" i="11"/>
  <c r="H345" i="11" s="1"/>
  <c r="I345" i="11" s="1"/>
  <c r="G268" i="11"/>
  <c r="H268" i="11" s="1"/>
  <c r="I268" i="11" s="1"/>
  <c r="G242" i="11"/>
  <c r="H242" i="11" s="1"/>
  <c r="I242" i="11" s="1"/>
  <c r="G225" i="11"/>
  <c r="H225" i="11" s="1"/>
  <c r="I225" i="11" s="1"/>
  <c r="G209" i="11"/>
  <c r="H209" i="11" s="1"/>
  <c r="I209" i="11" s="1"/>
  <c r="G193" i="11"/>
  <c r="H193" i="11" s="1"/>
  <c r="I193" i="11" s="1"/>
  <c r="G179" i="11"/>
  <c r="H179" i="11" s="1"/>
  <c r="I179" i="11" s="1"/>
  <c r="G167" i="11"/>
  <c r="H167" i="11" s="1"/>
  <c r="I167" i="11" s="1"/>
  <c r="G164" i="11"/>
  <c r="H164" i="11" s="1"/>
  <c r="I164" i="11" s="1"/>
  <c r="G148" i="11"/>
  <c r="H148" i="11" s="1"/>
  <c r="I148" i="11" s="1"/>
  <c r="G132" i="11"/>
  <c r="H132" i="11" s="1"/>
  <c r="I132" i="11" s="1"/>
  <c r="G432" i="11"/>
  <c r="H432" i="11" s="1"/>
  <c r="I432" i="11" s="1"/>
  <c r="G392" i="11"/>
  <c r="H392" i="11" s="1"/>
  <c r="I392" i="11" s="1"/>
  <c r="G277" i="11"/>
  <c r="H277" i="11" s="1"/>
  <c r="I277" i="11" s="1"/>
  <c r="G261" i="11"/>
  <c r="H261" i="11" s="1"/>
  <c r="I261" i="11" s="1"/>
  <c r="G251" i="11"/>
  <c r="H251" i="11" s="1"/>
  <c r="I251" i="11" s="1"/>
  <c r="G234" i="11"/>
  <c r="H234" i="11" s="1"/>
  <c r="I234" i="11" s="1"/>
  <c r="G218" i="11"/>
  <c r="H218" i="11" s="1"/>
  <c r="I218" i="11" s="1"/>
  <c r="G202" i="11"/>
  <c r="H202" i="11" s="1"/>
  <c r="I202" i="11" s="1"/>
  <c r="G186" i="11"/>
  <c r="H186" i="11" s="1"/>
  <c r="I186" i="11" s="1"/>
  <c r="G155" i="11"/>
  <c r="H155" i="11" s="1"/>
  <c r="I155" i="11" s="1"/>
  <c r="G139" i="11"/>
  <c r="H139" i="11" s="1"/>
  <c r="I139" i="11" s="1"/>
  <c r="G123" i="11"/>
  <c r="H123" i="11" s="1"/>
  <c r="I123" i="11" s="1"/>
  <c r="G400" i="11"/>
  <c r="H400" i="11" s="1"/>
  <c r="I400" i="11" s="1"/>
  <c r="G373" i="11"/>
  <c r="H373" i="11" s="1"/>
  <c r="I373" i="11" s="1"/>
  <c r="G355" i="11"/>
  <c r="H355" i="11" s="1"/>
  <c r="I355" i="11" s="1"/>
  <c r="G337" i="11"/>
  <c r="H337" i="11" s="1"/>
  <c r="I337" i="11" s="1"/>
  <c r="G270" i="11"/>
  <c r="H270" i="11" s="1"/>
  <c r="I270" i="11" s="1"/>
  <c r="G244" i="11"/>
  <c r="H244" i="11" s="1"/>
  <c r="I244" i="11" s="1"/>
  <c r="G227" i="11"/>
  <c r="H227" i="11" s="1"/>
  <c r="I227" i="11" s="1"/>
  <c r="G211" i="11"/>
  <c r="H211" i="11" s="1"/>
  <c r="I211" i="11" s="1"/>
  <c r="G195" i="11"/>
  <c r="H195" i="11" s="1"/>
  <c r="I195" i="11" s="1"/>
  <c r="G176" i="11"/>
  <c r="H176" i="11" s="1"/>
  <c r="I176" i="11" s="1"/>
  <c r="G169" i="11"/>
  <c r="H169" i="11" s="1"/>
  <c r="I169" i="11" s="1"/>
  <c r="G162" i="11"/>
  <c r="H162" i="11" s="1"/>
  <c r="I162" i="11" s="1"/>
  <c r="G146" i="11"/>
  <c r="H146" i="11" s="1"/>
  <c r="I146" i="11" s="1"/>
  <c r="G130" i="11"/>
  <c r="H130" i="11" s="1"/>
  <c r="I130" i="11" s="1"/>
  <c r="G426" i="11"/>
  <c r="H426" i="11" s="1"/>
  <c r="I426" i="11" s="1"/>
  <c r="G409" i="11"/>
  <c r="H409" i="11" s="1"/>
  <c r="I409" i="11" s="1"/>
  <c r="G384" i="11"/>
  <c r="H384" i="11" s="1"/>
  <c r="I384" i="11" s="1"/>
  <c r="G365" i="11"/>
  <c r="H365" i="11" s="1"/>
  <c r="I365" i="11" s="1"/>
  <c r="G347" i="11"/>
  <c r="H347" i="11" s="1"/>
  <c r="I347" i="11" s="1"/>
  <c r="G329" i="11"/>
  <c r="H329" i="11" s="1"/>
  <c r="I329" i="11" s="1"/>
  <c r="G307" i="11"/>
  <c r="H307" i="11" s="1"/>
  <c r="I307" i="11" s="1"/>
  <c r="G279" i="11"/>
  <c r="H279" i="11" s="1"/>
  <c r="I279" i="11" s="1"/>
  <c r="G263" i="11"/>
  <c r="H263" i="11" s="1"/>
  <c r="I263" i="11" s="1"/>
  <c r="G256" i="11"/>
  <c r="H256" i="11" s="1"/>
  <c r="I256" i="11" s="1"/>
  <c r="G236" i="11"/>
  <c r="H236" i="11" s="1"/>
  <c r="I236" i="11" s="1"/>
  <c r="G220" i="11"/>
  <c r="H220" i="11" s="1"/>
  <c r="I220" i="11" s="1"/>
  <c r="G204" i="11"/>
  <c r="H204" i="11" s="1"/>
  <c r="I204" i="11" s="1"/>
  <c r="G188" i="11"/>
  <c r="H188" i="11" s="1"/>
  <c r="I188" i="11" s="1"/>
  <c r="G153" i="11"/>
  <c r="H153" i="11" s="1"/>
  <c r="I153" i="11" s="1"/>
  <c r="G137" i="11"/>
  <c r="H137" i="11" s="1"/>
  <c r="I137" i="11" s="1"/>
  <c r="G469" i="11"/>
  <c r="H469" i="11" s="1"/>
  <c r="I469" i="11" s="1"/>
  <c r="G316" i="11"/>
  <c r="H316" i="11" s="1"/>
  <c r="I316" i="11" s="1"/>
  <c r="G303" i="11"/>
  <c r="H303" i="11" s="1"/>
  <c r="I303" i="11" s="1"/>
  <c r="G299" i="11"/>
  <c r="H299" i="11" s="1"/>
  <c r="I299" i="11" s="1"/>
  <c r="G272" i="11"/>
  <c r="H272" i="11" s="1"/>
  <c r="I272" i="11" s="1"/>
  <c r="G246" i="11"/>
  <c r="H246" i="11" s="1"/>
  <c r="I246" i="11" s="1"/>
  <c r="G229" i="11"/>
  <c r="H229" i="11" s="1"/>
  <c r="I229" i="11" s="1"/>
  <c r="G213" i="11"/>
  <c r="H213" i="11" s="1"/>
  <c r="I213" i="11" s="1"/>
  <c r="G197" i="11"/>
  <c r="H197" i="11" s="1"/>
  <c r="I197" i="11" s="1"/>
  <c r="G181" i="11"/>
  <c r="H181" i="11" s="1"/>
  <c r="I181" i="11" s="1"/>
  <c r="G171" i="11"/>
  <c r="H171" i="11" s="1"/>
  <c r="I171" i="11" s="1"/>
  <c r="G160" i="11"/>
  <c r="H160" i="11" s="1"/>
  <c r="I160" i="11" s="1"/>
  <c r="G144" i="11"/>
  <c r="H144" i="11" s="1"/>
  <c r="I144" i="11" s="1"/>
  <c r="G128" i="11"/>
  <c r="H128" i="11" s="1"/>
  <c r="I128" i="11" s="1"/>
  <c r="G543" i="11"/>
  <c r="H543" i="11" s="1"/>
  <c r="I543" i="11" s="1"/>
  <c r="G434" i="11"/>
  <c r="H434" i="11" s="1"/>
  <c r="I434" i="11" s="1"/>
  <c r="G414" i="11"/>
  <c r="H414" i="11" s="1"/>
  <c r="I414" i="11" s="1"/>
  <c r="G357" i="11"/>
  <c r="H357" i="11" s="1"/>
  <c r="I357" i="11" s="1"/>
  <c r="G339" i="11"/>
  <c r="H339" i="11" s="1"/>
  <c r="I339" i="11" s="1"/>
  <c r="G295" i="11"/>
  <c r="H295" i="11" s="1"/>
  <c r="I295" i="11" s="1"/>
  <c r="G281" i="11"/>
  <c r="H281" i="11" s="1"/>
  <c r="I281" i="11" s="1"/>
  <c r="G265" i="11"/>
  <c r="H265" i="11" s="1"/>
  <c r="I265" i="11" s="1"/>
  <c r="G253" i="11"/>
  <c r="H253" i="11" s="1"/>
  <c r="I253" i="11" s="1"/>
  <c r="G238" i="11"/>
  <c r="H238" i="11" s="1"/>
  <c r="I238" i="11" s="1"/>
  <c r="G222" i="11"/>
  <c r="H222" i="11" s="1"/>
  <c r="I222" i="11" s="1"/>
  <c r="G206" i="11"/>
  <c r="H206" i="11" s="1"/>
  <c r="I206" i="11" s="1"/>
  <c r="G190" i="11"/>
  <c r="H190" i="11" s="1"/>
  <c r="I190" i="11" s="1"/>
  <c r="G151" i="11"/>
  <c r="H151" i="11" s="1"/>
  <c r="I151" i="11" s="1"/>
  <c r="G135" i="11"/>
  <c r="H135" i="11" s="1"/>
  <c r="I135" i="11" s="1"/>
  <c r="G475" i="11"/>
  <c r="H475" i="11" s="1"/>
  <c r="I475" i="11" s="1"/>
  <c r="G402" i="11"/>
  <c r="H402" i="11" s="1"/>
  <c r="I402" i="11" s="1"/>
  <c r="G375" i="11"/>
  <c r="H375" i="11" s="1"/>
  <c r="I375" i="11" s="1"/>
  <c r="G349" i="11"/>
  <c r="H349" i="11" s="1"/>
  <c r="I349" i="11" s="1"/>
  <c r="G331" i="11"/>
  <c r="H331" i="11" s="1"/>
  <c r="I331" i="11" s="1"/>
  <c r="G291" i="11"/>
  <c r="H291" i="11" s="1"/>
  <c r="I291" i="11" s="1"/>
  <c r="G274" i="11"/>
  <c r="H274" i="11" s="1"/>
  <c r="I274" i="11" s="1"/>
  <c r="G258" i="11"/>
  <c r="H258" i="11" s="1"/>
  <c r="I258" i="11" s="1"/>
  <c r="G248" i="11"/>
  <c r="H248" i="11" s="1"/>
  <c r="I248" i="11" s="1"/>
  <c r="G231" i="11"/>
  <c r="H231" i="11" s="1"/>
  <c r="I231" i="11" s="1"/>
  <c r="G215" i="11"/>
  <c r="H215" i="11" s="1"/>
  <c r="I215" i="11" s="1"/>
  <c r="G199" i="11"/>
  <c r="H199" i="11" s="1"/>
  <c r="I199" i="11" s="1"/>
  <c r="G183" i="11"/>
  <c r="H183" i="11" s="1"/>
  <c r="I183" i="11" s="1"/>
  <c r="G178" i="11"/>
  <c r="H178" i="11" s="1"/>
  <c r="I178" i="11" s="1"/>
  <c r="G173" i="11"/>
  <c r="H173" i="11" s="1"/>
  <c r="I173" i="11" s="1"/>
  <c r="G158" i="11"/>
  <c r="H158" i="11" s="1"/>
  <c r="I158" i="11" s="1"/>
  <c r="G142" i="11"/>
  <c r="H142" i="11" s="1"/>
  <c r="I142" i="11" s="1"/>
  <c r="G126" i="11"/>
  <c r="H126" i="11" s="1"/>
  <c r="I126" i="11" s="1"/>
  <c r="G628" i="11"/>
  <c r="H628" i="11" s="1"/>
  <c r="I628" i="11" s="1"/>
  <c r="G428" i="11"/>
  <c r="H428" i="11" s="1"/>
  <c r="I428" i="11" s="1"/>
  <c r="G386" i="11"/>
  <c r="H386" i="11" s="1"/>
  <c r="I386" i="11" s="1"/>
  <c r="G287" i="11"/>
  <c r="H287" i="11" s="1"/>
  <c r="I287" i="11" s="1"/>
  <c r="G267" i="11"/>
  <c r="H267" i="11" s="1"/>
  <c r="I267" i="11" s="1"/>
  <c r="G240" i="11"/>
  <c r="H240" i="11" s="1"/>
  <c r="I240" i="11" s="1"/>
  <c r="G224" i="11"/>
  <c r="H224" i="11" s="1"/>
  <c r="I224" i="11" s="1"/>
  <c r="G208" i="11"/>
  <c r="H208" i="11" s="1"/>
  <c r="I208" i="11" s="1"/>
  <c r="G192" i="11"/>
  <c r="H192" i="11" s="1"/>
  <c r="I192" i="11" s="1"/>
  <c r="G166" i="11"/>
  <c r="H166" i="11" s="1"/>
  <c r="I166" i="11" s="1"/>
  <c r="G149" i="11"/>
  <c r="H149" i="11" s="1"/>
  <c r="I149" i="11" s="1"/>
  <c r="G133" i="11"/>
  <c r="H133" i="11" s="1"/>
  <c r="I133" i="11" s="1"/>
  <c r="G458" i="11"/>
  <c r="H458" i="11" s="1"/>
  <c r="I458" i="11" s="1"/>
  <c r="G341" i="11"/>
  <c r="H341" i="11" s="1"/>
  <c r="I341" i="11" s="1"/>
  <c r="G283" i="11"/>
  <c r="H283" i="11" s="1"/>
  <c r="I283" i="11" s="1"/>
  <c r="G276" i="11"/>
  <c r="H276" i="11" s="1"/>
  <c r="I276" i="11" s="1"/>
  <c r="G260" i="11"/>
  <c r="H260" i="11" s="1"/>
  <c r="I260" i="11" s="1"/>
  <c r="G250" i="11"/>
  <c r="H250" i="11" s="1"/>
  <c r="I250" i="11" s="1"/>
  <c r="G233" i="11"/>
  <c r="H233" i="11" s="1"/>
  <c r="I233" i="11" s="1"/>
  <c r="G217" i="11"/>
  <c r="H217" i="11" s="1"/>
  <c r="I217" i="11" s="1"/>
  <c r="G201" i="11"/>
  <c r="H201" i="11" s="1"/>
  <c r="I201" i="11" s="1"/>
  <c r="G185" i="11"/>
  <c r="H185" i="11" s="1"/>
  <c r="I185" i="11" s="1"/>
  <c r="G175" i="11"/>
  <c r="H175" i="11" s="1"/>
  <c r="I175" i="11" s="1"/>
  <c r="G156" i="11"/>
  <c r="H156" i="11" s="1"/>
  <c r="I156" i="11" s="1"/>
  <c r="G140" i="11"/>
  <c r="H140" i="11" s="1"/>
  <c r="I140" i="11" s="1"/>
  <c r="G124" i="11"/>
  <c r="H124" i="11" s="1"/>
  <c r="I124" i="11" s="1"/>
  <c r="G471" i="11"/>
  <c r="H471" i="11" s="1"/>
  <c r="I471" i="11" s="1"/>
  <c r="G359" i="11"/>
  <c r="H359" i="11" s="1"/>
  <c r="I359" i="11" s="1"/>
  <c r="G333" i="11"/>
  <c r="H333" i="11" s="1"/>
  <c r="I333" i="11" s="1"/>
  <c r="G319" i="11"/>
  <c r="H319" i="11" s="1"/>
  <c r="I319" i="11" s="1"/>
  <c r="G269" i="11"/>
  <c r="H269" i="11" s="1"/>
  <c r="I269" i="11" s="1"/>
  <c r="G255" i="11"/>
  <c r="H255" i="11" s="1"/>
  <c r="I255" i="11" s="1"/>
  <c r="G243" i="11"/>
  <c r="H243" i="11" s="1"/>
  <c r="I243" i="11" s="1"/>
  <c r="G226" i="11"/>
  <c r="H226" i="11" s="1"/>
  <c r="I226" i="11" s="1"/>
  <c r="G210" i="11"/>
  <c r="H210" i="11" s="1"/>
  <c r="I210" i="11" s="1"/>
  <c r="G194" i="11"/>
  <c r="H194" i="11" s="1"/>
  <c r="I194" i="11" s="1"/>
  <c r="G168" i="11"/>
  <c r="H168" i="11" s="1"/>
  <c r="I168" i="11" s="1"/>
  <c r="G163" i="11"/>
  <c r="H163" i="11" s="1"/>
  <c r="I163" i="11" s="1"/>
  <c r="G147" i="11"/>
  <c r="H147" i="11" s="1"/>
  <c r="I147" i="11" s="1"/>
  <c r="G131" i="11"/>
  <c r="H131" i="11" s="1"/>
  <c r="I131" i="11" s="1"/>
  <c r="G492" i="11"/>
  <c r="H492" i="11" s="1"/>
  <c r="I492" i="11" s="1"/>
  <c r="G442" i="11"/>
  <c r="H442" i="11" s="1"/>
  <c r="I442" i="11" s="1"/>
  <c r="G388" i="11"/>
  <c r="H388" i="11" s="1"/>
  <c r="I388" i="11" s="1"/>
  <c r="G325" i="11"/>
  <c r="H325" i="11" s="1"/>
  <c r="I325" i="11" s="1"/>
  <c r="G305" i="11"/>
  <c r="H305" i="11" s="1"/>
  <c r="I305" i="11" s="1"/>
  <c r="G271" i="11"/>
  <c r="H271" i="11" s="1"/>
  <c r="I271" i="11" s="1"/>
  <c r="G252" i="11"/>
  <c r="H252" i="11" s="1"/>
  <c r="I252" i="11" s="1"/>
  <c r="G245" i="11"/>
  <c r="H245" i="11" s="1"/>
  <c r="I245" i="11" s="1"/>
  <c r="G228" i="11"/>
  <c r="H228" i="11" s="1"/>
  <c r="I228" i="11" s="1"/>
  <c r="G212" i="11"/>
  <c r="H212" i="11" s="1"/>
  <c r="I212" i="11" s="1"/>
  <c r="G196" i="11"/>
  <c r="H196" i="11" s="1"/>
  <c r="I196" i="11" s="1"/>
  <c r="G170" i="11"/>
  <c r="H170" i="11" s="1"/>
  <c r="I170" i="11" s="1"/>
  <c r="G161" i="11"/>
  <c r="H161" i="11" s="1"/>
  <c r="I161" i="11" s="1"/>
  <c r="G145" i="11"/>
  <c r="H145" i="11" s="1"/>
  <c r="I145" i="11" s="1"/>
  <c r="G129" i="11"/>
  <c r="H129" i="11" s="1"/>
  <c r="I129" i="11" s="1"/>
  <c r="G640" i="11"/>
  <c r="H640" i="11" s="1"/>
  <c r="I640" i="11" s="1"/>
  <c r="G511" i="11"/>
  <c r="H511" i="11" s="1"/>
  <c r="I511" i="11" s="1"/>
  <c r="G448" i="11"/>
  <c r="H448" i="11" s="1"/>
  <c r="I448" i="11" s="1"/>
  <c r="G430" i="11"/>
  <c r="H430" i="11" s="1"/>
  <c r="I430" i="11" s="1"/>
  <c r="G369" i="11"/>
  <c r="H369" i="11" s="1"/>
  <c r="I369" i="11" s="1"/>
  <c r="T355" i="11"/>
  <c r="G343" i="11"/>
  <c r="H343" i="11" s="1"/>
  <c r="I343" i="11" s="1"/>
  <c r="G321" i="11"/>
  <c r="H321" i="11" s="1"/>
  <c r="I321" i="11" s="1"/>
  <c r="G301" i="11"/>
  <c r="H301" i="11" s="1"/>
  <c r="I301" i="11" s="1"/>
  <c r="G280" i="11"/>
  <c r="H280" i="11" s="1"/>
  <c r="I280" i="11" s="1"/>
  <c r="G264" i="11"/>
  <c r="H264" i="11" s="1"/>
  <c r="I264" i="11" s="1"/>
  <c r="G237" i="11"/>
  <c r="H237" i="11" s="1"/>
  <c r="I237" i="11" s="1"/>
  <c r="G221" i="11"/>
  <c r="H221" i="11" s="1"/>
  <c r="I221" i="11" s="1"/>
  <c r="G205" i="11"/>
  <c r="H205" i="11" s="1"/>
  <c r="I205" i="11" s="1"/>
  <c r="G189" i="11"/>
  <c r="H189" i="11" s="1"/>
  <c r="I189" i="11" s="1"/>
  <c r="G177" i="11"/>
  <c r="H177" i="11" s="1"/>
  <c r="I177" i="11" s="1"/>
  <c r="G152" i="11"/>
  <c r="H152" i="11" s="1"/>
  <c r="I152" i="11" s="1"/>
  <c r="G136" i="11"/>
  <c r="H136" i="11" s="1"/>
  <c r="I136" i="11" s="1"/>
  <c r="G460" i="11"/>
  <c r="H460" i="11" s="1"/>
  <c r="I460" i="11" s="1"/>
  <c r="G380" i="11"/>
  <c r="H380" i="11" s="1"/>
  <c r="I380" i="11" s="1"/>
  <c r="G361" i="11"/>
  <c r="H361" i="11" s="1"/>
  <c r="I361" i="11" s="1"/>
  <c r="G297" i="11"/>
  <c r="H297" i="11" s="1"/>
  <c r="I297" i="11" s="1"/>
  <c r="G273" i="11"/>
  <c r="H273" i="11" s="1"/>
  <c r="I273" i="11" s="1"/>
  <c r="G257" i="11"/>
  <c r="H257" i="11" s="1"/>
  <c r="I257" i="11" s="1"/>
  <c r="G247" i="11"/>
  <c r="H247" i="11" s="1"/>
  <c r="I247" i="11" s="1"/>
  <c r="G230" i="11"/>
  <c r="H230" i="11" s="1"/>
  <c r="I230" i="11" s="1"/>
  <c r="G214" i="11"/>
  <c r="H214" i="11" s="1"/>
  <c r="I214" i="11" s="1"/>
  <c r="G198" i="11"/>
  <c r="H198" i="11" s="1"/>
  <c r="I198" i="11" s="1"/>
  <c r="G182" i="11"/>
  <c r="H182" i="11" s="1"/>
  <c r="I182" i="11" s="1"/>
  <c r="G172" i="11"/>
  <c r="H172" i="11" s="1"/>
  <c r="I172" i="11" s="1"/>
  <c r="G159" i="11"/>
  <c r="H159" i="11" s="1"/>
  <c r="I159" i="11" s="1"/>
  <c r="G143" i="11"/>
  <c r="H143" i="11" s="1"/>
  <c r="I143" i="11" s="1"/>
  <c r="G127" i="11"/>
  <c r="H127" i="11" s="1"/>
  <c r="I127" i="11" s="1"/>
  <c r="G24" i="11"/>
  <c r="H24" i="11" s="1"/>
  <c r="I24" i="11" s="1"/>
  <c r="G40" i="11"/>
  <c r="H40" i="11" s="1"/>
  <c r="I40" i="11" s="1"/>
  <c r="G56" i="11"/>
  <c r="H56" i="11" s="1"/>
  <c r="I56" i="11" s="1"/>
  <c r="G72" i="11"/>
  <c r="H72" i="11" s="1"/>
  <c r="I72" i="11" s="1"/>
  <c r="G108" i="11"/>
  <c r="H108" i="11" s="1"/>
  <c r="I108" i="11" s="1"/>
  <c r="T174" i="11"/>
  <c r="S195" i="11"/>
  <c r="T195" i="11" s="1"/>
  <c r="S207" i="11"/>
  <c r="T207" i="11" s="1"/>
  <c r="T251" i="11"/>
  <c r="S282" i="11"/>
  <c r="T282" i="11" s="1"/>
  <c r="G289" i="11"/>
  <c r="H289" i="11" s="1"/>
  <c r="I289" i="11" s="1"/>
  <c r="S385" i="11"/>
  <c r="T385" i="11" s="1"/>
  <c r="T8" i="11"/>
  <c r="G17" i="11"/>
  <c r="H17" i="11" s="1"/>
  <c r="I17" i="11" s="1"/>
  <c r="G33" i="11"/>
  <c r="H33" i="11" s="1"/>
  <c r="I33" i="11" s="1"/>
  <c r="G49" i="11"/>
  <c r="H49" i="11" s="1"/>
  <c r="I49" i="11" s="1"/>
  <c r="G65" i="11"/>
  <c r="H65" i="11" s="1"/>
  <c r="I65" i="11" s="1"/>
  <c r="G81" i="11"/>
  <c r="H81" i="11" s="1"/>
  <c r="I81" i="11" s="1"/>
  <c r="G95" i="11"/>
  <c r="H95" i="11" s="1"/>
  <c r="I95" i="11" s="1"/>
  <c r="G117" i="11"/>
  <c r="H117" i="11" s="1"/>
  <c r="I117" i="11" s="1"/>
  <c r="S146" i="11"/>
  <c r="T146" i="11" s="1"/>
  <c r="S169" i="11"/>
  <c r="T169" i="11" s="1"/>
  <c r="T175" i="11"/>
  <c r="T265" i="11"/>
  <c r="T344" i="11"/>
  <c r="G404" i="11"/>
  <c r="H404" i="11" s="1"/>
  <c r="I404" i="11" s="1"/>
  <c r="I705" i="11"/>
  <c r="I685" i="11"/>
  <c r="G26" i="11"/>
  <c r="H26" i="11" s="1"/>
  <c r="I26" i="11" s="1"/>
  <c r="G42" i="11"/>
  <c r="H42" i="11" s="1"/>
  <c r="I42" i="11" s="1"/>
  <c r="G58" i="11"/>
  <c r="H58" i="11" s="1"/>
  <c r="I58" i="11" s="1"/>
  <c r="G74" i="11"/>
  <c r="H74" i="11" s="1"/>
  <c r="I74" i="11" s="1"/>
  <c r="G83" i="11"/>
  <c r="H83" i="11" s="1"/>
  <c r="I83" i="11" s="1"/>
  <c r="G85" i="11"/>
  <c r="H85" i="11" s="1"/>
  <c r="I85" i="11" s="1"/>
  <c r="G87" i="11"/>
  <c r="H87" i="11" s="1"/>
  <c r="I87" i="11" s="1"/>
  <c r="G110" i="11"/>
  <c r="H110" i="11" s="1"/>
  <c r="I110" i="11" s="1"/>
  <c r="S160" i="11"/>
  <c r="T160" i="11" s="1"/>
  <c r="T202" i="11"/>
  <c r="T252" i="11"/>
  <c r="G19" i="11"/>
  <c r="H19" i="11" s="1"/>
  <c r="I19" i="11" s="1"/>
  <c r="G35" i="11"/>
  <c r="H35" i="11" s="1"/>
  <c r="I35" i="11" s="1"/>
  <c r="G51" i="11"/>
  <c r="H51" i="11" s="1"/>
  <c r="I51" i="11" s="1"/>
  <c r="G67" i="11"/>
  <c r="H67" i="11" s="1"/>
  <c r="I67" i="11" s="1"/>
  <c r="G97" i="11"/>
  <c r="H97" i="11" s="1"/>
  <c r="I97" i="11" s="1"/>
  <c r="G119" i="11"/>
  <c r="H119" i="11" s="1"/>
  <c r="I119" i="11" s="1"/>
  <c r="G150" i="11"/>
  <c r="H150" i="11" s="1"/>
  <c r="I150" i="11" s="1"/>
  <c r="T176" i="11"/>
  <c r="T190" i="11"/>
  <c r="T220" i="11"/>
  <c r="G239" i="11"/>
  <c r="H239" i="11" s="1"/>
  <c r="I239" i="11" s="1"/>
  <c r="T253" i="11"/>
  <c r="G266" i="11"/>
  <c r="H266" i="11" s="1"/>
  <c r="I266" i="11" s="1"/>
  <c r="G278" i="11"/>
  <c r="H278" i="11" s="1"/>
  <c r="I278" i="11" s="1"/>
  <c r="T289" i="11"/>
  <c r="T378" i="11"/>
  <c r="T440" i="11"/>
  <c r="G28" i="11"/>
  <c r="H28" i="11" s="1"/>
  <c r="I28" i="11" s="1"/>
  <c r="G44" i="11"/>
  <c r="H44" i="11" s="1"/>
  <c r="I44" i="11" s="1"/>
  <c r="G60" i="11"/>
  <c r="H60" i="11" s="1"/>
  <c r="I60" i="11" s="1"/>
  <c r="G76" i="11"/>
  <c r="H76" i="11" s="1"/>
  <c r="I76" i="11" s="1"/>
  <c r="G90" i="11"/>
  <c r="H90" i="11" s="1"/>
  <c r="I90" i="11" s="1"/>
  <c r="G112" i="11"/>
  <c r="H112" i="11" s="1"/>
  <c r="I112" i="11" s="1"/>
  <c r="T136" i="11"/>
  <c r="S150" i="11"/>
  <c r="T150" i="11" s="1"/>
  <c r="G203" i="11"/>
  <c r="H203" i="11" s="1"/>
  <c r="I203" i="11" s="1"/>
  <c r="S227" i="11"/>
  <c r="T227" i="11" s="1"/>
  <c r="T233" i="11"/>
  <c r="S239" i="11"/>
  <c r="T239" i="11" s="1"/>
  <c r="S266" i="11"/>
  <c r="T266" i="11" s="1"/>
  <c r="G53" i="11"/>
  <c r="H53" i="11" s="1"/>
  <c r="I53" i="11" s="1"/>
  <c r="G69" i="11"/>
  <c r="H69" i="11" s="1"/>
  <c r="I69" i="11" s="1"/>
  <c r="G99" i="11"/>
  <c r="H99" i="11" s="1"/>
  <c r="I99" i="11" s="1"/>
  <c r="G101" i="11"/>
  <c r="H101" i="11" s="1"/>
  <c r="I101" i="11" s="1"/>
  <c r="G103" i="11"/>
  <c r="H103" i="11" s="1"/>
  <c r="I103" i="11" s="1"/>
  <c r="G105" i="11"/>
  <c r="H105" i="11" s="1"/>
  <c r="I105" i="11" s="1"/>
  <c r="G121" i="11"/>
  <c r="H121" i="11" s="1"/>
  <c r="I121" i="11" s="1"/>
  <c r="T177" i="11"/>
  <c r="G191" i="11"/>
  <c r="H191" i="11" s="1"/>
  <c r="I191" i="11" s="1"/>
  <c r="G390" i="11"/>
  <c r="H390" i="11" s="1"/>
  <c r="I390" i="11" s="1"/>
  <c r="S285" i="11"/>
  <c r="T285" i="11" s="1"/>
  <c r="S327" i="11"/>
  <c r="T327" i="11" s="1"/>
  <c r="S353" i="11"/>
  <c r="T353" i="11" s="1"/>
  <c r="S371" i="11"/>
  <c r="T371" i="11" s="1"/>
  <c r="S407" i="11"/>
  <c r="T407" i="11" s="1"/>
  <c r="S424" i="11"/>
  <c r="T424" i="11" s="1"/>
  <c r="S444" i="11"/>
  <c r="T444" i="11" s="1"/>
  <c r="S487" i="11"/>
  <c r="T487" i="11" s="1"/>
  <c r="S421" i="11"/>
  <c r="T421" i="11" s="1"/>
  <c r="S321" i="11"/>
  <c r="T321" i="11" s="1"/>
  <c r="S361" i="11"/>
  <c r="T361" i="11" s="1"/>
  <c r="S380" i="11"/>
  <c r="T380" i="11" s="1"/>
  <c r="S398" i="11"/>
  <c r="T398" i="11" s="1"/>
  <c r="S305" i="11"/>
  <c r="T305" i="11" s="1"/>
  <c r="S309" i="11"/>
  <c r="T309" i="11" s="1"/>
  <c r="S325" i="11"/>
  <c r="T325" i="11" s="1"/>
  <c r="S351" i="11"/>
  <c r="T351" i="11" s="1"/>
  <c r="S404" i="11"/>
  <c r="T404" i="11" s="1"/>
  <c r="S436" i="11"/>
  <c r="T436" i="11" s="1"/>
  <c r="S442" i="11"/>
  <c r="T442" i="11" s="1"/>
  <c r="S396" i="11"/>
  <c r="T396" i="11" s="1"/>
  <c r="S422" i="11"/>
  <c r="T422" i="11" s="1"/>
  <c r="S471" i="11"/>
  <c r="T471" i="11" s="1"/>
  <c r="S319" i="11"/>
  <c r="T319" i="11" s="1"/>
  <c r="S341" i="11"/>
  <c r="T341" i="11" s="1"/>
  <c r="S411" i="11"/>
  <c r="T411" i="11" s="1"/>
  <c r="T298" i="11"/>
  <c r="T302" i="11"/>
  <c r="S367" i="11"/>
  <c r="T367" i="11" s="1"/>
  <c r="S386" i="11"/>
  <c r="T386" i="11" s="1"/>
  <c r="S428" i="11"/>
  <c r="T428" i="11" s="1"/>
  <c r="T658" i="11"/>
  <c r="S291" i="11"/>
  <c r="T291" i="11" s="1"/>
  <c r="S295" i="11"/>
  <c r="T295" i="11" s="1"/>
  <c r="S331" i="11"/>
  <c r="T331" i="11" s="1"/>
  <c r="S375" i="11"/>
  <c r="T375" i="11" s="1"/>
  <c r="S394" i="11"/>
  <c r="T394" i="11" s="1"/>
  <c r="S402" i="11"/>
  <c r="T402" i="11" s="1"/>
  <c r="S352" i="11"/>
  <c r="T352" i="11" s="1"/>
  <c r="S357" i="11"/>
  <c r="T357" i="11" s="1"/>
  <c r="S414" i="11"/>
  <c r="T414" i="11" s="1"/>
  <c r="T500" i="11"/>
  <c r="S299" i="11"/>
  <c r="T299" i="11" s="1"/>
  <c r="S303" i="11"/>
  <c r="T303" i="11" s="1"/>
  <c r="S365" i="11"/>
  <c r="T365" i="11" s="1"/>
  <c r="S469" i="11"/>
  <c r="T469" i="11" s="1"/>
  <c r="S307" i="11"/>
  <c r="T307" i="11" s="1"/>
  <c r="S347" i="11"/>
  <c r="T347" i="11" s="1"/>
  <c r="S384" i="11"/>
  <c r="T384" i="11" s="1"/>
  <c r="S426" i="11"/>
  <c r="T426" i="11" s="1"/>
  <c r="S483" i="11"/>
  <c r="T483" i="11" s="1"/>
  <c r="T501" i="11"/>
  <c r="S337" i="11"/>
  <c r="T337" i="11" s="1"/>
  <c r="S368" i="11"/>
  <c r="T368" i="11" s="1"/>
  <c r="S373" i="11"/>
  <c r="T373" i="11" s="1"/>
  <c r="S392" i="11"/>
  <c r="T392" i="11" s="1"/>
  <c r="S400" i="11"/>
  <c r="T400" i="11" s="1"/>
  <c r="S447" i="11"/>
  <c r="T447" i="11" s="1"/>
  <c r="S323" i="11"/>
  <c r="T323" i="11" s="1"/>
  <c r="T585" i="11"/>
  <c r="T638" i="11"/>
  <c r="T644" i="11"/>
  <c r="T499" i="11"/>
  <c r="T542" i="11"/>
  <c r="T566" i="11"/>
  <c r="T645" i="11"/>
  <c r="T604" i="11"/>
  <c r="T524" i="11"/>
  <c r="S628" i="11"/>
  <c r="T628" i="11" s="1"/>
  <c r="S653" i="11"/>
  <c r="T653" i="11" s="1"/>
  <c r="S665" i="11"/>
  <c r="T665" i="11" s="1"/>
  <c r="U42" i="133"/>
  <c r="V42" i="133" s="1"/>
  <c r="T532" i="11"/>
  <c r="T593" i="11"/>
  <c r="T666" i="11"/>
  <c r="T520" i="11"/>
  <c r="S600" i="11"/>
  <c r="T600" i="11" s="1"/>
  <c r="S551" i="11"/>
  <c r="T551" i="11" s="1"/>
  <c r="S563" i="11"/>
  <c r="T563" i="11" s="1"/>
  <c r="S612" i="11"/>
  <c r="T612" i="11" s="1"/>
  <c r="U27" i="133"/>
  <c r="V27" i="133" s="1"/>
  <c r="T508" i="11"/>
  <c r="T606" i="11"/>
  <c r="S649" i="11"/>
  <c r="T649" i="11" s="1"/>
  <c r="T503" i="11"/>
  <c r="T552" i="11"/>
  <c r="T631" i="11"/>
  <c r="S583" i="11"/>
  <c r="T583" i="11" s="1"/>
  <c r="T625" i="11"/>
  <c r="T498" i="11"/>
  <c r="S596" i="11"/>
  <c r="T596" i="11" s="1"/>
  <c r="S632" i="11"/>
  <c r="T632" i="11" s="1"/>
  <c r="G22" i="133"/>
  <c r="H22" i="133" s="1"/>
  <c r="I22" i="133" s="1"/>
  <c r="G39" i="133"/>
  <c r="H39" i="133" s="1"/>
  <c r="I39" i="133" s="1"/>
  <c r="G54" i="133"/>
  <c r="H54" i="133" s="1"/>
  <c r="I54" i="133" s="1"/>
  <c r="G75" i="133"/>
  <c r="H75" i="133" s="1"/>
  <c r="I75" i="133" s="1"/>
  <c r="G96" i="133"/>
  <c r="H96" i="133" s="1"/>
  <c r="I96" i="133" s="1"/>
  <c r="G100" i="133"/>
  <c r="H100" i="133" s="1"/>
  <c r="I100" i="133" s="1"/>
  <c r="G102" i="133"/>
  <c r="H102" i="133" s="1"/>
  <c r="I102" i="133" s="1"/>
  <c r="U204" i="133"/>
  <c r="V204" i="133" s="1"/>
  <c r="U223" i="133"/>
  <c r="V223" i="133" s="1"/>
  <c r="G24" i="133"/>
  <c r="H24" i="133" s="1"/>
  <c r="I24" i="133" s="1"/>
  <c r="G41" i="133"/>
  <c r="H41" i="133" s="1"/>
  <c r="I41" i="133" s="1"/>
  <c r="G57" i="133"/>
  <c r="H57" i="133" s="1"/>
  <c r="I57" i="133" s="1"/>
  <c r="G77" i="133"/>
  <c r="H77" i="133" s="1"/>
  <c r="I77" i="133" s="1"/>
  <c r="U130" i="133"/>
  <c r="V130" i="133" s="1"/>
  <c r="U133" i="133"/>
  <c r="V133" i="133" s="1"/>
  <c r="U136" i="133"/>
  <c r="V136" i="133" s="1"/>
  <c r="U165" i="133"/>
  <c r="V165" i="133" s="1"/>
  <c r="U168" i="133"/>
  <c r="V168" i="133" s="1"/>
  <c r="G26" i="133"/>
  <c r="H26" i="133" s="1"/>
  <c r="I26" i="133" s="1"/>
  <c r="G43" i="133"/>
  <c r="H43" i="133" s="1"/>
  <c r="I43" i="133" s="1"/>
  <c r="G61" i="133"/>
  <c r="H61" i="133" s="1"/>
  <c r="I61" i="133" s="1"/>
  <c r="G79" i="133"/>
  <c r="H79" i="133" s="1"/>
  <c r="I79" i="133" s="1"/>
  <c r="U113" i="133"/>
  <c r="V113" i="133" s="1"/>
  <c r="U139" i="133"/>
  <c r="V139" i="133" s="1"/>
  <c r="U174" i="133"/>
  <c r="V174" i="133" s="1"/>
  <c r="G28" i="133"/>
  <c r="H28" i="133" s="1"/>
  <c r="I28" i="133" s="1"/>
  <c r="G45" i="133"/>
  <c r="H45" i="133" s="1"/>
  <c r="I45" i="133" s="1"/>
  <c r="G63" i="133"/>
  <c r="H63" i="133" s="1"/>
  <c r="I63" i="133" s="1"/>
  <c r="G81" i="133"/>
  <c r="H81" i="133" s="1"/>
  <c r="I81" i="133" s="1"/>
  <c r="U215" i="133"/>
  <c r="V215" i="133" s="1"/>
  <c r="U226" i="133"/>
  <c r="V226" i="133" s="1"/>
  <c r="V246" i="133"/>
  <c r="S672" i="11"/>
  <c r="T672" i="11" s="1"/>
  <c r="G30" i="133"/>
  <c r="H30" i="133" s="1"/>
  <c r="I30" i="133" s="1"/>
  <c r="G47" i="133"/>
  <c r="H47" i="133" s="1"/>
  <c r="I47" i="133" s="1"/>
  <c r="G65" i="133"/>
  <c r="H65" i="133" s="1"/>
  <c r="I65" i="133" s="1"/>
  <c r="G83" i="133"/>
  <c r="H83" i="133" s="1"/>
  <c r="I83" i="133" s="1"/>
  <c r="G105" i="133"/>
  <c r="H105" i="133" s="1"/>
  <c r="I105" i="133" s="1"/>
  <c r="G32" i="133"/>
  <c r="H32" i="133" s="1"/>
  <c r="I32" i="133" s="1"/>
  <c r="G49" i="133"/>
  <c r="H49" i="133" s="1"/>
  <c r="I49" i="133" s="1"/>
  <c r="G67" i="133"/>
  <c r="H67" i="133" s="1"/>
  <c r="I67" i="133" s="1"/>
  <c r="G85" i="133"/>
  <c r="H85" i="133" s="1"/>
  <c r="I85" i="133" s="1"/>
  <c r="U128" i="133"/>
  <c r="V128" i="133" s="1"/>
  <c r="G241" i="133"/>
  <c r="H241" i="133" s="1"/>
  <c r="I241" i="133" s="1"/>
  <c r="G34" i="133"/>
  <c r="H34" i="133" s="1"/>
  <c r="I34" i="133" s="1"/>
  <c r="G51" i="133"/>
  <c r="H51" i="133" s="1"/>
  <c r="I51" i="133" s="1"/>
  <c r="G70" i="133"/>
  <c r="H70" i="133" s="1"/>
  <c r="I70" i="133" s="1"/>
  <c r="G87" i="133"/>
  <c r="H87" i="133" s="1"/>
  <c r="I87" i="133" s="1"/>
  <c r="G89" i="133"/>
  <c r="H89" i="133" s="1"/>
  <c r="I89" i="133" s="1"/>
  <c r="G91" i="133"/>
  <c r="H91" i="133" s="1"/>
  <c r="I91" i="133" s="1"/>
  <c r="U131" i="133"/>
  <c r="V131" i="133" s="1"/>
  <c r="U198" i="133"/>
  <c r="V198" i="133" s="1"/>
  <c r="G21" i="133"/>
  <c r="H21" i="133" s="1"/>
  <c r="I21" i="133" s="1"/>
  <c r="G36" i="133"/>
  <c r="H36" i="133" s="1"/>
  <c r="I36" i="133" s="1"/>
  <c r="G53" i="133"/>
  <c r="H53" i="133" s="1"/>
  <c r="I53" i="133" s="1"/>
  <c r="G72" i="133"/>
  <c r="H72" i="133" s="1"/>
  <c r="I72" i="133" s="1"/>
  <c r="G95" i="133"/>
  <c r="H95" i="133" s="1"/>
  <c r="I95" i="133" s="1"/>
  <c r="G97" i="133"/>
  <c r="H97" i="133" s="1"/>
  <c r="I97" i="133" s="1"/>
  <c r="G99" i="133"/>
  <c r="H99" i="133" s="1"/>
  <c r="I99" i="133" s="1"/>
  <c r="G103" i="133"/>
  <c r="H103" i="133" s="1"/>
  <c r="I103" i="133" s="1"/>
  <c r="G23" i="133"/>
  <c r="H23" i="133" s="1"/>
  <c r="I23" i="133" s="1"/>
  <c r="G38" i="133"/>
  <c r="H38" i="133" s="1"/>
  <c r="I38" i="133" s="1"/>
  <c r="G55" i="133"/>
  <c r="H55" i="133" s="1"/>
  <c r="I55" i="133" s="1"/>
  <c r="G74" i="133"/>
  <c r="H74" i="133" s="1"/>
  <c r="I74" i="133" s="1"/>
  <c r="U103" i="133"/>
  <c r="V103" i="133" s="1"/>
  <c r="U114" i="133"/>
  <c r="V114" i="133" s="1"/>
  <c r="U210" i="133"/>
  <c r="V210" i="133" s="1"/>
  <c r="G207" i="133"/>
  <c r="H207" i="133" s="1"/>
  <c r="I207" i="133" s="1"/>
  <c r="G197" i="133"/>
  <c r="H197" i="133" s="1"/>
  <c r="I197" i="133" s="1"/>
  <c r="G189" i="133"/>
  <c r="H189" i="133" s="1"/>
  <c r="I189" i="133" s="1"/>
  <c r="G181" i="133"/>
  <c r="H181" i="133" s="1"/>
  <c r="I181" i="133" s="1"/>
  <c r="G173" i="133"/>
  <c r="H173" i="133" s="1"/>
  <c r="I173" i="133" s="1"/>
  <c r="G165" i="133"/>
  <c r="H165" i="133" s="1"/>
  <c r="I165" i="133" s="1"/>
  <c r="G155" i="133"/>
  <c r="H155" i="133" s="1"/>
  <c r="I155" i="133" s="1"/>
  <c r="G147" i="133"/>
  <c r="H147" i="133" s="1"/>
  <c r="I147" i="133" s="1"/>
  <c r="G138" i="133"/>
  <c r="H138" i="133" s="1"/>
  <c r="I138" i="133" s="1"/>
  <c r="G130" i="133"/>
  <c r="H130" i="133" s="1"/>
  <c r="I130" i="133" s="1"/>
  <c r="G122" i="133"/>
  <c r="H122" i="133" s="1"/>
  <c r="I122" i="133" s="1"/>
  <c r="G114" i="133"/>
  <c r="H114" i="133" s="1"/>
  <c r="I114" i="133" s="1"/>
  <c r="G265" i="133"/>
  <c r="H265" i="133" s="1"/>
  <c r="I265" i="133" s="1"/>
  <c r="G244" i="133"/>
  <c r="H244" i="133" s="1"/>
  <c r="I244" i="133" s="1"/>
  <c r="G236" i="133"/>
  <c r="H236" i="133" s="1"/>
  <c r="I236" i="133" s="1"/>
  <c r="G228" i="133"/>
  <c r="H228" i="133" s="1"/>
  <c r="I228" i="133" s="1"/>
  <c r="G220" i="133"/>
  <c r="H220" i="133" s="1"/>
  <c r="I220" i="133" s="1"/>
  <c r="G212" i="133"/>
  <c r="H212" i="133" s="1"/>
  <c r="I212" i="133" s="1"/>
  <c r="G200" i="133"/>
  <c r="H200" i="133" s="1"/>
  <c r="I200" i="133" s="1"/>
  <c r="G192" i="133"/>
  <c r="H192" i="133" s="1"/>
  <c r="I192" i="133" s="1"/>
  <c r="G184" i="133"/>
  <c r="H184" i="133" s="1"/>
  <c r="I184" i="133" s="1"/>
  <c r="G176" i="133"/>
  <c r="H176" i="133" s="1"/>
  <c r="I176" i="133" s="1"/>
  <c r="G168" i="133"/>
  <c r="H168" i="133" s="1"/>
  <c r="I168" i="133" s="1"/>
  <c r="G160" i="133"/>
  <c r="H160" i="133" s="1"/>
  <c r="I160" i="133" s="1"/>
  <c r="G150" i="133"/>
  <c r="H150" i="133" s="1"/>
  <c r="I150" i="133" s="1"/>
  <c r="G141" i="133"/>
  <c r="H141" i="133" s="1"/>
  <c r="I141" i="133" s="1"/>
  <c r="G133" i="133"/>
  <c r="H133" i="133" s="1"/>
  <c r="I133" i="133" s="1"/>
  <c r="G125" i="133"/>
  <c r="H125" i="133" s="1"/>
  <c r="I125" i="133" s="1"/>
  <c r="G117" i="133"/>
  <c r="H117" i="133" s="1"/>
  <c r="I117" i="133" s="1"/>
  <c r="G109" i="133"/>
  <c r="H109" i="133" s="1"/>
  <c r="I109" i="133" s="1"/>
  <c r="G247" i="133"/>
  <c r="H247" i="133" s="1"/>
  <c r="I247" i="133" s="1"/>
  <c r="G239" i="133"/>
  <c r="H239" i="133" s="1"/>
  <c r="I239" i="133" s="1"/>
  <c r="G231" i="133"/>
  <c r="H231" i="133" s="1"/>
  <c r="I231" i="133" s="1"/>
  <c r="G223" i="133"/>
  <c r="H223" i="133" s="1"/>
  <c r="I223" i="133" s="1"/>
  <c r="G215" i="133"/>
  <c r="H215" i="133" s="1"/>
  <c r="I215" i="133" s="1"/>
  <c r="V8" i="133"/>
  <c r="G264" i="133"/>
  <c r="H264" i="133" s="1"/>
  <c r="I264" i="133" s="1"/>
  <c r="G204" i="133"/>
  <c r="H204" i="133" s="1"/>
  <c r="I204" i="133" s="1"/>
  <c r="G195" i="133"/>
  <c r="H195" i="133" s="1"/>
  <c r="I195" i="133" s="1"/>
  <c r="G187" i="133"/>
  <c r="H187" i="133" s="1"/>
  <c r="I187" i="133" s="1"/>
  <c r="G179" i="133"/>
  <c r="H179" i="133" s="1"/>
  <c r="I179" i="133" s="1"/>
  <c r="G171" i="133"/>
  <c r="H171" i="133" s="1"/>
  <c r="I171" i="133" s="1"/>
  <c r="G163" i="133"/>
  <c r="H163" i="133" s="1"/>
  <c r="I163" i="133" s="1"/>
  <c r="G153" i="133"/>
  <c r="H153" i="133" s="1"/>
  <c r="I153" i="133" s="1"/>
  <c r="G144" i="133"/>
  <c r="H144" i="133" s="1"/>
  <c r="I144" i="133" s="1"/>
  <c r="G136" i="133"/>
  <c r="H136" i="133" s="1"/>
  <c r="I136" i="133" s="1"/>
  <c r="G128" i="133"/>
  <c r="H128" i="133" s="1"/>
  <c r="I128" i="133" s="1"/>
  <c r="G120" i="133"/>
  <c r="H120" i="133" s="1"/>
  <c r="I120" i="133" s="1"/>
  <c r="G242" i="133"/>
  <c r="H242" i="133" s="1"/>
  <c r="I242" i="133" s="1"/>
  <c r="G234" i="133"/>
  <c r="H234" i="133" s="1"/>
  <c r="I234" i="133" s="1"/>
  <c r="G226" i="133"/>
  <c r="H226" i="133" s="1"/>
  <c r="I226" i="133" s="1"/>
  <c r="G218" i="133"/>
  <c r="H218" i="133" s="1"/>
  <c r="I218" i="133" s="1"/>
  <c r="G210" i="133"/>
  <c r="H210" i="133" s="1"/>
  <c r="I210" i="133" s="1"/>
  <c r="G198" i="133"/>
  <c r="H198" i="133" s="1"/>
  <c r="I198" i="133" s="1"/>
  <c r="G190" i="133"/>
  <c r="H190" i="133" s="1"/>
  <c r="I190" i="133" s="1"/>
  <c r="G182" i="133"/>
  <c r="H182" i="133" s="1"/>
  <c r="I182" i="133" s="1"/>
  <c r="G174" i="133"/>
  <c r="H174" i="133" s="1"/>
  <c r="I174" i="133" s="1"/>
  <c r="G166" i="133"/>
  <c r="H166" i="133" s="1"/>
  <c r="I166" i="133" s="1"/>
  <c r="G157" i="133"/>
  <c r="H157" i="133" s="1"/>
  <c r="I157" i="133" s="1"/>
  <c r="G148" i="133"/>
  <c r="H148" i="133" s="1"/>
  <c r="I148" i="133" s="1"/>
  <c r="G139" i="133"/>
  <c r="H139" i="133" s="1"/>
  <c r="I139" i="133" s="1"/>
  <c r="G131" i="133"/>
  <c r="H131" i="133" s="1"/>
  <c r="I131" i="133" s="1"/>
  <c r="G123" i="133"/>
  <c r="H123" i="133" s="1"/>
  <c r="I123" i="133" s="1"/>
  <c r="G263" i="133"/>
  <c r="H263" i="133" s="1"/>
  <c r="I263" i="133" s="1"/>
  <c r="G245" i="133"/>
  <c r="H245" i="133" s="1"/>
  <c r="I245" i="133" s="1"/>
  <c r="G237" i="133"/>
  <c r="H237" i="133" s="1"/>
  <c r="I237" i="133" s="1"/>
  <c r="G229" i="133"/>
  <c r="H229" i="133" s="1"/>
  <c r="I229" i="133" s="1"/>
  <c r="G221" i="133"/>
  <c r="H221" i="133" s="1"/>
  <c r="I221" i="133" s="1"/>
  <c r="G213" i="133"/>
  <c r="H213" i="133" s="1"/>
  <c r="I213" i="133" s="1"/>
  <c r="G208" i="133"/>
  <c r="H208" i="133" s="1"/>
  <c r="I208" i="133" s="1"/>
  <c r="G202" i="133"/>
  <c r="H202" i="133" s="1"/>
  <c r="I202" i="133" s="1"/>
  <c r="G193" i="133"/>
  <c r="H193" i="133" s="1"/>
  <c r="I193" i="133" s="1"/>
  <c r="G185" i="133"/>
  <c r="H185" i="133" s="1"/>
  <c r="I185" i="133" s="1"/>
  <c r="G177" i="133"/>
  <c r="H177" i="133" s="1"/>
  <c r="I177" i="133" s="1"/>
  <c r="G169" i="133"/>
  <c r="H169" i="133" s="1"/>
  <c r="I169" i="133" s="1"/>
  <c r="G161" i="133"/>
  <c r="H161" i="133" s="1"/>
  <c r="I161" i="133" s="1"/>
  <c r="G151" i="133"/>
  <c r="H151" i="133" s="1"/>
  <c r="I151" i="133" s="1"/>
  <c r="G142" i="133"/>
  <c r="H142" i="133" s="1"/>
  <c r="I142" i="133" s="1"/>
  <c r="G134" i="133"/>
  <c r="H134" i="133" s="1"/>
  <c r="I134" i="133" s="1"/>
  <c r="G126" i="133"/>
  <c r="H126" i="133" s="1"/>
  <c r="I126" i="133" s="1"/>
  <c r="G118" i="133"/>
  <c r="H118" i="133" s="1"/>
  <c r="I118" i="133" s="1"/>
  <c r="G110" i="133"/>
  <c r="H110" i="133" s="1"/>
  <c r="I110" i="133" s="1"/>
  <c r="G101" i="133"/>
  <c r="H101" i="133" s="1"/>
  <c r="I101" i="133" s="1"/>
  <c r="G93" i="133"/>
  <c r="H93" i="133" s="1"/>
  <c r="I93" i="133" s="1"/>
  <c r="G248" i="133"/>
  <c r="H248" i="133" s="1"/>
  <c r="I248" i="133" s="1"/>
  <c r="G240" i="133"/>
  <c r="H240" i="133" s="1"/>
  <c r="I240" i="133" s="1"/>
  <c r="G232" i="133"/>
  <c r="H232" i="133" s="1"/>
  <c r="I232" i="133" s="1"/>
  <c r="G224" i="133"/>
  <c r="H224" i="133" s="1"/>
  <c r="I224" i="133" s="1"/>
  <c r="G216" i="133"/>
  <c r="H216" i="133" s="1"/>
  <c r="I216" i="133" s="1"/>
  <c r="G262" i="133"/>
  <c r="H262" i="133" s="1"/>
  <c r="I262" i="133" s="1"/>
  <c r="G205" i="133"/>
  <c r="H205" i="133" s="1"/>
  <c r="I205" i="133" s="1"/>
  <c r="G196" i="133"/>
  <c r="H196" i="133" s="1"/>
  <c r="I196" i="133" s="1"/>
  <c r="G188" i="133"/>
  <c r="H188" i="133" s="1"/>
  <c r="I188" i="133" s="1"/>
  <c r="G180" i="133"/>
  <c r="H180" i="133" s="1"/>
  <c r="I180" i="133" s="1"/>
  <c r="G172" i="133"/>
  <c r="H172" i="133" s="1"/>
  <c r="I172" i="133" s="1"/>
  <c r="G164" i="133"/>
  <c r="H164" i="133" s="1"/>
  <c r="I164" i="133" s="1"/>
  <c r="G154" i="133"/>
  <c r="H154" i="133" s="1"/>
  <c r="I154" i="133" s="1"/>
  <c r="G145" i="133"/>
  <c r="H145" i="133" s="1"/>
  <c r="I145" i="133" s="1"/>
  <c r="G137" i="133"/>
  <c r="H137" i="133" s="1"/>
  <c r="I137" i="133" s="1"/>
  <c r="G129" i="133"/>
  <c r="H129" i="133" s="1"/>
  <c r="I129" i="133" s="1"/>
  <c r="G121" i="133"/>
  <c r="H121" i="133" s="1"/>
  <c r="I121" i="133" s="1"/>
  <c r="G113" i="133"/>
  <c r="H113" i="133" s="1"/>
  <c r="I113" i="133" s="1"/>
  <c r="G243" i="133"/>
  <c r="H243" i="133" s="1"/>
  <c r="I243" i="133" s="1"/>
  <c r="G235" i="133"/>
  <c r="H235" i="133" s="1"/>
  <c r="I235" i="133" s="1"/>
  <c r="G227" i="133"/>
  <c r="H227" i="133" s="1"/>
  <c r="I227" i="133" s="1"/>
  <c r="G219" i="133"/>
  <c r="H219" i="133" s="1"/>
  <c r="I219" i="133" s="1"/>
  <c r="G211" i="133"/>
  <c r="H211" i="133" s="1"/>
  <c r="I211" i="133" s="1"/>
  <c r="G199" i="133"/>
  <c r="H199" i="133" s="1"/>
  <c r="I199" i="133" s="1"/>
  <c r="G191" i="133"/>
  <c r="H191" i="133" s="1"/>
  <c r="I191" i="133" s="1"/>
  <c r="G183" i="133"/>
  <c r="H183" i="133" s="1"/>
  <c r="I183" i="133" s="1"/>
  <c r="G175" i="133"/>
  <c r="H175" i="133" s="1"/>
  <c r="I175" i="133" s="1"/>
  <c r="G167" i="133"/>
  <c r="H167" i="133" s="1"/>
  <c r="I167" i="133" s="1"/>
  <c r="G159" i="133"/>
  <c r="H159" i="133" s="1"/>
  <c r="I159" i="133" s="1"/>
  <c r="G149" i="133"/>
  <c r="H149" i="133" s="1"/>
  <c r="I149" i="133" s="1"/>
  <c r="G140" i="133"/>
  <c r="H140" i="133" s="1"/>
  <c r="I140" i="133" s="1"/>
  <c r="G132" i="133"/>
  <c r="H132" i="133" s="1"/>
  <c r="I132" i="133" s="1"/>
  <c r="G124" i="133"/>
  <c r="H124" i="133" s="1"/>
  <c r="I124" i="133" s="1"/>
  <c r="G116" i="133"/>
  <c r="H116" i="133" s="1"/>
  <c r="I116" i="133" s="1"/>
  <c r="G108" i="133"/>
  <c r="H108" i="133" s="1"/>
  <c r="I108" i="133" s="1"/>
  <c r="G261" i="133"/>
  <c r="H261" i="133" s="1"/>
  <c r="I261" i="133" s="1"/>
  <c r="G246" i="133"/>
  <c r="H246" i="133" s="1"/>
  <c r="I246" i="133" s="1"/>
  <c r="G238" i="133"/>
  <c r="H238" i="133" s="1"/>
  <c r="I238" i="133" s="1"/>
  <c r="G230" i="133"/>
  <c r="H230" i="133" s="1"/>
  <c r="I230" i="133" s="1"/>
  <c r="G222" i="133"/>
  <c r="H222" i="133" s="1"/>
  <c r="I222" i="133" s="1"/>
  <c r="G214" i="133"/>
  <c r="H214" i="133" s="1"/>
  <c r="I214" i="133" s="1"/>
  <c r="G266" i="133"/>
  <c r="H266" i="133" s="1"/>
  <c r="I266" i="133" s="1"/>
  <c r="G209" i="133"/>
  <c r="H209" i="133" s="1"/>
  <c r="I209" i="133" s="1"/>
  <c r="G203" i="133"/>
  <c r="H203" i="133" s="1"/>
  <c r="I203" i="133" s="1"/>
  <c r="G194" i="133"/>
  <c r="H194" i="133" s="1"/>
  <c r="I194" i="133" s="1"/>
  <c r="G186" i="133"/>
  <c r="H186" i="133" s="1"/>
  <c r="I186" i="133" s="1"/>
  <c r="G178" i="133"/>
  <c r="H178" i="133" s="1"/>
  <c r="I178" i="133" s="1"/>
  <c r="G170" i="133"/>
  <c r="H170" i="133" s="1"/>
  <c r="I170" i="133" s="1"/>
  <c r="G162" i="133"/>
  <c r="H162" i="133" s="1"/>
  <c r="I162" i="133" s="1"/>
  <c r="G152" i="133"/>
  <c r="H152" i="133" s="1"/>
  <c r="I152" i="133" s="1"/>
  <c r="G143" i="133"/>
  <c r="H143" i="133" s="1"/>
  <c r="I143" i="133" s="1"/>
  <c r="G135" i="133"/>
  <c r="H135" i="133" s="1"/>
  <c r="I135" i="133" s="1"/>
  <c r="G127" i="133"/>
  <c r="H127" i="133" s="1"/>
  <c r="I127" i="133" s="1"/>
  <c r="G119" i="133"/>
  <c r="H119" i="133" s="1"/>
  <c r="I119" i="133" s="1"/>
  <c r="G111" i="133"/>
  <c r="H111" i="133" s="1"/>
  <c r="I111" i="133" s="1"/>
  <c r="G25" i="133"/>
  <c r="H25" i="133" s="1"/>
  <c r="I25" i="133" s="1"/>
  <c r="G40" i="133"/>
  <c r="H40" i="133" s="1"/>
  <c r="I40" i="133" s="1"/>
  <c r="G58" i="133"/>
  <c r="H58" i="133" s="1"/>
  <c r="I58" i="133" s="1"/>
  <c r="G76" i="133"/>
  <c r="H76" i="133" s="1"/>
  <c r="I76" i="133" s="1"/>
  <c r="U89" i="133"/>
  <c r="V89" i="133" s="1"/>
  <c r="U109" i="133"/>
  <c r="V109" i="133" s="1"/>
  <c r="U120" i="133"/>
  <c r="V120" i="133" s="1"/>
  <c r="U147" i="133"/>
  <c r="V147" i="133" s="1"/>
  <c r="U153" i="133"/>
  <c r="V153" i="133" s="1"/>
  <c r="U181" i="133"/>
  <c r="V181" i="133" s="1"/>
  <c r="U187" i="133"/>
  <c r="V187" i="133" s="1"/>
  <c r="G27" i="133"/>
  <c r="H27" i="133" s="1"/>
  <c r="I27" i="133" s="1"/>
  <c r="G42" i="133"/>
  <c r="H42" i="133" s="1"/>
  <c r="I42" i="133" s="1"/>
  <c r="G62" i="133"/>
  <c r="H62" i="133" s="1"/>
  <c r="I62" i="133" s="1"/>
  <c r="G78" i="133"/>
  <c r="H78" i="133" s="1"/>
  <c r="I78" i="133" s="1"/>
  <c r="U97" i="133"/>
  <c r="V97" i="133" s="1"/>
  <c r="U123" i="133"/>
  <c r="V123" i="133" s="1"/>
  <c r="U157" i="133"/>
  <c r="V157" i="133" s="1"/>
  <c r="U190" i="133"/>
  <c r="V190" i="133" s="1"/>
  <c r="G29" i="133"/>
  <c r="H29" i="133" s="1"/>
  <c r="I29" i="133" s="1"/>
  <c r="G44" i="133"/>
  <c r="H44" i="133" s="1"/>
  <c r="I44" i="133" s="1"/>
  <c r="G64" i="133"/>
  <c r="H64" i="133" s="1"/>
  <c r="I64" i="133" s="1"/>
  <c r="G80" i="133"/>
  <c r="H80" i="133" s="1"/>
  <c r="I80" i="133" s="1"/>
  <c r="G106" i="133"/>
  <c r="H106" i="133" s="1"/>
  <c r="I106" i="133" s="1"/>
  <c r="G112" i="133"/>
  <c r="H112" i="133" s="1"/>
  <c r="I112" i="133" s="1"/>
  <c r="V164" i="133"/>
  <c r="G225" i="133"/>
  <c r="H225" i="133" s="1"/>
  <c r="I225" i="133" s="1"/>
  <c r="U14" i="225"/>
  <c r="V14" i="225" s="1"/>
  <c r="G31" i="133"/>
  <c r="H31" i="133" s="1"/>
  <c r="I31" i="133" s="1"/>
  <c r="G46" i="133"/>
  <c r="H46" i="133" s="1"/>
  <c r="I46" i="133" s="1"/>
  <c r="G66" i="133"/>
  <c r="H66" i="133" s="1"/>
  <c r="I66" i="133" s="1"/>
  <c r="G82" i="133"/>
  <c r="H82" i="133" s="1"/>
  <c r="I82" i="133" s="1"/>
  <c r="U112" i="133"/>
  <c r="V112" i="133" s="1"/>
  <c r="I15" i="133"/>
  <c r="G33" i="133"/>
  <c r="H33" i="133" s="1"/>
  <c r="I33" i="133" s="1"/>
  <c r="G48" i="133"/>
  <c r="H48" i="133" s="1"/>
  <c r="I48" i="133" s="1"/>
  <c r="G69" i="133"/>
  <c r="H69" i="133" s="1"/>
  <c r="I69" i="133" s="1"/>
  <c r="G84" i="133"/>
  <c r="H84" i="133" s="1"/>
  <c r="I84" i="133" s="1"/>
  <c r="G115" i="133"/>
  <c r="H115" i="133" s="1"/>
  <c r="I115" i="133" s="1"/>
  <c r="U138" i="133"/>
  <c r="V138" i="133" s="1"/>
  <c r="U144" i="133"/>
  <c r="V144" i="133" s="1"/>
  <c r="U173" i="133"/>
  <c r="V173" i="133" s="1"/>
  <c r="G16" i="133"/>
  <c r="H16" i="133" s="1"/>
  <c r="I16" i="133" s="1"/>
  <c r="G35" i="133"/>
  <c r="H35" i="133" s="1"/>
  <c r="I35" i="133" s="1"/>
  <c r="G50" i="133"/>
  <c r="H50" i="133" s="1"/>
  <c r="I50" i="133" s="1"/>
  <c r="G71" i="133"/>
  <c r="H71" i="133" s="1"/>
  <c r="I71" i="133" s="1"/>
  <c r="G86" i="133"/>
  <c r="H86" i="133" s="1"/>
  <c r="I86" i="133" s="1"/>
  <c r="G90" i="133"/>
  <c r="H90" i="133" s="1"/>
  <c r="I90" i="133" s="1"/>
  <c r="G104" i="133"/>
  <c r="H104" i="133" s="1"/>
  <c r="I104" i="133" s="1"/>
  <c r="U115" i="133"/>
  <c r="V115" i="133" s="1"/>
  <c r="G217" i="133"/>
  <c r="H217" i="133" s="1"/>
  <c r="I217" i="133" s="1"/>
  <c r="U231" i="133"/>
  <c r="V231" i="133" s="1"/>
  <c r="G19" i="225"/>
  <c r="H19" i="225" s="1"/>
  <c r="I19" i="225" s="1"/>
  <c r="U24" i="225"/>
  <c r="V24" i="225" s="1"/>
  <c r="G47" i="225"/>
  <c r="H47" i="225" s="1"/>
  <c r="I47" i="225" s="1"/>
  <c r="V52" i="225"/>
  <c r="U120" i="225"/>
  <c r="V120" i="225" s="1"/>
  <c r="G27" i="225"/>
  <c r="H27" i="225" s="1"/>
  <c r="I27" i="225" s="1"/>
  <c r="G32" i="225"/>
  <c r="H32" i="225" s="1"/>
  <c r="I32" i="225" s="1"/>
  <c r="U67" i="225"/>
  <c r="V67" i="225" s="1"/>
  <c r="G89" i="225"/>
  <c r="H89" i="225" s="1"/>
  <c r="I89" i="225" s="1"/>
  <c r="U101" i="225"/>
  <c r="V101" i="225" s="1"/>
  <c r="U124" i="225"/>
  <c r="V124" i="225" s="1"/>
  <c r="U133" i="225"/>
  <c r="V133" i="225" s="1"/>
  <c r="U116" i="225"/>
  <c r="V116" i="225" s="1"/>
  <c r="U145" i="225"/>
  <c r="V145" i="225" s="1"/>
  <c r="G52" i="142"/>
  <c r="H52" i="142" s="1"/>
  <c r="I52" i="142" s="1"/>
  <c r="I19" i="144"/>
  <c r="G45" i="225"/>
  <c r="H45" i="225" s="1"/>
  <c r="I45" i="225" s="1"/>
  <c r="U53" i="225"/>
  <c r="V53" i="225" s="1"/>
  <c r="U62" i="225"/>
  <c r="V62" i="225" s="1"/>
  <c r="G92" i="225"/>
  <c r="H92" i="225" s="1"/>
  <c r="I92" i="225" s="1"/>
  <c r="U121" i="225"/>
  <c r="V121" i="225" s="1"/>
  <c r="G15" i="225"/>
  <c r="H15" i="225" s="1"/>
  <c r="I15" i="225" s="1"/>
  <c r="U68" i="225"/>
  <c r="V68" i="225" s="1"/>
  <c r="U77" i="225"/>
  <c r="V77" i="225" s="1"/>
  <c r="U92" i="225"/>
  <c r="V92" i="225" s="1"/>
  <c r="U102" i="225"/>
  <c r="V102" i="225" s="1"/>
  <c r="U112" i="225"/>
  <c r="V112" i="225" s="1"/>
  <c r="U142" i="225"/>
  <c r="V142" i="225" s="1"/>
  <c r="G20" i="142"/>
  <c r="H20" i="142" s="1"/>
  <c r="I20" i="142" s="1"/>
  <c r="G161" i="225"/>
  <c r="H161" i="225" s="1"/>
  <c r="I161" i="225" s="1"/>
  <c r="G146" i="225"/>
  <c r="H146" i="225" s="1"/>
  <c r="I146" i="225" s="1"/>
  <c r="G143" i="225"/>
  <c r="H143" i="225" s="1"/>
  <c r="I143" i="225" s="1"/>
  <c r="G140" i="225"/>
  <c r="H140" i="225" s="1"/>
  <c r="I140" i="225" s="1"/>
  <c r="G138" i="225"/>
  <c r="H138" i="225" s="1"/>
  <c r="I138" i="225" s="1"/>
  <c r="G136" i="225"/>
  <c r="H136" i="225" s="1"/>
  <c r="I136" i="225" s="1"/>
  <c r="G134" i="225"/>
  <c r="H134" i="225" s="1"/>
  <c r="I134" i="225" s="1"/>
  <c r="G132" i="225"/>
  <c r="H132" i="225" s="1"/>
  <c r="I132" i="225" s="1"/>
  <c r="G130" i="225"/>
  <c r="H130" i="225" s="1"/>
  <c r="I130" i="225" s="1"/>
  <c r="G127" i="225"/>
  <c r="H127" i="225" s="1"/>
  <c r="I127" i="225" s="1"/>
  <c r="G126" i="225"/>
  <c r="H126" i="225" s="1"/>
  <c r="I126" i="225" s="1"/>
  <c r="G124" i="225"/>
  <c r="H124" i="225" s="1"/>
  <c r="I124" i="225" s="1"/>
  <c r="G123" i="225"/>
  <c r="H123" i="225" s="1"/>
  <c r="I123" i="225" s="1"/>
  <c r="G121" i="225"/>
  <c r="H121" i="225" s="1"/>
  <c r="I121" i="225" s="1"/>
  <c r="G117" i="225"/>
  <c r="H117" i="225" s="1"/>
  <c r="I117" i="225" s="1"/>
  <c r="G115" i="225"/>
  <c r="H115" i="225" s="1"/>
  <c r="I115" i="225" s="1"/>
  <c r="G113" i="225"/>
  <c r="H113" i="225" s="1"/>
  <c r="I113" i="225" s="1"/>
  <c r="G111" i="225"/>
  <c r="H111" i="225" s="1"/>
  <c r="I111" i="225" s="1"/>
  <c r="G109" i="225"/>
  <c r="H109" i="225" s="1"/>
  <c r="I109" i="225" s="1"/>
  <c r="G107" i="225"/>
  <c r="H107" i="225" s="1"/>
  <c r="I107" i="225" s="1"/>
  <c r="G104" i="225"/>
  <c r="H104" i="225" s="1"/>
  <c r="I104" i="225" s="1"/>
  <c r="G102" i="225"/>
  <c r="H102" i="225" s="1"/>
  <c r="I102" i="225" s="1"/>
  <c r="G100" i="225"/>
  <c r="H100" i="225" s="1"/>
  <c r="I100" i="225" s="1"/>
  <c r="G98" i="225"/>
  <c r="H98" i="225" s="1"/>
  <c r="I98" i="225" s="1"/>
  <c r="G96" i="225"/>
  <c r="H96" i="225" s="1"/>
  <c r="I96" i="225" s="1"/>
  <c r="G94" i="225"/>
  <c r="H94" i="225" s="1"/>
  <c r="I94" i="225" s="1"/>
  <c r="G79" i="225"/>
  <c r="H79" i="225" s="1"/>
  <c r="I79" i="225" s="1"/>
  <c r="G76" i="225"/>
  <c r="H76" i="225" s="1"/>
  <c r="I76" i="225" s="1"/>
  <c r="G74" i="225"/>
  <c r="H74" i="225" s="1"/>
  <c r="I74" i="225" s="1"/>
  <c r="G72" i="225"/>
  <c r="H72" i="225" s="1"/>
  <c r="I72" i="225" s="1"/>
  <c r="G70" i="225"/>
  <c r="H70" i="225" s="1"/>
  <c r="I70" i="225" s="1"/>
  <c r="G68" i="225"/>
  <c r="H68" i="225" s="1"/>
  <c r="I68" i="225" s="1"/>
  <c r="G66" i="225"/>
  <c r="H66" i="225" s="1"/>
  <c r="I66" i="225" s="1"/>
  <c r="G64" i="225"/>
  <c r="H64" i="225" s="1"/>
  <c r="I64" i="225" s="1"/>
  <c r="G61" i="225"/>
  <c r="H61" i="225" s="1"/>
  <c r="I61" i="225" s="1"/>
  <c r="G59" i="225"/>
  <c r="H59" i="225" s="1"/>
  <c r="I59" i="225" s="1"/>
  <c r="G57" i="225"/>
  <c r="H57" i="225" s="1"/>
  <c r="I57" i="225" s="1"/>
  <c r="G55" i="225"/>
  <c r="H55" i="225" s="1"/>
  <c r="I55" i="225" s="1"/>
  <c r="G53" i="225"/>
  <c r="H53" i="225" s="1"/>
  <c r="I53" i="225" s="1"/>
  <c r="G51" i="225"/>
  <c r="H51" i="225" s="1"/>
  <c r="I51" i="225" s="1"/>
  <c r="G49" i="225"/>
  <c r="H49" i="225" s="1"/>
  <c r="I49" i="225" s="1"/>
  <c r="G31" i="225"/>
  <c r="H31" i="225" s="1"/>
  <c r="I31" i="225" s="1"/>
  <c r="G39" i="225"/>
  <c r="H39" i="225" s="1"/>
  <c r="I39" i="225" s="1"/>
  <c r="G22" i="225"/>
  <c r="H22" i="225" s="1"/>
  <c r="I22" i="225" s="1"/>
  <c r="G91" i="225"/>
  <c r="H91" i="225" s="1"/>
  <c r="I91" i="225" s="1"/>
  <c r="G46" i="225"/>
  <c r="H46" i="225" s="1"/>
  <c r="I46" i="225" s="1"/>
  <c r="G29" i="225"/>
  <c r="H29" i="225" s="1"/>
  <c r="I29" i="225" s="1"/>
  <c r="G160" i="225"/>
  <c r="H160" i="225" s="1"/>
  <c r="I160" i="225" s="1"/>
  <c r="G84" i="225"/>
  <c r="H84" i="225" s="1"/>
  <c r="I84" i="225" s="1"/>
  <c r="G82" i="225"/>
  <c r="H82" i="225" s="1"/>
  <c r="I82" i="225" s="1"/>
  <c r="G35" i="225"/>
  <c r="H35" i="225" s="1"/>
  <c r="I35" i="225" s="1"/>
  <c r="G159" i="225"/>
  <c r="H159" i="225" s="1"/>
  <c r="I159" i="225" s="1"/>
  <c r="G88" i="225"/>
  <c r="H88" i="225" s="1"/>
  <c r="I88" i="225" s="1"/>
  <c r="G42" i="225"/>
  <c r="H42" i="225" s="1"/>
  <c r="I42" i="225" s="1"/>
  <c r="G25" i="225"/>
  <c r="H25" i="225" s="1"/>
  <c r="I25" i="225" s="1"/>
  <c r="G80" i="225"/>
  <c r="H80" i="225" s="1"/>
  <c r="I80" i="225" s="1"/>
  <c r="G145" i="225"/>
  <c r="H145" i="225" s="1"/>
  <c r="I145" i="225" s="1"/>
  <c r="G144" i="225"/>
  <c r="H144" i="225" s="1"/>
  <c r="I144" i="225" s="1"/>
  <c r="G142" i="225"/>
  <c r="H142" i="225" s="1"/>
  <c r="I142" i="225" s="1"/>
  <c r="G141" i="225"/>
  <c r="H141" i="225" s="1"/>
  <c r="I141" i="225" s="1"/>
  <c r="G139" i="225"/>
  <c r="H139" i="225" s="1"/>
  <c r="I139" i="225" s="1"/>
  <c r="G135" i="225"/>
  <c r="H135" i="225" s="1"/>
  <c r="I135" i="225" s="1"/>
  <c r="G133" i="225"/>
  <c r="H133" i="225" s="1"/>
  <c r="I133" i="225" s="1"/>
  <c r="G131" i="225"/>
  <c r="H131" i="225" s="1"/>
  <c r="I131" i="225" s="1"/>
  <c r="G128" i="225"/>
  <c r="H128" i="225" s="1"/>
  <c r="I128" i="225" s="1"/>
  <c r="G125" i="225"/>
  <c r="H125" i="225" s="1"/>
  <c r="I125" i="225" s="1"/>
  <c r="G122" i="225"/>
  <c r="H122" i="225" s="1"/>
  <c r="I122" i="225" s="1"/>
  <c r="G120" i="225"/>
  <c r="H120" i="225" s="1"/>
  <c r="I120" i="225" s="1"/>
  <c r="G118" i="225"/>
  <c r="H118" i="225" s="1"/>
  <c r="I118" i="225" s="1"/>
  <c r="G116" i="225"/>
  <c r="H116" i="225" s="1"/>
  <c r="I116" i="225" s="1"/>
  <c r="G114" i="225"/>
  <c r="H114" i="225" s="1"/>
  <c r="I114" i="225" s="1"/>
  <c r="G112" i="225"/>
  <c r="H112" i="225" s="1"/>
  <c r="I112" i="225" s="1"/>
  <c r="G110" i="225"/>
  <c r="H110" i="225" s="1"/>
  <c r="I110" i="225" s="1"/>
  <c r="G108" i="225"/>
  <c r="H108" i="225" s="1"/>
  <c r="I108" i="225" s="1"/>
  <c r="G105" i="225"/>
  <c r="H105" i="225" s="1"/>
  <c r="I105" i="225" s="1"/>
  <c r="G103" i="225"/>
  <c r="H103" i="225" s="1"/>
  <c r="I103" i="225" s="1"/>
  <c r="G101" i="225"/>
  <c r="H101" i="225" s="1"/>
  <c r="I101" i="225" s="1"/>
  <c r="G99" i="225"/>
  <c r="H99" i="225" s="1"/>
  <c r="I99" i="225" s="1"/>
  <c r="G97" i="225"/>
  <c r="H97" i="225" s="1"/>
  <c r="I97" i="225" s="1"/>
  <c r="G95" i="225"/>
  <c r="H95" i="225" s="1"/>
  <c r="I95" i="225" s="1"/>
  <c r="G86" i="225"/>
  <c r="H86" i="225" s="1"/>
  <c r="I86" i="225" s="1"/>
  <c r="G77" i="225"/>
  <c r="H77" i="225" s="1"/>
  <c r="I77" i="225" s="1"/>
  <c r="G75" i="225"/>
  <c r="H75" i="225" s="1"/>
  <c r="I75" i="225" s="1"/>
  <c r="G73" i="225"/>
  <c r="H73" i="225" s="1"/>
  <c r="I73" i="225" s="1"/>
  <c r="G71" i="225"/>
  <c r="H71" i="225" s="1"/>
  <c r="I71" i="225" s="1"/>
  <c r="G69" i="225"/>
  <c r="H69" i="225" s="1"/>
  <c r="I69" i="225" s="1"/>
  <c r="G67" i="225"/>
  <c r="H67" i="225" s="1"/>
  <c r="I67" i="225" s="1"/>
  <c r="G65" i="225"/>
  <c r="H65" i="225" s="1"/>
  <c r="I65" i="225" s="1"/>
  <c r="G62" i="225"/>
  <c r="H62" i="225" s="1"/>
  <c r="I62" i="225" s="1"/>
  <c r="G60" i="225"/>
  <c r="H60" i="225" s="1"/>
  <c r="I60" i="225" s="1"/>
  <c r="G58" i="225"/>
  <c r="H58" i="225" s="1"/>
  <c r="I58" i="225" s="1"/>
  <c r="G56" i="225"/>
  <c r="H56" i="225" s="1"/>
  <c r="I56" i="225" s="1"/>
  <c r="G54" i="225"/>
  <c r="H54" i="225" s="1"/>
  <c r="I54" i="225" s="1"/>
  <c r="G52" i="225"/>
  <c r="H52" i="225" s="1"/>
  <c r="I52" i="225" s="1"/>
  <c r="G50" i="225"/>
  <c r="H50" i="225" s="1"/>
  <c r="I50" i="225" s="1"/>
  <c r="G40" i="225"/>
  <c r="H40" i="225" s="1"/>
  <c r="I40" i="225" s="1"/>
  <c r="G23" i="225"/>
  <c r="H23" i="225" s="1"/>
  <c r="I23" i="225" s="1"/>
  <c r="G85" i="225"/>
  <c r="H85" i="225" s="1"/>
  <c r="I85" i="225" s="1"/>
  <c r="G38" i="225"/>
  <c r="H38" i="225" s="1"/>
  <c r="I38" i="225" s="1"/>
  <c r="G21" i="225"/>
  <c r="H21" i="225" s="1"/>
  <c r="I21" i="225" s="1"/>
  <c r="G83" i="225"/>
  <c r="H83" i="225" s="1"/>
  <c r="I83" i="225" s="1"/>
  <c r="G36" i="225"/>
  <c r="H36" i="225" s="1"/>
  <c r="I36" i="225" s="1"/>
  <c r="G43" i="225"/>
  <c r="H43" i="225" s="1"/>
  <c r="I43" i="225" s="1"/>
  <c r="G81" i="225"/>
  <c r="H81" i="225" s="1"/>
  <c r="I81" i="225" s="1"/>
  <c r="G34" i="225"/>
  <c r="H34" i="225" s="1"/>
  <c r="I34" i="225" s="1"/>
  <c r="G17" i="225"/>
  <c r="H17" i="225" s="1"/>
  <c r="I17" i="225" s="1"/>
  <c r="G87" i="225"/>
  <c r="H87" i="225" s="1"/>
  <c r="I87" i="225" s="1"/>
  <c r="G41" i="225"/>
  <c r="H41" i="225" s="1"/>
  <c r="I41" i="225" s="1"/>
  <c r="G24" i="225"/>
  <c r="H24" i="225" s="1"/>
  <c r="I24" i="225" s="1"/>
  <c r="U22" i="225"/>
  <c r="V22" i="225" s="1"/>
  <c r="V72" i="225"/>
  <c r="U146" i="225"/>
  <c r="V146" i="225" s="1"/>
  <c r="G24" i="142"/>
  <c r="H24" i="142" s="1"/>
  <c r="I24" i="142" s="1"/>
  <c r="G30" i="225"/>
  <c r="H30" i="225" s="1"/>
  <c r="I30" i="225" s="1"/>
  <c r="U64" i="225"/>
  <c r="V64" i="225" s="1"/>
  <c r="U73" i="225"/>
  <c r="V73" i="225" s="1"/>
  <c r="U98" i="225"/>
  <c r="V98" i="225" s="1"/>
  <c r="U108" i="225"/>
  <c r="V108" i="225" s="1"/>
  <c r="U139" i="225"/>
  <c r="V139" i="225" s="1"/>
  <c r="G60" i="142"/>
  <c r="H60" i="142" s="1"/>
  <c r="I60" i="142" s="1"/>
  <c r="G37" i="225"/>
  <c r="H37" i="225" s="1"/>
  <c r="I37" i="225" s="1"/>
  <c r="U54" i="225"/>
  <c r="V54" i="225" s="1"/>
  <c r="G90" i="225"/>
  <c r="H90" i="225" s="1"/>
  <c r="I90" i="225" s="1"/>
  <c r="V134" i="225"/>
  <c r="G63" i="142"/>
  <c r="H63" i="142" s="1"/>
  <c r="I63" i="142" s="1"/>
  <c r="G18" i="225"/>
  <c r="H18" i="225" s="1"/>
  <c r="I18" i="225" s="1"/>
  <c r="G20" i="225"/>
  <c r="H20" i="225" s="1"/>
  <c r="I20" i="225" s="1"/>
  <c r="U30" i="225"/>
  <c r="V30" i="225" s="1"/>
  <c r="U43" i="225"/>
  <c r="V43" i="225" s="1"/>
  <c r="U59" i="225"/>
  <c r="V59" i="225" s="1"/>
  <c r="U69" i="225"/>
  <c r="V69" i="225" s="1"/>
  <c r="U94" i="225"/>
  <c r="V94" i="225" s="1"/>
  <c r="U103" i="225"/>
  <c r="V103" i="225" s="1"/>
  <c r="U135" i="225"/>
  <c r="V135" i="225" s="1"/>
  <c r="G28" i="225"/>
  <c r="H28" i="225" s="1"/>
  <c r="I28" i="225" s="1"/>
  <c r="U40" i="225"/>
  <c r="V40" i="225" s="1"/>
  <c r="U50" i="225"/>
  <c r="V50" i="225" s="1"/>
  <c r="U109" i="225"/>
  <c r="V109" i="225" s="1"/>
  <c r="U118" i="225"/>
  <c r="V118" i="225" s="1"/>
  <c r="U140" i="225"/>
  <c r="V140" i="225" s="1"/>
  <c r="I13" i="225"/>
  <c r="G26" i="225"/>
  <c r="H26" i="225" s="1"/>
  <c r="I26" i="225" s="1"/>
  <c r="V34" i="225"/>
  <c r="U99" i="225"/>
  <c r="V99" i="225" s="1"/>
  <c r="U123" i="225"/>
  <c r="V123" i="225" s="1"/>
  <c r="U131" i="225"/>
  <c r="V131" i="225" s="1"/>
  <c r="G14" i="225"/>
  <c r="H14" i="225" s="1"/>
  <c r="I14" i="225" s="1"/>
  <c r="G16" i="225"/>
  <c r="H16" i="225" s="1"/>
  <c r="I16" i="225" s="1"/>
  <c r="U23" i="225"/>
  <c r="V23" i="225" s="1"/>
  <c r="U70" i="225"/>
  <c r="V70" i="225" s="1"/>
  <c r="U104" i="225"/>
  <c r="V104" i="225" s="1"/>
  <c r="U136" i="225"/>
  <c r="V136" i="225" s="1"/>
  <c r="U144" i="225"/>
  <c r="V144" i="225" s="1"/>
  <c r="I17" i="144"/>
  <c r="G44" i="225"/>
  <c r="H44" i="225" s="1"/>
  <c r="I44" i="225" s="1"/>
  <c r="U60" i="225"/>
  <c r="V60" i="225" s="1"/>
  <c r="U95" i="225"/>
  <c r="V95" i="225" s="1"/>
  <c r="S30" i="145"/>
  <c r="T30" i="145" s="1"/>
  <c r="U26" i="225"/>
  <c r="V26" i="225" s="1"/>
  <c r="U66" i="225"/>
  <c r="V66" i="225" s="1"/>
  <c r="U100" i="225"/>
  <c r="V100" i="225" s="1"/>
  <c r="U132" i="225"/>
  <c r="V132" i="225" s="1"/>
  <c r="G56" i="142"/>
  <c r="H56" i="142" s="1"/>
  <c r="I56" i="142" s="1"/>
  <c r="G33" i="142"/>
  <c r="H33" i="142" s="1"/>
  <c r="I33" i="142" s="1"/>
  <c r="G16" i="142"/>
  <c r="H16" i="142" s="1"/>
  <c r="I16" i="142" s="1"/>
  <c r="G61" i="142"/>
  <c r="H61" i="142" s="1"/>
  <c r="I61" i="142" s="1"/>
  <c r="G21" i="142"/>
  <c r="H21" i="142" s="1"/>
  <c r="I21" i="142" s="1"/>
  <c r="G49" i="142"/>
  <c r="H49" i="142" s="1"/>
  <c r="I49" i="142" s="1"/>
  <c r="G27" i="142"/>
  <c r="H27" i="142" s="1"/>
  <c r="I27" i="142" s="1"/>
  <c r="G54" i="142"/>
  <c r="H54" i="142" s="1"/>
  <c r="I54" i="142" s="1"/>
  <c r="G32" i="142"/>
  <c r="H32" i="142" s="1"/>
  <c r="I32" i="142" s="1"/>
  <c r="G15" i="142"/>
  <c r="H15" i="142" s="1"/>
  <c r="I15" i="142" s="1"/>
  <c r="G48" i="142"/>
  <c r="H48" i="142" s="1"/>
  <c r="I48" i="142" s="1"/>
  <c r="G26" i="142"/>
  <c r="H26" i="142" s="1"/>
  <c r="I26" i="142" s="1"/>
  <c r="G53" i="142"/>
  <c r="H53" i="142" s="1"/>
  <c r="I53" i="142" s="1"/>
  <c r="G31" i="142"/>
  <c r="H31" i="142" s="1"/>
  <c r="I31" i="142" s="1"/>
  <c r="G14" i="142"/>
  <c r="H14" i="142" s="1"/>
  <c r="I14" i="142" s="1"/>
  <c r="G59" i="142"/>
  <c r="H59" i="142" s="1"/>
  <c r="I59" i="142" s="1"/>
  <c r="G19" i="142"/>
  <c r="H19" i="142" s="1"/>
  <c r="I19" i="142" s="1"/>
  <c r="G47" i="142"/>
  <c r="H47" i="142" s="1"/>
  <c r="I47" i="142" s="1"/>
  <c r="G25" i="142"/>
  <c r="H25" i="142" s="1"/>
  <c r="I25" i="142" s="1"/>
  <c r="G58" i="142"/>
  <c r="H58" i="142" s="1"/>
  <c r="I58" i="142" s="1"/>
  <c r="G18" i="142"/>
  <c r="H18" i="142" s="1"/>
  <c r="I18" i="142" s="1"/>
  <c r="G51" i="142"/>
  <c r="H51" i="142" s="1"/>
  <c r="I51" i="142" s="1"/>
  <c r="G29" i="142"/>
  <c r="H29" i="142" s="1"/>
  <c r="I29" i="142" s="1"/>
  <c r="G57" i="142"/>
  <c r="H57" i="142" s="1"/>
  <c r="I57" i="142" s="1"/>
  <c r="G17" i="142"/>
  <c r="H17" i="142" s="1"/>
  <c r="I17" i="142" s="1"/>
  <c r="G62" i="142"/>
  <c r="H62" i="142" s="1"/>
  <c r="I62" i="142" s="1"/>
  <c r="G22" i="142"/>
  <c r="H22" i="142" s="1"/>
  <c r="I22" i="142" s="1"/>
  <c r="G50" i="142"/>
  <c r="H50" i="142" s="1"/>
  <c r="I50" i="142" s="1"/>
  <c r="G28" i="142"/>
  <c r="H28" i="142" s="1"/>
  <c r="I28" i="142" s="1"/>
  <c r="U56" i="225"/>
  <c r="V56" i="225" s="1"/>
  <c r="U115" i="225"/>
  <c r="V115" i="225" s="1"/>
  <c r="S68" i="145"/>
  <c r="T68" i="145" s="1"/>
  <c r="P51" i="146"/>
  <c r="G15" i="144"/>
  <c r="H15" i="144" s="1"/>
  <c r="I15" i="144" s="1"/>
  <c r="G829" i="146"/>
  <c r="H829" i="146" s="1"/>
  <c r="I829" i="146" s="1"/>
  <c r="G821" i="146"/>
  <c r="H821" i="146" s="1"/>
  <c r="I821" i="146" s="1"/>
  <c r="G813" i="146"/>
  <c r="H813" i="146" s="1"/>
  <c r="I813" i="146" s="1"/>
  <c r="G801" i="146"/>
  <c r="H801" i="146" s="1"/>
  <c r="I801" i="146" s="1"/>
  <c r="G785" i="146"/>
  <c r="H785" i="146" s="1"/>
  <c r="I785" i="146" s="1"/>
  <c r="G769" i="146"/>
  <c r="H769" i="146" s="1"/>
  <c r="I769" i="146" s="1"/>
  <c r="G753" i="146"/>
  <c r="H753" i="146" s="1"/>
  <c r="I753" i="146" s="1"/>
  <c r="G737" i="146"/>
  <c r="H737" i="146" s="1"/>
  <c r="I737" i="146" s="1"/>
  <c r="G721" i="146"/>
  <c r="H721" i="146" s="1"/>
  <c r="I721" i="146" s="1"/>
  <c r="G705" i="146"/>
  <c r="H705" i="146" s="1"/>
  <c r="I705" i="146" s="1"/>
  <c r="G689" i="146"/>
  <c r="H689" i="146" s="1"/>
  <c r="I689" i="146" s="1"/>
  <c r="G820" i="146"/>
  <c r="H820" i="146" s="1"/>
  <c r="I820" i="146" s="1"/>
  <c r="G804" i="146"/>
  <c r="H804" i="146" s="1"/>
  <c r="I804" i="146" s="1"/>
  <c r="G792" i="146"/>
  <c r="H792" i="146" s="1"/>
  <c r="I792" i="146" s="1"/>
  <c r="G780" i="146"/>
  <c r="H780" i="146" s="1"/>
  <c r="I780" i="146" s="1"/>
  <c r="G856" i="146"/>
  <c r="H856" i="146" s="1"/>
  <c r="I856" i="146" s="1"/>
  <c r="G850" i="146"/>
  <c r="H850" i="146" s="1"/>
  <c r="I850" i="146" s="1"/>
  <c r="G834" i="146"/>
  <c r="H834" i="146" s="1"/>
  <c r="I834" i="146" s="1"/>
  <c r="G817" i="146"/>
  <c r="H817" i="146" s="1"/>
  <c r="I817" i="146" s="1"/>
  <c r="G799" i="146"/>
  <c r="H799" i="146" s="1"/>
  <c r="I799" i="146" s="1"/>
  <c r="G787" i="146"/>
  <c r="H787" i="146" s="1"/>
  <c r="I787" i="146" s="1"/>
  <c r="G775" i="146"/>
  <c r="H775" i="146" s="1"/>
  <c r="I775" i="146" s="1"/>
  <c r="G756" i="146"/>
  <c r="H756" i="146" s="1"/>
  <c r="I756" i="146" s="1"/>
  <c r="G744" i="146"/>
  <c r="H744" i="146" s="1"/>
  <c r="I744" i="146" s="1"/>
  <c r="G732" i="146"/>
  <c r="H732" i="146" s="1"/>
  <c r="I732" i="146" s="1"/>
  <c r="G720" i="146"/>
  <c r="H720" i="146" s="1"/>
  <c r="I720" i="146" s="1"/>
  <c r="G665" i="146"/>
  <c r="H665" i="146" s="1"/>
  <c r="I665" i="146" s="1"/>
  <c r="G652" i="146"/>
  <c r="H652" i="146" s="1"/>
  <c r="I652" i="146" s="1"/>
  <c r="G644" i="146"/>
  <c r="H644" i="146" s="1"/>
  <c r="I644" i="146" s="1"/>
  <c r="G636" i="146"/>
  <c r="H636" i="146" s="1"/>
  <c r="I636" i="146" s="1"/>
  <c r="G617" i="146"/>
  <c r="H617" i="146" s="1"/>
  <c r="I617" i="146" s="1"/>
  <c r="G601" i="146"/>
  <c r="H601" i="146" s="1"/>
  <c r="I601" i="146" s="1"/>
  <c r="G585" i="146"/>
  <c r="H585" i="146" s="1"/>
  <c r="I585" i="146" s="1"/>
  <c r="G569" i="146"/>
  <c r="H569" i="146" s="1"/>
  <c r="I569" i="146" s="1"/>
  <c r="G553" i="146"/>
  <c r="H553" i="146" s="1"/>
  <c r="I553" i="146" s="1"/>
  <c r="G537" i="146"/>
  <c r="H537" i="146" s="1"/>
  <c r="I537" i="146" s="1"/>
  <c r="G521" i="146"/>
  <c r="H521" i="146" s="1"/>
  <c r="I521" i="146" s="1"/>
  <c r="G505" i="146"/>
  <c r="H505" i="146" s="1"/>
  <c r="I505" i="146" s="1"/>
  <c r="G497" i="146"/>
  <c r="H497" i="146" s="1"/>
  <c r="I497" i="146" s="1"/>
  <c r="G490" i="146"/>
  <c r="H490" i="146" s="1"/>
  <c r="I490" i="146" s="1"/>
  <c r="G478" i="146"/>
  <c r="H478" i="146" s="1"/>
  <c r="I478" i="146" s="1"/>
  <c r="G462" i="146"/>
  <c r="H462" i="146" s="1"/>
  <c r="I462" i="146" s="1"/>
  <c r="G447" i="146"/>
  <c r="H447" i="146" s="1"/>
  <c r="I447" i="146" s="1"/>
  <c r="G432" i="146"/>
  <c r="H432" i="146" s="1"/>
  <c r="I432" i="146" s="1"/>
  <c r="G417" i="146"/>
  <c r="H417" i="146" s="1"/>
  <c r="I417" i="146" s="1"/>
  <c r="G401" i="146"/>
  <c r="H401" i="146" s="1"/>
  <c r="I401" i="146" s="1"/>
  <c r="G385" i="146"/>
  <c r="H385" i="146" s="1"/>
  <c r="I385" i="146" s="1"/>
  <c r="G337" i="146"/>
  <c r="H337" i="146" s="1"/>
  <c r="I337" i="146" s="1"/>
  <c r="G831" i="146"/>
  <c r="H831" i="146" s="1"/>
  <c r="I831" i="146" s="1"/>
  <c r="G814" i="146"/>
  <c r="H814" i="146" s="1"/>
  <c r="I814" i="146" s="1"/>
  <c r="G806" i="146"/>
  <c r="H806" i="146" s="1"/>
  <c r="I806" i="146" s="1"/>
  <c r="G794" i="146"/>
  <c r="H794" i="146" s="1"/>
  <c r="I794" i="146" s="1"/>
  <c r="G782" i="146"/>
  <c r="H782" i="146" s="1"/>
  <c r="I782" i="146" s="1"/>
  <c r="G763" i="146"/>
  <c r="H763" i="146" s="1"/>
  <c r="I763" i="146" s="1"/>
  <c r="G751" i="146"/>
  <c r="H751" i="146" s="1"/>
  <c r="I751" i="146" s="1"/>
  <c r="G862" i="146"/>
  <c r="G855" i="146"/>
  <c r="H855" i="146" s="1"/>
  <c r="I855" i="146" s="1"/>
  <c r="G828" i="146"/>
  <c r="H828" i="146" s="1"/>
  <c r="I828" i="146" s="1"/>
  <c r="G811" i="146"/>
  <c r="H811" i="146" s="1"/>
  <c r="I811" i="146" s="1"/>
  <c r="G860" i="146"/>
  <c r="G822" i="146"/>
  <c r="H822" i="146" s="1"/>
  <c r="I822" i="146" s="1"/>
  <c r="G808" i="146"/>
  <c r="H808" i="146" s="1"/>
  <c r="I808" i="146" s="1"/>
  <c r="G796" i="146"/>
  <c r="H796" i="146" s="1"/>
  <c r="I796" i="146" s="1"/>
  <c r="G853" i="146"/>
  <c r="H853" i="146" s="1"/>
  <c r="I853" i="146" s="1"/>
  <c r="G827" i="146"/>
  <c r="H827" i="146" s="1"/>
  <c r="I827" i="146" s="1"/>
  <c r="G805" i="146"/>
  <c r="H805" i="146" s="1"/>
  <c r="I805" i="146" s="1"/>
  <c r="G793" i="146"/>
  <c r="H793" i="146" s="1"/>
  <c r="I793" i="146" s="1"/>
  <c r="G781" i="146"/>
  <c r="H781" i="146" s="1"/>
  <c r="I781" i="146" s="1"/>
  <c r="G738" i="146"/>
  <c r="H738" i="146" s="1"/>
  <c r="I738" i="146" s="1"/>
  <c r="G852" i="146"/>
  <c r="H852" i="146" s="1"/>
  <c r="I852" i="146" s="1"/>
  <c r="G835" i="146"/>
  <c r="H835" i="146" s="1"/>
  <c r="I835" i="146" s="1"/>
  <c r="G815" i="146"/>
  <c r="H815" i="146" s="1"/>
  <c r="I815" i="146" s="1"/>
  <c r="G795" i="146"/>
  <c r="H795" i="146" s="1"/>
  <c r="I795" i="146" s="1"/>
  <c r="G783" i="146"/>
  <c r="H783" i="146" s="1"/>
  <c r="I783" i="146" s="1"/>
  <c r="G771" i="146"/>
  <c r="H771" i="146" s="1"/>
  <c r="I771" i="146" s="1"/>
  <c r="G832" i="146"/>
  <c r="H832" i="146" s="1"/>
  <c r="I832" i="146" s="1"/>
  <c r="G812" i="146"/>
  <c r="H812" i="146" s="1"/>
  <c r="I812" i="146" s="1"/>
  <c r="G802" i="146"/>
  <c r="H802" i="146" s="1"/>
  <c r="I802" i="146" s="1"/>
  <c r="G857" i="146"/>
  <c r="H857" i="146" s="1"/>
  <c r="I857" i="146" s="1"/>
  <c r="G826" i="146"/>
  <c r="H826" i="146" s="1"/>
  <c r="I826" i="146" s="1"/>
  <c r="G809" i="146"/>
  <c r="H809" i="146" s="1"/>
  <c r="I809" i="146" s="1"/>
  <c r="G797" i="146"/>
  <c r="H797" i="146" s="1"/>
  <c r="I797" i="146" s="1"/>
  <c r="G754" i="146"/>
  <c r="H754" i="146" s="1"/>
  <c r="I754" i="146" s="1"/>
  <c r="G742" i="146"/>
  <c r="H742" i="146" s="1"/>
  <c r="I742" i="146" s="1"/>
  <c r="G730" i="146"/>
  <c r="H730" i="146" s="1"/>
  <c r="I730" i="146" s="1"/>
  <c r="G851" i="146"/>
  <c r="H851" i="146" s="1"/>
  <c r="I851" i="146" s="1"/>
  <c r="G823" i="146"/>
  <c r="H823" i="146" s="1"/>
  <c r="I823" i="146" s="1"/>
  <c r="G773" i="146"/>
  <c r="H773" i="146" s="1"/>
  <c r="I773" i="146" s="1"/>
  <c r="G761" i="146"/>
  <c r="H761" i="146" s="1"/>
  <c r="I761" i="146" s="1"/>
  <c r="G749" i="146"/>
  <c r="H749" i="146" s="1"/>
  <c r="I749" i="146" s="1"/>
  <c r="G858" i="146"/>
  <c r="H858" i="146" s="1"/>
  <c r="I858" i="146" s="1"/>
  <c r="G798" i="146"/>
  <c r="H798" i="146" s="1"/>
  <c r="I798" i="146" s="1"/>
  <c r="G740" i="146"/>
  <c r="H740" i="146" s="1"/>
  <c r="I740" i="146" s="1"/>
  <c r="G726" i="146"/>
  <c r="H726" i="146" s="1"/>
  <c r="I726" i="146" s="1"/>
  <c r="G718" i="146"/>
  <c r="H718" i="146" s="1"/>
  <c r="I718" i="146" s="1"/>
  <c r="G713" i="146"/>
  <c r="H713" i="146" s="1"/>
  <c r="I713" i="146" s="1"/>
  <c r="G708" i="146"/>
  <c r="H708" i="146" s="1"/>
  <c r="I708" i="146" s="1"/>
  <c r="G683" i="146"/>
  <c r="H683" i="146" s="1"/>
  <c r="I683" i="146" s="1"/>
  <c r="G668" i="146"/>
  <c r="H668" i="146" s="1"/>
  <c r="I668" i="146" s="1"/>
  <c r="G649" i="146"/>
  <c r="H649" i="146" s="1"/>
  <c r="I649" i="146" s="1"/>
  <c r="G632" i="146"/>
  <c r="H632" i="146" s="1"/>
  <c r="I632" i="146" s="1"/>
  <c r="G620" i="146"/>
  <c r="H620" i="146" s="1"/>
  <c r="I620" i="146" s="1"/>
  <c r="G608" i="146"/>
  <c r="H608" i="146" s="1"/>
  <c r="I608" i="146" s="1"/>
  <c r="G596" i="146"/>
  <c r="H596" i="146" s="1"/>
  <c r="I596" i="146" s="1"/>
  <c r="G584" i="146"/>
  <c r="H584" i="146" s="1"/>
  <c r="I584" i="146" s="1"/>
  <c r="G541" i="146"/>
  <c r="H541" i="146" s="1"/>
  <c r="I541" i="146" s="1"/>
  <c r="G529" i="146"/>
  <c r="H529" i="146" s="1"/>
  <c r="I529" i="146" s="1"/>
  <c r="G833" i="146"/>
  <c r="H833" i="146" s="1"/>
  <c r="I833" i="146" s="1"/>
  <c r="G675" i="146"/>
  <c r="H675" i="146" s="1"/>
  <c r="I675" i="146" s="1"/>
  <c r="G663" i="146"/>
  <c r="H663" i="146" s="1"/>
  <c r="I663" i="146" s="1"/>
  <c r="G646" i="146"/>
  <c r="H646" i="146" s="1"/>
  <c r="I646" i="146" s="1"/>
  <c r="G627" i="146"/>
  <c r="H627" i="146" s="1"/>
  <c r="I627" i="146" s="1"/>
  <c r="G615" i="146"/>
  <c r="H615" i="146" s="1"/>
  <c r="I615" i="146" s="1"/>
  <c r="G603" i="146"/>
  <c r="H603" i="146" s="1"/>
  <c r="I603" i="146" s="1"/>
  <c r="G591" i="146"/>
  <c r="H591" i="146" s="1"/>
  <c r="I591" i="146" s="1"/>
  <c r="G572" i="146"/>
  <c r="H572" i="146" s="1"/>
  <c r="I572" i="146" s="1"/>
  <c r="G560" i="146"/>
  <c r="H560" i="146" s="1"/>
  <c r="I560" i="146" s="1"/>
  <c r="G548" i="146"/>
  <c r="H548" i="146" s="1"/>
  <c r="I548" i="146" s="1"/>
  <c r="G536" i="146"/>
  <c r="H536" i="146" s="1"/>
  <c r="I536" i="146" s="1"/>
  <c r="P826" i="146"/>
  <c r="G816" i="146"/>
  <c r="H816" i="146" s="1"/>
  <c r="I816" i="146" s="1"/>
  <c r="G776" i="146"/>
  <c r="H776" i="146" s="1"/>
  <c r="I776" i="146" s="1"/>
  <c r="G760" i="146"/>
  <c r="H760" i="146" s="1"/>
  <c r="I760" i="146" s="1"/>
  <c r="G757" i="146"/>
  <c r="H757" i="146" s="1"/>
  <c r="I757" i="146" s="1"/>
  <c r="G745" i="146"/>
  <c r="H745" i="146" s="1"/>
  <c r="I745" i="146" s="1"/>
  <c r="G715" i="146"/>
  <c r="H715" i="146" s="1"/>
  <c r="I715" i="146" s="1"/>
  <c r="G710" i="146"/>
  <c r="H710" i="146" s="1"/>
  <c r="I710" i="146" s="1"/>
  <c r="G690" i="146"/>
  <c r="H690" i="146" s="1"/>
  <c r="I690" i="146" s="1"/>
  <c r="G685" i="146"/>
  <c r="H685" i="146" s="1"/>
  <c r="I685" i="146" s="1"/>
  <c r="G677" i="146"/>
  <c r="H677" i="146" s="1"/>
  <c r="I677" i="146" s="1"/>
  <c r="G657" i="146"/>
  <c r="H657" i="146" s="1"/>
  <c r="I657" i="146" s="1"/>
  <c r="G640" i="146"/>
  <c r="H640" i="146" s="1"/>
  <c r="I640" i="146" s="1"/>
  <c r="G629" i="146"/>
  <c r="H629" i="146" s="1"/>
  <c r="I629" i="146" s="1"/>
  <c r="G586" i="146"/>
  <c r="H586" i="146" s="1"/>
  <c r="I586" i="146" s="1"/>
  <c r="G574" i="146"/>
  <c r="H574" i="146" s="1"/>
  <c r="I574" i="146" s="1"/>
  <c r="G562" i="146"/>
  <c r="H562" i="146" s="1"/>
  <c r="I562" i="146" s="1"/>
  <c r="G550" i="146"/>
  <c r="H550" i="146" s="1"/>
  <c r="I550" i="146" s="1"/>
  <c r="G531" i="146"/>
  <c r="H531" i="146" s="1"/>
  <c r="I531" i="146" s="1"/>
  <c r="P815" i="146"/>
  <c r="G766" i="146"/>
  <c r="H766" i="146" s="1"/>
  <c r="I766" i="146" s="1"/>
  <c r="G739" i="146"/>
  <c r="H739" i="146" s="1"/>
  <c r="I739" i="146" s="1"/>
  <c r="G736" i="146"/>
  <c r="H736" i="146" s="1"/>
  <c r="I736" i="146" s="1"/>
  <c r="G728" i="146"/>
  <c r="H728" i="146" s="1"/>
  <c r="I728" i="146" s="1"/>
  <c r="G654" i="146"/>
  <c r="H654" i="146" s="1"/>
  <c r="I654" i="146" s="1"/>
  <c r="G637" i="146"/>
  <c r="H637" i="146" s="1"/>
  <c r="I637" i="146" s="1"/>
  <c r="G605" i="146"/>
  <c r="H605" i="146" s="1"/>
  <c r="I605" i="146" s="1"/>
  <c r="G593" i="146"/>
  <c r="H593" i="146" s="1"/>
  <c r="I593" i="146" s="1"/>
  <c r="G581" i="146"/>
  <c r="H581" i="146" s="1"/>
  <c r="I581" i="146" s="1"/>
  <c r="G538" i="146"/>
  <c r="H538" i="146" s="1"/>
  <c r="I538" i="146" s="1"/>
  <c r="G526" i="146"/>
  <c r="H526" i="146" s="1"/>
  <c r="I526" i="146" s="1"/>
  <c r="G810" i="146"/>
  <c r="H810" i="146" s="1"/>
  <c r="I810" i="146" s="1"/>
  <c r="G790" i="146"/>
  <c r="H790" i="146" s="1"/>
  <c r="I790" i="146" s="1"/>
  <c r="G779" i="146"/>
  <c r="H779" i="146" s="1"/>
  <c r="I779" i="146" s="1"/>
  <c r="G702" i="146"/>
  <c r="H702" i="146" s="1"/>
  <c r="I702" i="146" s="1"/>
  <c r="G672" i="146"/>
  <c r="H672" i="146" s="1"/>
  <c r="I672" i="146" s="1"/>
  <c r="G651" i="146"/>
  <c r="H651" i="146" s="1"/>
  <c r="I651" i="146" s="1"/>
  <c r="G634" i="146"/>
  <c r="H634" i="146" s="1"/>
  <c r="I634" i="146" s="1"/>
  <c r="G624" i="146"/>
  <c r="H624" i="146" s="1"/>
  <c r="I624" i="146" s="1"/>
  <c r="G612" i="146"/>
  <c r="H612" i="146" s="1"/>
  <c r="I612" i="146" s="1"/>
  <c r="G600" i="146"/>
  <c r="H600" i="146" s="1"/>
  <c r="I600" i="146" s="1"/>
  <c r="G557" i="146"/>
  <c r="H557" i="146" s="1"/>
  <c r="I557" i="146" s="1"/>
  <c r="G545" i="146"/>
  <c r="H545" i="146" s="1"/>
  <c r="I545" i="146" s="1"/>
  <c r="G533" i="146"/>
  <c r="H533" i="146" s="1"/>
  <c r="I533" i="146" s="1"/>
  <c r="G786" i="146"/>
  <c r="H786" i="146" s="1"/>
  <c r="I786" i="146" s="1"/>
  <c r="G772" i="146"/>
  <c r="H772" i="146" s="1"/>
  <c r="I772" i="146" s="1"/>
  <c r="G733" i="146"/>
  <c r="H733" i="146" s="1"/>
  <c r="I733" i="146" s="1"/>
  <c r="G725" i="146"/>
  <c r="H725" i="146" s="1"/>
  <c r="I725" i="146" s="1"/>
  <c r="G717" i="146"/>
  <c r="H717" i="146" s="1"/>
  <c r="I717" i="146" s="1"/>
  <c r="G712" i="146"/>
  <c r="H712" i="146" s="1"/>
  <c r="I712" i="146" s="1"/>
  <c r="G707" i="146"/>
  <c r="H707" i="146" s="1"/>
  <c r="I707" i="146" s="1"/>
  <c r="G697" i="146"/>
  <c r="H697" i="146" s="1"/>
  <c r="I697" i="146" s="1"/>
  <c r="G692" i="146"/>
  <c r="H692" i="146" s="1"/>
  <c r="I692" i="146" s="1"/>
  <c r="G687" i="146"/>
  <c r="H687" i="146" s="1"/>
  <c r="I687" i="146" s="1"/>
  <c r="G682" i="146"/>
  <c r="H682" i="146" s="1"/>
  <c r="I682" i="146" s="1"/>
  <c r="G667" i="146"/>
  <c r="H667" i="146" s="1"/>
  <c r="I667" i="146" s="1"/>
  <c r="G648" i="146"/>
  <c r="H648" i="146" s="1"/>
  <c r="I648" i="146" s="1"/>
  <c r="G631" i="146"/>
  <c r="H631" i="146" s="1"/>
  <c r="I631" i="146" s="1"/>
  <c r="G619" i="146"/>
  <c r="H619" i="146" s="1"/>
  <c r="I619" i="146" s="1"/>
  <c r="G607" i="146"/>
  <c r="H607" i="146" s="1"/>
  <c r="I607" i="146" s="1"/>
  <c r="G588" i="146"/>
  <c r="H588" i="146" s="1"/>
  <c r="I588" i="146" s="1"/>
  <c r="G576" i="146"/>
  <c r="H576" i="146" s="1"/>
  <c r="I576" i="146" s="1"/>
  <c r="G564" i="146"/>
  <c r="H564" i="146" s="1"/>
  <c r="I564" i="146" s="1"/>
  <c r="G552" i="146"/>
  <c r="H552" i="146" s="1"/>
  <c r="I552" i="146" s="1"/>
  <c r="G849" i="146"/>
  <c r="H849" i="146" s="1"/>
  <c r="I849" i="146" s="1"/>
  <c r="G825" i="146"/>
  <c r="H825" i="146" s="1"/>
  <c r="I825" i="146" s="1"/>
  <c r="G789" i="146"/>
  <c r="H789" i="146" s="1"/>
  <c r="I789" i="146" s="1"/>
  <c r="G765" i="146"/>
  <c r="H765" i="146" s="1"/>
  <c r="I765" i="146" s="1"/>
  <c r="G750" i="146"/>
  <c r="H750" i="146" s="1"/>
  <c r="I750" i="146" s="1"/>
  <c r="G722" i="146"/>
  <c r="H722" i="146" s="1"/>
  <c r="I722" i="146" s="1"/>
  <c r="G642" i="146"/>
  <c r="H642" i="146" s="1"/>
  <c r="I642" i="146" s="1"/>
  <c r="G602" i="146"/>
  <c r="H602" i="146" s="1"/>
  <c r="I602" i="146" s="1"/>
  <c r="G590" i="146"/>
  <c r="H590" i="146" s="1"/>
  <c r="I590" i="146" s="1"/>
  <c r="G578" i="146"/>
  <c r="H578" i="146" s="1"/>
  <c r="I578" i="146" s="1"/>
  <c r="G566" i="146"/>
  <c r="H566" i="146" s="1"/>
  <c r="I566" i="146" s="1"/>
  <c r="G547" i="146"/>
  <c r="H547" i="146" s="1"/>
  <c r="I547" i="146" s="1"/>
  <c r="G535" i="146"/>
  <c r="H535" i="146" s="1"/>
  <c r="I535" i="146" s="1"/>
  <c r="P835" i="146"/>
  <c r="G819" i="146"/>
  <c r="H819" i="146" s="1"/>
  <c r="I819" i="146" s="1"/>
  <c r="G800" i="146"/>
  <c r="H800" i="146" s="1"/>
  <c r="I800" i="146" s="1"/>
  <c r="G778" i="146"/>
  <c r="H778" i="146" s="1"/>
  <c r="I778" i="146" s="1"/>
  <c r="G768" i="146"/>
  <c r="H768" i="146" s="1"/>
  <c r="I768" i="146" s="1"/>
  <c r="G762" i="146"/>
  <c r="H762" i="146" s="1"/>
  <c r="I762" i="146" s="1"/>
  <c r="G759" i="146"/>
  <c r="H759" i="146" s="1"/>
  <c r="I759" i="146" s="1"/>
  <c r="G747" i="146"/>
  <c r="H747" i="146" s="1"/>
  <c r="I747" i="146" s="1"/>
  <c r="G741" i="146"/>
  <c r="H741" i="146" s="1"/>
  <c r="I741" i="146" s="1"/>
  <c r="G727" i="146"/>
  <c r="H727" i="146" s="1"/>
  <c r="I727" i="146" s="1"/>
  <c r="G714" i="146"/>
  <c r="H714" i="146" s="1"/>
  <c r="I714" i="146" s="1"/>
  <c r="G704" i="146"/>
  <c r="H704" i="146" s="1"/>
  <c r="I704" i="146" s="1"/>
  <c r="G699" i="146"/>
  <c r="H699" i="146" s="1"/>
  <c r="I699" i="146" s="1"/>
  <c r="G830" i="146"/>
  <c r="H830" i="146" s="1"/>
  <c r="I830" i="146" s="1"/>
  <c r="G719" i="146"/>
  <c r="H719" i="146" s="1"/>
  <c r="I719" i="146" s="1"/>
  <c r="G709" i="146"/>
  <c r="H709" i="146" s="1"/>
  <c r="I709" i="146" s="1"/>
  <c r="G676" i="146"/>
  <c r="H676" i="146" s="1"/>
  <c r="I676" i="146" s="1"/>
  <c r="G664" i="146"/>
  <c r="H664" i="146" s="1"/>
  <c r="I664" i="146" s="1"/>
  <c r="G653" i="146"/>
  <c r="H653" i="146" s="1"/>
  <c r="I653" i="146" s="1"/>
  <c r="G633" i="146"/>
  <c r="H633" i="146" s="1"/>
  <c r="I633" i="146" s="1"/>
  <c r="G628" i="146"/>
  <c r="H628" i="146" s="1"/>
  <c r="I628" i="146" s="1"/>
  <c r="G616" i="146"/>
  <c r="H616" i="146" s="1"/>
  <c r="I616" i="146" s="1"/>
  <c r="G573" i="146"/>
  <c r="H573" i="146" s="1"/>
  <c r="I573" i="146" s="1"/>
  <c r="G561" i="146"/>
  <c r="H561" i="146" s="1"/>
  <c r="I561" i="146" s="1"/>
  <c r="G549" i="146"/>
  <c r="H549" i="146" s="1"/>
  <c r="I549" i="146" s="1"/>
  <c r="G861" i="146"/>
  <c r="G824" i="146"/>
  <c r="H824" i="146" s="1"/>
  <c r="I824" i="146" s="1"/>
  <c r="G735" i="146"/>
  <c r="H735" i="146" s="1"/>
  <c r="I735" i="146" s="1"/>
  <c r="G671" i="146"/>
  <c r="H671" i="146" s="1"/>
  <c r="I671" i="146" s="1"/>
  <c r="G650" i="146"/>
  <c r="H650" i="146" s="1"/>
  <c r="I650" i="146" s="1"/>
  <c r="G623" i="146"/>
  <c r="H623" i="146" s="1"/>
  <c r="I623" i="146" s="1"/>
  <c r="G604" i="146"/>
  <c r="H604" i="146" s="1"/>
  <c r="I604" i="146" s="1"/>
  <c r="G592" i="146"/>
  <c r="H592" i="146" s="1"/>
  <c r="I592" i="146" s="1"/>
  <c r="G580" i="146"/>
  <c r="H580" i="146" s="1"/>
  <c r="I580" i="146" s="1"/>
  <c r="G568" i="146"/>
  <c r="H568" i="146" s="1"/>
  <c r="I568" i="146" s="1"/>
  <c r="G525" i="146"/>
  <c r="H525" i="146" s="1"/>
  <c r="I525" i="146" s="1"/>
  <c r="G803" i="146"/>
  <c r="H803" i="146" s="1"/>
  <c r="I803" i="146" s="1"/>
  <c r="G777" i="146"/>
  <c r="H777" i="146" s="1"/>
  <c r="I777" i="146" s="1"/>
  <c r="G758" i="146"/>
  <c r="H758" i="146" s="1"/>
  <c r="I758" i="146" s="1"/>
  <c r="G755" i="146"/>
  <c r="H755" i="146" s="1"/>
  <c r="I755" i="146" s="1"/>
  <c r="G752" i="146"/>
  <c r="H752" i="146" s="1"/>
  <c r="I752" i="146" s="1"/>
  <c r="G746" i="146"/>
  <c r="H746" i="146" s="1"/>
  <c r="I746" i="146" s="1"/>
  <c r="G729" i="146"/>
  <c r="H729" i="146" s="1"/>
  <c r="I729" i="146" s="1"/>
  <c r="G716" i="146"/>
  <c r="H716" i="146" s="1"/>
  <c r="I716" i="146" s="1"/>
  <c r="G706" i="146"/>
  <c r="H706" i="146" s="1"/>
  <c r="I706" i="146" s="1"/>
  <c r="G666" i="146"/>
  <c r="H666" i="146" s="1"/>
  <c r="I666" i="146" s="1"/>
  <c r="G641" i="146"/>
  <c r="H641" i="146" s="1"/>
  <c r="I641" i="146" s="1"/>
  <c r="G618" i="146"/>
  <c r="H618" i="146" s="1"/>
  <c r="I618" i="146" s="1"/>
  <c r="G606" i="146"/>
  <c r="H606" i="146" s="1"/>
  <c r="I606" i="146" s="1"/>
  <c r="G594" i="146"/>
  <c r="H594" i="146" s="1"/>
  <c r="I594" i="146" s="1"/>
  <c r="G582" i="146"/>
  <c r="H582" i="146" s="1"/>
  <c r="I582" i="146" s="1"/>
  <c r="G563" i="146"/>
  <c r="H563" i="146" s="1"/>
  <c r="I563" i="146" s="1"/>
  <c r="G551" i="146"/>
  <c r="H551" i="146" s="1"/>
  <c r="I551" i="146" s="1"/>
  <c r="G539" i="146"/>
  <c r="H539" i="146" s="1"/>
  <c r="I539" i="146" s="1"/>
  <c r="G527" i="146"/>
  <c r="H527" i="146" s="1"/>
  <c r="I527" i="146" s="1"/>
  <c r="G859" i="146"/>
  <c r="H859" i="146" s="1"/>
  <c r="I859" i="146" s="1"/>
  <c r="G818" i="146"/>
  <c r="H818" i="146" s="1"/>
  <c r="I818" i="146" s="1"/>
  <c r="P794" i="146"/>
  <c r="G788" i="146"/>
  <c r="H788" i="146" s="1"/>
  <c r="I788" i="146" s="1"/>
  <c r="G784" i="146"/>
  <c r="H784" i="146" s="1"/>
  <c r="I784" i="146" s="1"/>
  <c r="G767" i="146"/>
  <c r="H767" i="146" s="1"/>
  <c r="I767" i="146" s="1"/>
  <c r="G764" i="146"/>
  <c r="H764" i="146" s="1"/>
  <c r="I764" i="146" s="1"/>
  <c r="G743" i="146"/>
  <c r="H743" i="146" s="1"/>
  <c r="I743" i="146" s="1"/>
  <c r="G673" i="146"/>
  <c r="H673" i="146" s="1"/>
  <c r="I673" i="146" s="1"/>
  <c r="G661" i="146"/>
  <c r="H661" i="146" s="1"/>
  <c r="I661" i="146" s="1"/>
  <c r="G638" i="146"/>
  <c r="H638" i="146" s="1"/>
  <c r="I638" i="146" s="1"/>
  <c r="G625" i="146"/>
  <c r="H625" i="146" s="1"/>
  <c r="I625" i="146" s="1"/>
  <c r="G613" i="146"/>
  <c r="H613" i="146" s="1"/>
  <c r="I613" i="146" s="1"/>
  <c r="G570" i="146"/>
  <c r="H570" i="146" s="1"/>
  <c r="I570" i="146" s="1"/>
  <c r="G711" i="146"/>
  <c r="H711" i="146" s="1"/>
  <c r="I711" i="146" s="1"/>
  <c r="G643" i="146"/>
  <c r="H643" i="146" s="1"/>
  <c r="I643" i="146" s="1"/>
  <c r="G598" i="146"/>
  <c r="H598" i="146" s="1"/>
  <c r="I598" i="146" s="1"/>
  <c r="G575" i="146"/>
  <c r="H575" i="146" s="1"/>
  <c r="I575" i="146" s="1"/>
  <c r="G528" i="146"/>
  <c r="H528" i="146" s="1"/>
  <c r="I528" i="146" s="1"/>
  <c r="G522" i="146"/>
  <c r="H522" i="146" s="1"/>
  <c r="I522" i="146" s="1"/>
  <c r="G510" i="146"/>
  <c r="H510" i="146" s="1"/>
  <c r="I510" i="146" s="1"/>
  <c r="G483" i="146"/>
  <c r="H483" i="146" s="1"/>
  <c r="I483" i="146" s="1"/>
  <c r="G465" i="146"/>
  <c r="H465" i="146" s="1"/>
  <c r="I465" i="146" s="1"/>
  <c r="G442" i="146"/>
  <c r="H442" i="146" s="1"/>
  <c r="I442" i="146" s="1"/>
  <c r="G431" i="146"/>
  <c r="H431" i="146" s="1"/>
  <c r="I431" i="146" s="1"/>
  <c r="G389" i="146"/>
  <c r="H389" i="146" s="1"/>
  <c r="I389" i="146" s="1"/>
  <c r="G377" i="146"/>
  <c r="H377" i="146" s="1"/>
  <c r="I377" i="146" s="1"/>
  <c r="G361" i="146"/>
  <c r="H361" i="146" s="1"/>
  <c r="I361" i="146" s="1"/>
  <c r="G695" i="146"/>
  <c r="H695" i="146" s="1"/>
  <c r="I695" i="146" s="1"/>
  <c r="G656" i="146"/>
  <c r="H656" i="146" s="1"/>
  <c r="I656" i="146" s="1"/>
  <c r="G630" i="146"/>
  <c r="H630" i="146" s="1"/>
  <c r="I630" i="146" s="1"/>
  <c r="G621" i="146"/>
  <c r="H621" i="146" s="1"/>
  <c r="I621" i="146" s="1"/>
  <c r="G540" i="146"/>
  <c r="H540" i="146" s="1"/>
  <c r="I540" i="146" s="1"/>
  <c r="G532" i="146"/>
  <c r="H532" i="146" s="1"/>
  <c r="I532" i="146" s="1"/>
  <c r="G517" i="146"/>
  <c r="H517" i="146" s="1"/>
  <c r="I517" i="146" s="1"/>
  <c r="G492" i="146"/>
  <c r="H492" i="146" s="1"/>
  <c r="I492" i="146" s="1"/>
  <c r="G472" i="146"/>
  <c r="H472" i="146" s="1"/>
  <c r="I472" i="146" s="1"/>
  <c r="G460" i="146"/>
  <c r="H460" i="146" s="1"/>
  <c r="I460" i="146" s="1"/>
  <c r="G449" i="146"/>
  <c r="H449" i="146" s="1"/>
  <c r="I449" i="146" s="1"/>
  <c r="G438" i="146"/>
  <c r="H438" i="146" s="1"/>
  <c r="I438" i="146" s="1"/>
  <c r="G420" i="146"/>
  <c r="H420" i="146" s="1"/>
  <c r="I420" i="146" s="1"/>
  <c r="G408" i="146"/>
  <c r="H408" i="146" s="1"/>
  <c r="I408" i="146" s="1"/>
  <c r="G396" i="146"/>
  <c r="H396" i="146" s="1"/>
  <c r="I396" i="146" s="1"/>
  <c r="G384" i="146"/>
  <c r="H384" i="146" s="1"/>
  <c r="I384" i="146" s="1"/>
  <c r="G358" i="146"/>
  <c r="H358" i="146" s="1"/>
  <c r="I358" i="146" s="1"/>
  <c r="G807" i="146"/>
  <c r="H807" i="146" s="1"/>
  <c r="I807" i="146" s="1"/>
  <c r="G700" i="146"/>
  <c r="H700" i="146" s="1"/>
  <c r="I700" i="146" s="1"/>
  <c r="G589" i="146"/>
  <c r="H589" i="146" s="1"/>
  <c r="I589" i="146" s="1"/>
  <c r="G544" i="146"/>
  <c r="H544" i="146" s="1"/>
  <c r="I544" i="146" s="1"/>
  <c r="G489" i="146"/>
  <c r="H489" i="146" s="1"/>
  <c r="I489" i="146" s="1"/>
  <c r="G479" i="146"/>
  <c r="H479" i="146" s="1"/>
  <c r="I479" i="146" s="1"/>
  <c r="G467" i="146"/>
  <c r="H467" i="146" s="1"/>
  <c r="I467" i="146" s="1"/>
  <c r="G455" i="146"/>
  <c r="H455" i="146" s="1"/>
  <c r="I455" i="146" s="1"/>
  <c r="G444" i="146"/>
  <c r="H444" i="146" s="1"/>
  <c r="I444" i="146" s="1"/>
  <c r="G426" i="146"/>
  <c r="H426" i="146" s="1"/>
  <c r="I426" i="146" s="1"/>
  <c r="G415" i="146"/>
  <c r="H415" i="146" s="1"/>
  <c r="I415" i="146" s="1"/>
  <c r="G403" i="146"/>
  <c r="H403" i="146" s="1"/>
  <c r="I403" i="146" s="1"/>
  <c r="G391" i="146"/>
  <c r="H391" i="146" s="1"/>
  <c r="I391" i="146" s="1"/>
  <c r="G372" i="146"/>
  <c r="H372" i="146" s="1"/>
  <c r="I372" i="146" s="1"/>
  <c r="G684" i="146"/>
  <c r="H684" i="146" s="1"/>
  <c r="I684" i="146" s="1"/>
  <c r="G655" i="146"/>
  <c r="H655" i="146" s="1"/>
  <c r="I655" i="146" s="1"/>
  <c r="G579" i="146"/>
  <c r="H579" i="146" s="1"/>
  <c r="I579" i="146" s="1"/>
  <c r="G524" i="146"/>
  <c r="H524" i="146" s="1"/>
  <c r="I524" i="146" s="1"/>
  <c r="G512" i="146"/>
  <c r="H512" i="146" s="1"/>
  <c r="I512" i="146" s="1"/>
  <c r="G485" i="146"/>
  <c r="H485" i="146" s="1"/>
  <c r="I485" i="146" s="1"/>
  <c r="G474" i="146"/>
  <c r="H474" i="146" s="1"/>
  <c r="I474" i="146" s="1"/>
  <c r="G433" i="146"/>
  <c r="H433" i="146" s="1"/>
  <c r="I433" i="146" s="1"/>
  <c r="G422" i="146"/>
  <c r="H422" i="146" s="1"/>
  <c r="I422" i="146" s="1"/>
  <c r="G410" i="146"/>
  <c r="H410" i="146" s="1"/>
  <c r="I410" i="146" s="1"/>
  <c r="G398" i="146"/>
  <c r="H398" i="146" s="1"/>
  <c r="I398" i="146" s="1"/>
  <c r="G379" i="146"/>
  <c r="H379" i="146" s="1"/>
  <c r="I379" i="146" s="1"/>
  <c r="G366" i="146"/>
  <c r="H366" i="146" s="1"/>
  <c r="I366" i="146" s="1"/>
  <c r="G355" i="146"/>
  <c r="H355" i="146" s="1"/>
  <c r="I355" i="146" s="1"/>
  <c r="G352" i="146"/>
  <c r="H352" i="146" s="1"/>
  <c r="I352" i="146" s="1"/>
  <c r="P823" i="146"/>
  <c r="G770" i="146"/>
  <c r="H770" i="146" s="1"/>
  <c r="I770" i="146" s="1"/>
  <c r="G748" i="146"/>
  <c r="H748" i="146" s="1"/>
  <c r="I748" i="146" s="1"/>
  <c r="G731" i="146"/>
  <c r="H731" i="146" s="1"/>
  <c r="I731" i="146" s="1"/>
  <c r="G635" i="146"/>
  <c r="H635" i="146" s="1"/>
  <c r="I635" i="146" s="1"/>
  <c r="G597" i="146"/>
  <c r="H597" i="146" s="1"/>
  <c r="I597" i="146" s="1"/>
  <c r="G565" i="146"/>
  <c r="H565" i="146" s="1"/>
  <c r="I565" i="146" s="1"/>
  <c r="G519" i="146"/>
  <c r="H519" i="146" s="1"/>
  <c r="I519" i="146" s="1"/>
  <c r="G507" i="146"/>
  <c r="H507" i="146" s="1"/>
  <c r="I507" i="146" s="1"/>
  <c r="G499" i="146"/>
  <c r="H499" i="146" s="1"/>
  <c r="I499" i="146" s="1"/>
  <c r="G451" i="146"/>
  <c r="H451" i="146" s="1"/>
  <c r="I451" i="146" s="1"/>
  <c r="G439" i="146"/>
  <c r="H439" i="146" s="1"/>
  <c r="I439" i="146" s="1"/>
  <c r="G428" i="146"/>
  <c r="H428" i="146" s="1"/>
  <c r="I428" i="146" s="1"/>
  <c r="G386" i="146"/>
  <c r="H386" i="146" s="1"/>
  <c r="I386" i="146" s="1"/>
  <c r="G374" i="146"/>
  <c r="H374" i="146" s="1"/>
  <c r="I374" i="146" s="1"/>
  <c r="P832" i="146"/>
  <c r="G694" i="146"/>
  <c r="H694" i="146" s="1"/>
  <c r="I694" i="146" s="1"/>
  <c r="G611" i="146"/>
  <c r="H611" i="146" s="1"/>
  <c r="I611" i="146" s="1"/>
  <c r="G583" i="146"/>
  <c r="H583" i="146" s="1"/>
  <c r="I583" i="146" s="1"/>
  <c r="G543" i="146"/>
  <c r="H543" i="146" s="1"/>
  <c r="I543" i="146" s="1"/>
  <c r="G514" i="146"/>
  <c r="H514" i="146" s="1"/>
  <c r="I514" i="146" s="1"/>
  <c r="G496" i="146"/>
  <c r="H496" i="146" s="1"/>
  <c r="I496" i="146" s="1"/>
  <c r="G481" i="146"/>
  <c r="H481" i="146" s="1"/>
  <c r="I481" i="146" s="1"/>
  <c r="G469" i="146"/>
  <c r="H469" i="146" s="1"/>
  <c r="I469" i="146" s="1"/>
  <c r="G457" i="146"/>
  <c r="H457" i="146" s="1"/>
  <c r="I457" i="146" s="1"/>
  <c r="G446" i="146"/>
  <c r="H446" i="146" s="1"/>
  <c r="I446" i="146" s="1"/>
  <c r="G405" i="146"/>
  <c r="H405" i="146" s="1"/>
  <c r="I405" i="146" s="1"/>
  <c r="G393" i="146"/>
  <c r="H393" i="146" s="1"/>
  <c r="I393" i="146" s="1"/>
  <c r="G381" i="146"/>
  <c r="H381" i="146" s="1"/>
  <c r="I381" i="146" s="1"/>
  <c r="G363" i="146"/>
  <c r="H363" i="146" s="1"/>
  <c r="I363" i="146" s="1"/>
  <c r="G360" i="146"/>
  <c r="H360" i="146" s="1"/>
  <c r="I360" i="146" s="1"/>
  <c r="G349" i="146"/>
  <c r="H349" i="146" s="1"/>
  <c r="I349" i="146" s="1"/>
  <c r="G647" i="146"/>
  <c r="H647" i="146" s="1"/>
  <c r="I647" i="146" s="1"/>
  <c r="G556" i="146"/>
  <c r="H556" i="146" s="1"/>
  <c r="I556" i="146" s="1"/>
  <c r="P538" i="146"/>
  <c r="G494" i="146"/>
  <c r="H494" i="146" s="1"/>
  <c r="I494" i="146" s="1"/>
  <c r="G487" i="146"/>
  <c r="H487" i="146" s="1"/>
  <c r="I487" i="146" s="1"/>
  <c r="G476" i="146"/>
  <c r="H476" i="146" s="1"/>
  <c r="I476" i="146" s="1"/>
  <c r="G464" i="146"/>
  <c r="H464" i="146" s="1"/>
  <c r="I464" i="146" s="1"/>
  <c r="G453" i="146"/>
  <c r="H453" i="146" s="1"/>
  <c r="I453" i="146" s="1"/>
  <c r="G435" i="146"/>
  <c r="H435" i="146" s="1"/>
  <c r="I435" i="146" s="1"/>
  <c r="G423" i="146"/>
  <c r="H423" i="146" s="1"/>
  <c r="I423" i="146" s="1"/>
  <c r="G412" i="146"/>
  <c r="H412" i="146" s="1"/>
  <c r="I412" i="146" s="1"/>
  <c r="G400" i="146"/>
  <c r="H400" i="146" s="1"/>
  <c r="I400" i="146" s="1"/>
  <c r="G688" i="146"/>
  <c r="H688" i="146" s="1"/>
  <c r="I688" i="146" s="1"/>
  <c r="G662" i="146"/>
  <c r="H662" i="146" s="1"/>
  <c r="I662" i="146" s="1"/>
  <c r="G509" i="146"/>
  <c r="H509" i="146" s="1"/>
  <c r="I509" i="146" s="1"/>
  <c r="G491" i="146"/>
  <c r="H491" i="146" s="1"/>
  <c r="I491" i="146" s="1"/>
  <c r="G482" i="146"/>
  <c r="H482" i="146" s="1"/>
  <c r="I482" i="146" s="1"/>
  <c r="G471" i="146"/>
  <c r="H471" i="146" s="1"/>
  <c r="I471" i="146" s="1"/>
  <c r="G459" i="146"/>
  <c r="H459" i="146" s="1"/>
  <c r="I459" i="146" s="1"/>
  <c r="G441" i="146"/>
  <c r="H441" i="146" s="1"/>
  <c r="I441" i="146" s="1"/>
  <c r="G430" i="146"/>
  <c r="H430" i="146" s="1"/>
  <c r="I430" i="146" s="1"/>
  <c r="G419" i="146"/>
  <c r="H419" i="146" s="1"/>
  <c r="I419" i="146" s="1"/>
  <c r="G407" i="146"/>
  <c r="H407" i="146" s="1"/>
  <c r="I407" i="146" s="1"/>
  <c r="G388" i="146"/>
  <c r="H388" i="146" s="1"/>
  <c r="I388" i="146" s="1"/>
  <c r="G376" i="146"/>
  <c r="H376" i="146" s="1"/>
  <c r="I376" i="146" s="1"/>
  <c r="G368" i="146"/>
  <c r="H368" i="146" s="1"/>
  <c r="I368" i="146" s="1"/>
  <c r="G357" i="146"/>
  <c r="H357" i="146" s="1"/>
  <c r="I357" i="146" s="1"/>
  <c r="G774" i="146"/>
  <c r="H774" i="146" s="1"/>
  <c r="I774" i="146" s="1"/>
  <c r="G698" i="146"/>
  <c r="H698" i="146" s="1"/>
  <c r="I698" i="146" s="1"/>
  <c r="G693" i="146"/>
  <c r="H693" i="146" s="1"/>
  <c r="I693" i="146" s="1"/>
  <c r="G610" i="146"/>
  <c r="H610" i="146" s="1"/>
  <c r="I610" i="146" s="1"/>
  <c r="G587" i="146"/>
  <c r="H587" i="146" s="1"/>
  <c r="I587" i="146" s="1"/>
  <c r="G530" i="146"/>
  <c r="H530" i="146" s="1"/>
  <c r="I530" i="146" s="1"/>
  <c r="G516" i="146"/>
  <c r="H516" i="146" s="1"/>
  <c r="I516" i="146" s="1"/>
  <c r="G504" i="146"/>
  <c r="H504" i="146" s="1"/>
  <c r="I504" i="146" s="1"/>
  <c r="G448" i="146"/>
  <c r="H448" i="146" s="1"/>
  <c r="I448" i="146" s="1"/>
  <c r="G437" i="146"/>
  <c r="H437" i="146" s="1"/>
  <c r="I437" i="146" s="1"/>
  <c r="G425" i="146"/>
  <c r="H425" i="146" s="1"/>
  <c r="I425" i="146" s="1"/>
  <c r="G414" i="146"/>
  <c r="H414" i="146" s="1"/>
  <c r="I414" i="146" s="1"/>
  <c r="G395" i="146"/>
  <c r="H395" i="146" s="1"/>
  <c r="I395" i="146" s="1"/>
  <c r="G383" i="146"/>
  <c r="H383" i="146" s="1"/>
  <c r="I383" i="146" s="1"/>
  <c r="G354" i="146"/>
  <c r="H354" i="146" s="1"/>
  <c r="I354" i="146" s="1"/>
  <c r="G703" i="146"/>
  <c r="H703" i="146" s="1"/>
  <c r="I703" i="146" s="1"/>
  <c r="G670" i="146"/>
  <c r="H670" i="146" s="1"/>
  <c r="I670" i="146" s="1"/>
  <c r="P645" i="146"/>
  <c r="G542" i="146"/>
  <c r="H542" i="146" s="1"/>
  <c r="I542" i="146" s="1"/>
  <c r="G523" i="146"/>
  <c r="H523" i="146" s="1"/>
  <c r="I523" i="146" s="1"/>
  <c r="G511" i="146"/>
  <c r="H511" i="146" s="1"/>
  <c r="I511" i="146" s="1"/>
  <c r="G466" i="146"/>
  <c r="H466" i="146" s="1"/>
  <c r="I466" i="146" s="1"/>
  <c r="G454" i="146"/>
  <c r="H454" i="146" s="1"/>
  <c r="I454" i="146" s="1"/>
  <c r="G443" i="146"/>
  <c r="H443" i="146" s="1"/>
  <c r="I443" i="146" s="1"/>
  <c r="G402" i="146"/>
  <c r="H402" i="146" s="1"/>
  <c r="I402" i="146" s="1"/>
  <c r="G390" i="146"/>
  <c r="H390" i="146" s="1"/>
  <c r="I390" i="146" s="1"/>
  <c r="G378" i="146"/>
  <c r="H378" i="146" s="1"/>
  <c r="I378" i="146" s="1"/>
  <c r="G365" i="146"/>
  <c r="H365" i="146" s="1"/>
  <c r="I365" i="146" s="1"/>
  <c r="G351" i="146"/>
  <c r="H351" i="146" s="1"/>
  <c r="I351" i="146" s="1"/>
  <c r="G614" i="146"/>
  <c r="H614" i="146" s="1"/>
  <c r="I614" i="146" s="1"/>
  <c r="G577" i="146"/>
  <c r="H577" i="146" s="1"/>
  <c r="I577" i="146" s="1"/>
  <c r="G559" i="146"/>
  <c r="H559" i="146" s="1"/>
  <c r="I559" i="146" s="1"/>
  <c r="G555" i="146"/>
  <c r="H555" i="146" s="1"/>
  <c r="I555" i="146" s="1"/>
  <c r="G534" i="146"/>
  <c r="H534" i="146" s="1"/>
  <c r="I534" i="146" s="1"/>
  <c r="G518" i="146"/>
  <c r="H518" i="146" s="1"/>
  <c r="I518" i="146" s="1"/>
  <c r="G498" i="146"/>
  <c r="H498" i="146" s="1"/>
  <c r="I498" i="146" s="1"/>
  <c r="G484" i="146"/>
  <c r="H484" i="146" s="1"/>
  <c r="I484" i="146" s="1"/>
  <c r="G473" i="146"/>
  <c r="H473" i="146" s="1"/>
  <c r="I473" i="146" s="1"/>
  <c r="G461" i="146"/>
  <c r="H461" i="146" s="1"/>
  <c r="I461" i="146" s="1"/>
  <c r="G421" i="146"/>
  <c r="H421" i="146" s="1"/>
  <c r="I421" i="146" s="1"/>
  <c r="G409" i="146"/>
  <c r="H409" i="146" s="1"/>
  <c r="I409" i="146" s="1"/>
  <c r="G397" i="146"/>
  <c r="H397" i="146" s="1"/>
  <c r="I397" i="146" s="1"/>
  <c r="G362" i="146"/>
  <c r="H362" i="146" s="1"/>
  <c r="I362" i="146" s="1"/>
  <c r="G791" i="146"/>
  <c r="H791" i="146" s="1"/>
  <c r="I791" i="146" s="1"/>
  <c r="G609" i="146"/>
  <c r="H609" i="146" s="1"/>
  <c r="I609" i="146" s="1"/>
  <c r="G567" i="146"/>
  <c r="H567" i="146" s="1"/>
  <c r="I567" i="146" s="1"/>
  <c r="G513" i="146"/>
  <c r="H513" i="146" s="1"/>
  <c r="I513" i="146" s="1"/>
  <c r="G493" i="146"/>
  <c r="H493" i="146" s="1"/>
  <c r="I493" i="146" s="1"/>
  <c r="G486" i="146"/>
  <c r="H486" i="146" s="1"/>
  <c r="I486" i="146" s="1"/>
  <c r="G475" i="146"/>
  <c r="H475" i="146" s="1"/>
  <c r="I475" i="146" s="1"/>
  <c r="G456" i="146"/>
  <c r="H456" i="146" s="1"/>
  <c r="I456" i="146" s="1"/>
  <c r="G445" i="146"/>
  <c r="H445" i="146" s="1"/>
  <c r="I445" i="146" s="1"/>
  <c r="G434" i="146"/>
  <c r="H434" i="146" s="1"/>
  <c r="I434" i="146" s="1"/>
  <c r="G404" i="146"/>
  <c r="H404" i="146" s="1"/>
  <c r="I404" i="146" s="1"/>
  <c r="G392" i="146"/>
  <c r="H392" i="146" s="1"/>
  <c r="I392" i="146" s="1"/>
  <c r="G380" i="146"/>
  <c r="H380" i="146" s="1"/>
  <c r="I380" i="146" s="1"/>
  <c r="P827" i="146"/>
  <c r="G686" i="146"/>
  <c r="H686" i="146" s="1"/>
  <c r="I686" i="146" s="1"/>
  <c r="G681" i="146"/>
  <c r="H681" i="146" s="1"/>
  <c r="I681" i="146" s="1"/>
  <c r="G622" i="146"/>
  <c r="H622" i="146" s="1"/>
  <c r="I622" i="146" s="1"/>
  <c r="G599" i="146"/>
  <c r="H599" i="146" s="1"/>
  <c r="I599" i="146" s="1"/>
  <c r="G520" i="146"/>
  <c r="H520" i="146" s="1"/>
  <c r="I520" i="146" s="1"/>
  <c r="P512" i="146"/>
  <c r="P492" i="146"/>
  <c r="P489" i="146"/>
  <c r="G463" i="146"/>
  <c r="H463" i="146" s="1"/>
  <c r="I463" i="146" s="1"/>
  <c r="G452" i="146"/>
  <c r="H452" i="146" s="1"/>
  <c r="I452" i="146" s="1"/>
  <c r="G440" i="146"/>
  <c r="H440" i="146" s="1"/>
  <c r="I440" i="146" s="1"/>
  <c r="G429" i="146"/>
  <c r="H429" i="146" s="1"/>
  <c r="I429" i="146" s="1"/>
  <c r="G854" i="146"/>
  <c r="H854" i="146" s="1"/>
  <c r="I854" i="146" s="1"/>
  <c r="G723" i="146"/>
  <c r="H723" i="146" s="1"/>
  <c r="I723" i="146" s="1"/>
  <c r="G696" i="146"/>
  <c r="H696" i="146" s="1"/>
  <c r="I696" i="146" s="1"/>
  <c r="G691" i="146"/>
  <c r="H691" i="146" s="1"/>
  <c r="I691" i="146" s="1"/>
  <c r="G669" i="146"/>
  <c r="H669" i="146" s="1"/>
  <c r="I669" i="146" s="1"/>
  <c r="G571" i="146"/>
  <c r="H571" i="146" s="1"/>
  <c r="I571" i="146" s="1"/>
  <c r="G554" i="146"/>
  <c r="H554" i="146" s="1"/>
  <c r="I554" i="146" s="1"/>
  <c r="G508" i="146"/>
  <c r="H508" i="146" s="1"/>
  <c r="I508" i="146" s="1"/>
  <c r="G470" i="146"/>
  <c r="H470" i="146" s="1"/>
  <c r="I470" i="146" s="1"/>
  <c r="G458" i="146"/>
  <c r="H458" i="146" s="1"/>
  <c r="I458" i="146" s="1"/>
  <c r="G418" i="146"/>
  <c r="H418" i="146" s="1"/>
  <c r="I418" i="146" s="1"/>
  <c r="G406" i="146"/>
  <c r="H406" i="146" s="1"/>
  <c r="I406" i="146" s="1"/>
  <c r="G394" i="146"/>
  <c r="H394" i="146" s="1"/>
  <c r="I394" i="146" s="1"/>
  <c r="G382" i="146"/>
  <c r="H382" i="146" s="1"/>
  <c r="I382" i="146" s="1"/>
  <c r="G353" i="146"/>
  <c r="H353" i="146" s="1"/>
  <c r="I353" i="146" s="1"/>
  <c r="G701" i="146"/>
  <c r="H701" i="146" s="1"/>
  <c r="I701" i="146" s="1"/>
  <c r="P649" i="146"/>
  <c r="G626" i="146"/>
  <c r="H626" i="146" s="1"/>
  <c r="I626" i="146" s="1"/>
  <c r="G558" i="146"/>
  <c r="H558" i="146" s="1"/>
  <c r="I558" i="146" s="1"/>
  <c r="G515" i="146"/>
  <c r="H515" i="146" s="1"/>
  <c r="I515" i="146" s="1"/>
  <c r="G503" i="146"/>
  <c r="H503" i="146" s="1"/>
  <c r="I503" i="146" s="1"/>
  <c r="G488" i="146"/>
  <c r="H488" i="146" s="1"/>
  <c r="I488" i="146" s="1"/>
  <c r="G477" i="146"/>
  <c r="H477" i="146" s="1"/>
  <c r="I477" i="146" s="1"/>
  <c r="G436" i="146"/>
  <c r="H436" i="146" s="1"/>
  <c r="I436" i="146" s="1"/>
  <c r="G424" i="146"/>
  <c r="H424" i="146" s="1"/>
  <c r="I424" i="146" s="1"/>
  <c r="G413" i="146"/>
  <c r="H413" i="146" s="1"/>
  <c r="I413" i="146" s="1"/>
  <c r="G364" i="146"/>
  <c r="H364" i="146" s="1"/>
  <c r="I364" i="146" s="1"/>
  <c r="G350" i="146"/>
  <c r="H350" i="146" s="1"/>
  <c r="I350" i="146" s="1"/>
  <c r="G546" i="146"/>
  <c r="H546" i="146" s="1"/>
  <c r="I546" i="146" s="1"/>
  <c r="G375" i="146"/>
  <c r="H375" i="146" s="1"/>
  <c r="I375" i="146" s="1"/>
  <c r="G356" i="146"/>
  <c r="H356" i="146" s="1"/>
  <c r="I356" i="146" s="1"/>
  <c r="G348" i="146"/>
  <c r="H348" i="146" s="1"/>
  <c r="I348" i="146" s="1"/>
  <c r="G340" i="146"/>
  <c r="H340" i="146" s="1"/>
  <c r="I340" i="146" s="1"/>
  <c r="G326" i="146"/>
  <c r="H326" i="146" s="1"/>
  <c r="I326" i="146" s="1"/>
  <c r="G310" i="146"/>
  <c r="H310" i="146" s="1"/>
  <c r="I310" i="146" s="1"/>
  <c r="G294" i="146"/>
  <c r="H294" i="146" s="1"/>
  <c r="I294" i="146" s="1"/>
  <c r="G278" i="146"/>
  <c r="H278" i="146" s="1"/>
  <c r="I278" i="146" s="1"/>
  <c r="G262" i="146"/>
  <c r="H262" i="146" s="1"/>
  <c r="I262" i="146" s="1"/>
  <c r="G246" i="146"/>
  <c r="H246" i="146" s="1"/>
  <c r="I246" i="146" s="1"/>
  <c r="G230" i="146"/>
  <c r="H230" i="146" s="1"/>
  <c r="I230" i="146" s="1"/>
  <c r="G214" i="146"/>
  <c r="H214" i="146" s="1"/>
  <c r="I214" i="146" s="1"/>
  <c r="G195" i="146"/>
  <c r="H195" i="146" s="1"/>
  <c r="I195" i="146" s="1"/>
  <c r="G179" i="146"/>
  <c r="H179" i="146" s="1"/>
  <c r="I179" i="146" s="1"/>
  <c r="G171" i="146"/>
  <c r="H171" i="146" s="1"/>
  <c r="I171" i="146" s="1"/>
  <c r="G163" i="146"/>
  <c r="H163" i="146" s="1"/>
  <c r="I163" i="146" s="1"/>
  <c r="G155" i="146"/>
  <c r="H155" i="146" s="1"/>
  <c r="I155" i="146" s="1"/>
  <c r="G147" i="146"/>
  <c r="H147" i="146" s="1"/>
  <c r="I147" i="146" s="1"/>
  <c r="G674" i="146"/>
  <c r="H674" i="146" s="1"/>
  <c r="I674" i="146" s="1"/>
  <c r="G450" i="146"/>
  <c r="H450" i="146" s="1"/>
  <c r="I450" i="146" s="1"/>
  <c r="G387" i="146"/>
  <c r="H387" i="146" s="1"/>
  <c r="I387" i="146" s="1"/>
  <c r="G345" i="146"/>
  <c r="H345" i="146" s="1"/>
  <c r="I345" i="146" s="1"/>
  <c r="G335" i="146"/>
  <c r="H335" i="146" s="1"/>
  <c r="I335" i="146" s="1"/>
  <c r="G319" i="146"/>
  <c r="H319" i="146" s="1"/>
  <c r="I319" i="146" s="1"/>
  <c r="G303" i="146"/>
  <c r="H303" i="146" s="1"/>
  <c r="I303" i="146" s="1"/>
  <c r="G287" i="146"/>
  <c r="H287" i="146" s="1"/>
  <c r="I287" i="146" s="1"/>
  <c r="G271" i="146"/>
  <c r="H271" i="146" s="1"/>
  <c r="I271" i="146" s="1"/>
  <c r="G255" i="146"/>
  <c r="H255" i="146" s="1"/>
  <c r="I255" i="146" s="1"/>
  <c r="G239" i="146"/>
  <c r="H239" i="146" s="1"/>
  <c r="I239" i="146" s="1"/>
  <c r="G223" i="146"/>
  <c r="H223" i="146" s="1"/>
  <c r="I223" i="146" s="1"/>
  <c r="G204" i="146"/>
  <c r="H204" i="146" s="1"/>
  <c r="I204" i="146" s="1"/>
  <c r="G188" i="146"/>
  <c r="H188" i="146" s="1"/>
  <c r="I188" i="146" s="1"/>
  <c r="G342" i="146"/>
  <c r="H342" i="146" s="1"/>
  <c r="I342" i="146" s="1"/>
  <c r="G328" i="146"/>
  <c r="H328" i="146" s="1"/>
  <c r="I328" i="146" s="1"/>
  <c r="G312" i="146"/>
  <c r="H312" i="146" s="1"/>
  <c r="I312" i="146" s="1"/>
  <c r="G296" i="146"/>
  <c r="H296" i="146" s="1"/>
  <c r="I296" i="146" s="1"/>
  <c r="G280" i="146"/>
  <c r="H280" i="146" s="1"/>
  <c r="I280" i="146" s="1"/>
  <c r="G264" i="146"/>
  <c r="H264" i="146" s="1"/>
  <c r="I264" i="146" s="1"/>
  <c r="G248" i="146"/>
  <c r="H248" i="146" s="1"/>
  <c r="I248" i="146" s="1"/>
  <c r="G232" i="146"/>
  <c r="H232" i="146" s="1"/>
  <c r="I232" i="146" s="1"/>
  <c r="G216" i="146"/>
  <c r="H216" i="146" s="1"/>
  <c r="I216" i="146" s="1"/>
  <c r="G197" i="146"/>
  <c r="H197" i="146" s="1"/>
  <c r="I197" i="146" s="1"/>
  <c r="G181" i="146"/>
  <c r="H181" i="146" s="1"/>
  <c r="I181" i="146" s="1"/>
  <c r="G168" i="146"/>
  <c r="H168" i="146" s="1"/>
  <c r="I168" i="146" s="1"/>
  <c r="G160" i="146"/>
  <c r="H160" i="146" s="1"/>
  <c r="I160" i="146" s="1"/>
  <c r="G152" i="146"/>
  <c r="H152" i="146" s="1"/>
  <c r="I152" i="146" s="1"/>
  <c r="G645" i="146"/>
  <c r="H645" i="146" s="1"/>
  <c r="I645" i="146" s="1"/>
  <c r="G495" i="146"/>
  <c r="H495" i="146" s="1"/>
  <c r="I495" i="146" s="1"/>
  <c r="G468" i="146"/>
  <c r="H468" i="146" s="1"/>
  <c r="I468" i="146" s="1"/>
  <c r="G399" i="146"/>
  <c r="H399" i="146" s="1"/>
  <c r="I399" i="146" s="1"/>
  <c r="P379" i="146"/>
  <c r="G321" i="146"/>
  <c r="H321" i="146" s="1"/>
  <c r="I321" i="146" s="1"/>
  <c r="G305" i="146"/>
  <c r="H305" i="146" s="1"/>
  <c r="I305" i="146" s="1"/>
  <c r="G289" i="146"/>
  <c r="H289" i="146" s="1"/>
  <c r="I289" i="146" s="1"/>
  <c r="G273" i="146"/>
  <c r="H273" i="146" s="1"/>
  <c r="I273" i="146" s="1"/>
  <c r="G257" i="146"/>
  <c r="H257" i="146" s="1"/>
  <c r="I257" i="146" s="1"/>
  <c r="G241" i="146"/>
  <c r="H241" i="146" s="1"/>
  <c r="I241" i="146" s="1"/>
  <c r="G225" i="146"/>
  <c r="H225" i="146" s="1"/>
  <c r="I225" i="146" s="1"/>
  <c r="G206" i="146"/>
  <c r="H206" i="146" s="1"/>
  <c r="I206" i="146" s="1"/>
  <c r="G190" i="146"/>
  <c r="H190" i="146" s="1"/>
  <c r="I190" i="146" s="1"/>
  <c r="G506" i="146"/>
  <c r="H506" i="146" s="1"/>
  <c r="I506" i="146" s="1"/>
  <c r="G411" i="146"/>
  <c r="H411" i="146" s="1"/>
  <c r="I411" i="146" s="1"/>
  <c r="G330" i="146"/>
  <c r="H330" i="146" s="1"/>
  <c r="I330" i="146" s="1"/>
  <c r="G314" i="146"/>
  <c r="H314" i="146" s="1"/>
  <c r="I314" i="146" s="1"/>
  <c r="G298" i="146"/>
  <c r="H298" i="146" s="1"/>
  <c r="I298" i="146" s="1"/>
  <c r="G282" i="146"/>
  <c r="H282" i="146" s="1"/>
  <c r="I282" i="146" s="1"/>
  <c r="G266" i="146"/>
  <c r="H266" i="146" s="1"/>
  <c r="I266" i="146" s="1"/>
  <c r="G250" i="146"/>
  <c r="H250" i="146" s="1"/>
  <c r="I250" i="146" s="1"/>
  <c r="G234" i="146"/>
  <c r="H234" i="146" s="1"/>
  <c r="I234" i="146" s="1"/>
  <c r="G218" i="146"/>
  <c r="H218" i="146" s="1"/>
  <c r="I218" i="146" s="1"/>
  <c r="G199" i="146"/>
  <c r="H199" i="146" s="1"/>
  <c r="I199" i="146" s="1"/>
  <c r="G183" i="146"/>
  <c r="H183" i="146" s="1"/>
  <c r="I183" i="146" s="1"/>
  <c r="G173" i="146"/>
  <c r="H173" i="146" s="1"/>
  <c r="I173" i="146" s="1"/>
  <c r="G165" i="146"/>
  <c r="H165" i="146" s="1"/>
  <c r="I165" i="146" s="1"/>
  <c r="G157" i="146"/>
  <c r="H157" i="146" s="1"/>
  <c r="I157" i="146" s="1"/>
  <c r="G149" i="146"/>
  <c r="H149" i="146" s="1"/>
  <c r="I149" i="146" s="1"/>
  <c r="G373" i="146"/>
  <c r="H373" i="146" s="1"/>
  <c r="I373" i="146" s="1"/>
  <c r="G323" i="146"/>
  <c r="H323" i="146" s="1"/>
  <c r="I323" i="146" s="1"/>
  <c r="G307" i="146"/>
  <c r="H307" i="146" s="1"/>
  <c r="I307" i="146" s="1"/>
  <c r="G291" i="146"/>
  <c r="H291" i="146" s="1"/>
  <c r="I291" i="146" s="1"/>
  <c r="G275" i="146"/>
  <c r="H275" i="146" s="1"/>
  <c r="I275" i="146" s="1"/>
  <c r="G259" i="146"/>
  <c r="H259" i="146" s="1"/>
  <c r="I259" i="146" s="1"/>
  <c r="G243" i="146"/>
  <c r="H243" i="146" s="1"/>
  <c r="I243" i="146" s="1"/>
  <c r="G227" i="146"/>
  <c r="H227" i="146" s="1"/>
  <c r="I227" i="146" s="1"/>
  <c r="G208" i="146"/>
  <c r="H208" i="146" s="1"/>
  <c r="I208" i="146" s="1"/>
  <c r="G192" i="146"/>
  <c r="H192" i="146" s="1"/>
  <c r="I192" i="146" s="1"/>
  <c r="G416" i="146"/>
  <c r="H416" i="146" s="1"/>
  <c r="I416" i="146" s="1"/>
  <c r="G347" i="146"/>
  <c r="H347" i="146" s="1"/>
  <c r="I347" i="146" s="1"/>
  <c r="G344" i="146"/>
  <c r="H344" i="146" s="1"/>
  <c r="I344" i="146" s="1"/>
  <c r="G339" i="146"/>
  <c r="H339" i="146" s="1"/>
  <c r="I339" i="146" s="1"/>
  <c r="G332" i="146"/>
  <c r="H332" i="146" s="1"/>
  <c r="I332" i="146" s="1"/>
  <c r="G316" i="146"/>
  <c r="H316" i="146" s="1"/>
  <c r="I316" i="146" s="1"/>
  <c r="G300" i="146"/>
  <c r="H300" i="146" s="1"/>
  <c r="I300" i="146" s="1"/>
  <c r="G284" i="146"/>
  <c r="H284" i="146" s="1"/>
  <c r="I284" i="146" s="1"/>
  <c r="G268" i="146"/>
  <c r="H268" i="146" s="1"/>
  <c r="I268" i="146" s="1"/>
  <c r="G252" i="146"/>
  <c r="H252" i="146" s="1"/>
  <c r="I252" i="146" s="1"/>
  <c r="G236" i="146"/>
  <c r="H236" i="146" s="1"/>
  <c r="I236" i="146" s="1"/>
  <c r="G220" i="146"/>
  <c r="H220" i="146" s="1"/>
  <c r="I220" i="146" s="1"/>
  <c r="G201" i="146"/>
  <c r="H201" i="146" s="1"/>
  <c r="I201" i="146" s="1"/>
  <c r="G185" i="146"/>
  <c r="H185" i="146" s="1"/>
  <c r="I185" i="146" s="1"/>
  <c r="G170" i="146"/>
  <c r="H170" i="146" s="1"/>
  <c r="I170" i="146" s="1"/>
  <c r="G162" i="146"/>
  <c r="H162" i="146" s="1"/>
  <c r="I162" i="146" s="1"/>
  <c r="G154" i="146"/>
  <c r="H154" i="146" s="1"/>
  <c r="I154" i="146" s="1"/>
  <c r="G480" i="146"/>
  <c r="H480" i="146" s="1"/>
  <c r="I480" i="146" s="1"/>
  <c r="G325" i="146"/>
  <c r="H325" i="146" s="1"/>
  <c r="I325" i="146" s="1"/>
  <c r="G309" i="146"/>
  <c r="H309" i="146" s="1"/>
  <c r="I309" i="146" s="1"/>
  <c r="G293" i="146"/>
  <c r="H293" i="146" s="1"/>
  <c r="I293" i="146" s="1"/>
  <c r="G277" i="146"/>
  <c r="H277" i="146" s="1"/>
  <c r="I277" i="146" s="1"/>
  <c r="G261" i="146"/>
  <c r="H261" i="146" s="1"/>
  <c r="I261" i="146" s="1"/>
  <c r="G245" i="146"/>
  <c r="H245" i="146" s="1"/>
  <c r="I245" i="146" s="1"/>
  <c r="G229" i="146"/>
  <c r="H229" i="146" s="1"/>
  <c r="I229" i="146" s="1"/>
  <c r="G210" i="146"/>
  <c r="H210" i="146" s="1"/>
  <c r="I210" i="146" s="1"/>
  <c r="G194" i="146"/>
  <c r="H194" i="146" s="1"/>
  <c r="I194" i="146" s="1"/>
  <c r="G178" i="146"/>
  <c r="H178" i="146" s="1"/>
  <c r="I178" i="146" s="1"/>
  <c r="G146" i="146"/>
  <c r="H146" i="146" s="1"/>
  <c r="I146" i="146" s="1"/>
  <c r="G724" i="146"/>
  <c r="H724" i="146" s="1"/>
  <c r="I724" i="146" s="1"/>
  <c r="G334" i="146"/>
  <c r="H334" i="146" s="1"/>
  <c r="I334" i="146" s="1"/>
  <c r="G318" i="146"/>
  <c r="H318" i="146" s="1"/>
  <c r="I318" i="146" s="1"/>
  <c r="G302" i="146"/>
  <c r="H302" i="146" s="1"/>
  <c r="I302" i="146" s="1"/>
  <c r="G286" i="146"/>
  <c r="H286" i="146" s="1"/>
  <c r="I286" i="146" s="1"/>
  <c r="G270" i="146"/>
  <c r="H270" i="146" s="1"/>
  <c r="I270" i="146" s="1"/>
  <c r="G254" i="146"/>
  <c r="H254" i="146" s="1"/>
  <c r="I254" i="146" s="1"/>
  <c r="G238" i="146"/>
  <c r="H238" i="146" s="1"/>
  <c r="I238" i="146" s="1"/>
  <c r="G222" i="146"/>
  <c r="H222" i="146" s="1"/>
  <c r="I222" i="146" s="1"/>
  <c r="G203" i="146"/>
  <c r="H203" i="146" s="1"/>
  <c r="I203" i="146" s="1"/>
  <c r="G187" i="146"/>
  <c r="H187" i="146" s="1"/>
  <c r="I187" i="146" s="1"/>
  <c r="G167" i="146"/>
  <c r="H167" i="146" s="1"/>
  <c r="I167" i="146" s="1"/>
  <c r="G159" i="146"/>
  <c r="H159" i="146" s="1"/>
  <c r="I159" i="146" s="1"/>
  <c r="G151" i="146"/>
  <c r="H151" i="146" s="1"/>
  <c r="I151" i="146" s="1"/>
  <c r="P590" i="146"/>
  <c r="G427" i="146"/>
  <c r="H427" i="146" s="1"/>
  <c r="I427" i="146" s="1"/>
  <c r="G359" i="146"/>
  <c r="H359" i="146" s="1"/>
  <c r="I359" i="146" s="1"/>
  <c r="G341" i="146"/>
  <c r="H341" i="146" s="1"/>
  <c r="I341" i="146" s="1"/>
  <c r="G327" i="146"/>
  <c r="H327" i="146" s="1"/>
  <c r="I327" i="146" s="1"/>
  <c r="G311" i="146"/>
  <c r="H311" i="146" s="1"/>
  <c r="I311" i="146" s="1"/>
  <c r="G295" i="146"/>
  <c r="H295" i="146" s="1"/>
  <c r="I295" i="146" s="1"/>
  <c r="G279" i="146"/>
  <c r="H279" i="146" s="1"/>
  <c r="I279" i="146" s="1"/>
  <c r="G263" i="146"/>
  <c r="H263" i="146" s="1"/>
  <c r="I263" i="146" s="1"/>
  <c r="G247" i="146"/>
  <c r="H247" i="146" s="1"/>
  <c r="I247" i="146" s="1"/>
  <c r="G231" i="146"/>
  <c r="H231" i="146" s="1"/>
  <c r="I231" i="146" s="1"/>
  <c r="G215" i="146"/>
  <c r="H215" i="146" s="1"/>
  <c r="I215" i="146" s="1"/>
  <c r="G196" i="146"/>
  <c r="H196" i="146" s="1"/>
  <c r="I196" i="146" s="1"/>
  <c r="G180" i="146"/>
  <c r="H180" i="146" s="1"/>
  <c r="I180" i="146" s="1"/>
  <c r="G336" i="146"/>
  <c r="H336" i="146" s="1"/>
  <c r="I336" i="146" s="1"/>
  <c r="G320" i="146"/>
  <c r="H320" i="146" s="1"/>
  <c r="I320" i="146" s="1"/>
  <c r="G304" i="146"/>
  <c r="H304" i="146" s="1"/>
  <c r="I304" i="146" s="1"/>
  <c r="G288" i="146"/>
  <c r="H288" i="146" s="1"/>
  <c r="I288" i="146" s="1"/>
  <c r="G272" i="146"/>
  <c r="H272" i="146" s="1"/>
  <c r="I272" i="146" s="1"/>
  <c r="G256" i="146"/>
  <c r="H256" i="146" s="1"/>
  <c r="I256" i="146" s="1"/>
  <c r="G240" i="146"/>
  <c r="H240" i="146" s="1"/>
  <c r="I240" i="146" s="1"/>
  <c r="G224" i="146"/>
  <c r="H224" i="146" s="1"/>
  <c r="I224" i="146" s="1"/>
  <c r="G205" i="146"/>
  <c r="H205" i="146" s="1"/>
  <c r="I205" i="146" s="1"/>
  <c r="G189" i="146"/>
  <c r="H189" i="146" s="1"/>
  <c r="I189" i="146" s="1"/>
  <c r="G172" i="146"/>
  <c r="H172" i="146" s="1"/>
  <c r="I172" i="146" s="1"/>
  <c r="G164" i="146"/>
  <c r="H164" i="146" s="1"/>
  <c r="I164" i="146" s="1"/>
  <c r="G156" i="146"/>
  <c r="H156" i="146" s="1"/>
  <c r="I156" i="146" s="1"/>
  <c r="G148" i="146"/>
  <c r="H148" i="146" s="1"/>
  <c r="I148" i="146" s="1"/>
  <c r="P810" i="146"/>
  <c r="G639" i="146"/>
  <c r="H639" i="146" s="1"/>
  <c r="I639" i="146" s="1"/>
  <c r="G367" i="146"/>
  <c r="H367" i="146" s="1"/>
  <c r="I367" i="146" s="1"/>
  <c r="G343" i="146"/>
  <c r="H343" i="146" s="1"/>
  <c r="I343" i="146" s="1"/>
  <c r="G322" i="146"/>
  <c r="H322" i="146" s="1"/>
  <c r="I322" i="146" s="1"/>
  <c r="G306" i="146"/>
  <c r="H306" i="146" s="1"/>
  <c r="I306" i="146" s="1"/>
  <c r="G290" i="146"/>
  <c r="H290" i="146" s="1"/>
  <c r="I290" i="146" s="1"/>
  <c r="G274" i="146"/>
  <c r="H274" i="146" s="1"/>
  <c r="I274" i="146" s="1"/>
  <c r="G258" i="146"/>
  <c r="H258" i="146" s="1"/>
  <c r="I258" i="146" s="1"/>
  <c r="G242" i="146"/>
  <c r="H242" i="146" s="1"/>
  <c r="I242" i="146" s="1"/>
  <c r="G226" i="146"/>
  <c r="H226" i="146" s="1"/>
  <c r="I226" i="146" s="1"/>
  <c r="G207" i="146"/>
  <c r="H207" i="146" s="1"/>
  <c r="I207" i="146" s="1"/>
  <c r="G191" i="146"/>
  <c r="H191" i="146" s="1"/>
  <c r="I191" i="146" s="1"/>
  <c r="G169" i="146"/>
  <c r="H169" i="146" s="1"/>
  <c r="I169" i="146" s="1"/>
  <c r="G161" i="146"/>
  <c r="H161" i="146" s="1"/>
  <c r="I161" i="146" s="1"/>
  <c r="G153" i="146"/>
  <c r="H153" i="146" s="1"/>
  <c r="I153" i="146" s="1"/>
  <c r="G595" i="146"/>
  <c r="H595" i="146" s="1"/>
  <c r="I595" i="146" s="1"/>
  <c r="G338" i="146"/>
  <c r="H338" i="146" s="1"/>
  <c r="I338" i="146" s="1"/>
  <c r="G331" i="146"/>
  <c r="H331" i="146" s="1"/>
  <c r="I331" i="146" s="1"/>
  <c r="G324" i="146"/>
  <c r="H324" i="146" s="1"/>
  <c r="I324" i="146" s="1"/>
  <c r="G308" i="146"/>
  <c r="H308" i="146" s="1"/>
  <c r="I308" i="146" s="1"/>
  <c r="G292" i="146"/>
  <c r="H292" i="146" s="1"/>
  <c r="I292" i="146" s="1"/>
  <c r="G276" i="146"/>
  <c r="H276" i="146" s="1"/>
  <c r="I276" i="146" s="1"/>
  <c r="G260" i="146"/>
  <c r="H260" i="146" s="1"/>
  <c r="I260" i="146" s="1"/>
  <c r="G244" i="146"/>
  <c r="H244" i="146" s="1"/>
  <c r="I244" i="146" s="1"/>
  <c r="G228" i="146"/>
  <c r="H228" i="146" s="1"/>
  <c r="I228" i="146" s="1"/>
  <c r="G209" i="146"/>
  <c r="H209" i="146" s="1"/>
  <c r="I209" i="146" s="1"/>
  <c r="G193" i="146"/>
  <c r="H193" i="146" s="1"/>
  <c r="I193" i="146" s="1"/>
  <c r="G177" i="146"/>
  <c r="H177" i="146" s="1"/>
  <c r="I177" i="146" s="1"/>
  <c r="G166" i="146"/>
  <c r="H166" i="146" s="1"/>
  <c r="I166" i="146" s="1"/>
  <c r="G158" i="146"/>
  <c r="H158" i="146" s="1"/>
  <c r="I158" i="146" s="1"/>
  <c r="G150" i="146"/>
  <c r="H150" i="146" s="1"/>
  <c r="I150" i="146" s="1"/>
  <c r="G145" i="146"/>
  <c r="H145" i="146" s="1"/>
  <c r="I145" i="146" s="1"/>
  <c r="G217" i="146"/>
  <c r="H217" i="146" s="1"/>
  <c r="I217" i="146" s="1"/>
  <c r="G134" i="146"/>
  <c r="H134" i="146" s="1"/>
  <c r="I134" i="146" s="1"/>
  <c r="G118" i="146"/>
  <c r="H118" i="146" s="1"/>
  <c r="I118" i="146" s="1"/>
  <c r="G102" i="146"/>
  <c r="H102" i="146" s="1"/>
  <c r="I102" i="146" s="1"/>
  <c r="G86" i="146"/>
  <c r="H86" i="146" s="1"/>
  <c r="I86" i="146" s="1"/>
  <c r="G70" i="146"/>
  <c r="H70" i="146" s="1"/>
  <c r="I70" i="146" s="1"/>
  <c r="G54" i="146"/>
  <c r="H54" i="146" s="1"/>
  <c r="I54" i="146" s="1"/>
  <c r="G38" i="146"/>
  <c r="H38" i="146" s="1"/>
  <c r="I38" i="146" s="1"/>
  <c r="G22" i="146"/>
  <c r="H22" i="146" s="1"/>
  <c r="I22" i="146" s="1"/>
  <c r="G329" i="146"/>
  <c r="H329" i="146" s="1"/>
  <c r="I329" i="146" s="1"/>
  <c r="G313" i="146"/>
  <c r="H313" i="146" s="1"/>
  <c r="I313" i="146" s="1"/>
  <c r="G233" i="146"/>
  <c r="H233" i="146" s="1"/>
  <c r="I233" i="146" s="1"/>
  <c r="G143" i="146"/>
  <c r="H143" i="146" s="1"/>
  <c r="I143" i="146" s="1"/>
  <c r="G127" i="146"/>
  <c r="H127" i="146" s="1"/>
  <c r="I127" i="146" s="1"/>
  <c r="G111" i="146"/>
  <c r="H111" i="146" s="1"/>
  <c r="I111" i="146" s="1"/>
  <c r="G95" i="146"/>
  <c r="H95" i="146" s="1"/>
  <c r="I95" i="146" s="1"/>
  <c r="G79" i="146"/>
  <c r="H79" i="146" s="1"/>
  <c r="I79" i="146" s="1"/>
  <c r="G63" i="146"/>
  <c r="H63" i="146" s="1"/>
  <c r="I63" i="146" s="1"/>
  <c r="G47" i="146"/>
  <c r="H47" i="146" s="1"/>
  <c r="I47" i="146" s="1"/>
  <c r="G31" i="146"/>
  <c r="H31" i="146" s="1"/>
  <c r="I31" i="146" s="1"/>
  <c r="G297" i="146"/>
  <c r="H297" i="146" s="1"/>
  <c r="I297" i="146" s="1"/>
  <c r="G249" i="146"/>
  <c r="H249" i="146" s="1"/>
  <c r="I249" i="146" s="1"/>
  <c r="G186" i="146"/>
  <c r="H186" i="146" s="1"/>
  <c r="I186" i="146" s="1"/>
  <c r="G136" i="146"/>
  <c r="H136" i="146" s="1"/>
  <c r="I136" i="146" s="1"/>
  <c r="G120" i="146"/>
  <c r="H120" i="146" s="1"/>
  <c r="I120" i="146" s="1"/>
  <c r="G104" i="146"/>
  <c r="H104" i="146" s="1"/>
  <c r="I104" i="146" s="1"/>
  <c r="G88" i="146"/>
  <c r="H88" i="146" s="1"/>
  <c r="I88" i="146" s="1"/>
  <c r="G72" i="146"/>
  <c r="H72" i="146" s="1"/>
  <c r="I72" i="146" s="1"/>
  <c r="G56" i="146"/>
  <c r="H56" i="146" s="1"/>
  <c r="I56" i="146" s="1"/>
  <c r="G40" i="146"/>
  <c r="H40" i="146" s="1"/>
  <c r="I40" i="146" s="1"/>
  <c r="G24" i="146"/>
  <c r="H24" i="146" s="1"/>
  <c r="I24" i="146" s="1"/>
  <c r="G346" i="146"/>
  <c r="H346" i="146" s="1"/>
  <c r="I346" i="146" s="1"/>
  <c r="G281" i="146"/>
  <c r="H281" i="146" s="1"/>
  <c r="I281" i="146" s="1"/>
  <c r="G265" i="146"/>
  <c r="H265" i="146" s="1"/>
  <c r="I265" i="146" s="1"/>
  <c r="G202" i="146"/>
  <c r="H202" i="146" s="1"/>
  <c r="I202" i="146" s="1"/>
  <c r="G129" i="146"/>
  <c r="H129" i="146" s="1"/>
  <c r="I129" i="146" s="1"/>
  <c r="G113" i="146"/>
  <c r="H113" i="146" s="1"/>
  <c r="I113" i="146" s="1"/>
  <c r="G97" i="146"/>
  <c r="H97" i="146" s="1"/>
  <c r="I97" i="146" s="1"/>
  <c r="G81" i="146"/>
  <c r="H81" i="146" s="1"/>
  <c r="I81" i="146" s="1"/>
  <c r="G65" i="146"/>
  <c r="H65" i="146" s="1"/>
  <c r="I65" i="146" s="1"/>
  <c r="G49" i="146"/>
  <c r="H49" i="146" s="1"/>
  <c r="I49" i="146" s="1"/>
  <c r="G33" i="146"/>
  <c r="H33" i="146" s="1"/>
  <c r="I33" i="146" s="1"/>
  <c r="G317" i="146"/>
  <c r="H317" i="146" s="1"/>
  <c r="I317" i="146" s="1"/>
  <c r="G221" i="146"/>
  <c r="H221" i="146" s="1"/>
  <c r="I221" i="146" s="1"/>
  <c r="G138" i="146"/>
  <c r="H138" i="146" s="1"/>
  <c r="I138" i="146" s="1"/>
  <c r="G122" i="146"/>
  <c r="H122" i="146" s="1"/>
  <c r="I122" i="146" s="1"/>
  <c r="G106" i="146"/>
  <c r="H106" i="146" s="1"/>
  <c r="I106" i="146" s="1"/>
  <c r="G90" i="146"/>
  <c r="H90" i="146" s="1"/>
  <c r="I90" i="146" s="1"/>
  <c r="G74" i="146"/>
  <c r="H74" i="146" s="1"/>
  <c r="I74" i="146" s="1"/>
  <c r="G58" i="146"/>
  <c r="H58" i="146" s="1"/>
  <c r="I58" i="146" s="1"/>
  <c r="G42" i="146"/>
  <c r="H42" i="146" s="1"/>
  <c r="I42" i="146" s="1"/>
  <c r="G26" i="146"/>
  <c r="H26" i="146" s="1"/>
  <c r="I26" i="146" s="1"/>
  <c r="G333" i="146"/>
  <c r="H333" i="146" s="1"/>
  <c r="I333" i="146" s="1"/>
  <c r="G301" i="146"/>
  <c r="H301" i="146" s="1"/>
  <c r="I301" i="146" s="1"/>
  <c r="G237" i="146"/>
  <c r="H237" i="146" s="1"/>
  <c r="I237" i="146" s="1"/>
  <c r="G131" i="146"/>
  <c r="H131" i="146" s="1"/>
  <c r="I131" i="146" s="1"/>
  <c r="G115" i="146"/>
  <c r="H115" i="146" s="1"/>
  <c r="I115" i="146" s="1"/>
  <c r="G99" i="146"/>
  <c r="H99" i="146" s="1"/>
  <c r="I99" i="146" s="1"/>
  <c r="G83" i="146"/>
  <c r="H83" i="146" s="1"/>
  <c r="I83" i="146" s="1"/>
  <c r="G67" i="146"/>
  <c r="H67" i="146" s="1"/>
  <c r="I67" i="146" s="1"/>
  <c r="G51" i="146"/>
  <c r="H51" i="146" s="1"/>
  <c r="I51" i="146" s="1"/>
  <c r="G35" i="146"/>
  <c r="H35" i="146" s="1"/>
  <c r="I35" i="146" s="1"/>
  <c r="G19" i="146"/>
  <c r="H19" i="146" s="1"/>
  <c r="I19" i="146" s="1"/>
  <c r="G285" i="146"/>
  <c r="H285" i="146" s="1"/>
  <c r="I285" i="146" s="1"/>
  <c r="G269" i="146"/>
  <c r="H269" i="146" s="1"/>
  <c r="I269" i="146" s="1"/>
  <c r="G253" i="146"/>
  <c r="H253" i="146" s="1"/>
  <c r="I253" i="146" s="1"/>
  <c r="G140" i="146"/>
  <c r="H140" i="146" s="1"/>
  <c r="I140" i="146" s="1"/>
  <c r="G124" i="146"/>
  <c r="H124" i="146" s="1"/>
  <c r="I124" i="146" s="1"/>
  <c r="G108" i="146"/>
  <c r="H108" i="146" s="1"/>
  <c r="I108" i="146" s="1"/>
  <c r="G92" i="146"/>
  <c r="H92" i="146" s="1"/>
  <c r="I92" i="146" s="1"/>
  <c r="G76" i="146"/>
  <c r="H76" i="146" s="1"/>
  <c r="I76" i="146" s="1"/>
  <c r="G60" i="146"/>
  <c r="H60" i="146" s="1"/>
  <c r="I60" i="146" s="1"/>
  <c r="G44" i="146"/>
  <c r="H44" i="146" s="1"/>
  <c r="I44" i="146" s="1"/>
  <c r="G28" i="146"/>
  <c r="H28" i="146" s="1"/>
  <c r="I28" i="146" s="1"/>
  <c r="G133" i="146"/>
  <c r="H133" i="146" s="1"/>
  <c r="I133" i="146" s="1"/>
  <c r="G117" i="146"/>
  <c r="H117" i="146" s="1"/>
  <c r="I117" i="146" s="1"/>
  <c r="G101" i="146"/>
  <c r="H101" i="146" s="1"/>
  <c r="I101" i="146" s="1"/>
  <c r="G85" i="146"/>
  <c r="H85" i="146" s="1"/>
  <c r="I85" i="146" s="1"/>
  <c r="G69" i="146"/>
  <c r="H69" i="146" s="1"/>
  <c r="I69" i="146" s="1"/>
  <c r="G53" i="146"/>
  <c r="H53" i="146" s="1"/>
  <c r="I53" i="146" s="1"/>
  <c r="G37" i="146"/>
  <c r="H37" i="146" s="1"/>
  <c r="I37" i="146" s="1"/>
  <c r="G21" i="146"/>
  <c r="H21" i="146" s="1"/>
  <c r="I21" i="146" s="1"/>
  <c r="G184" i="146"/>
  <c r="H184" i="146" s="1"/>
  <c r="I184" i="146" s="1"/>
  <c r="G142" i="146"/>
  <c r="H142" i="146" s="1"/>
  <c r="I142" i="146" s="1"/>
  <c r="G126" i="146"/>
  <c r="H126" i="146" s="1"/>
  <c r="I126" i="146" s="1"/>
  <c r="G110" i="146"/>
  <c r="H110" i="146" s="1"/>
  <c r="I110" i="146" s="1"/>
  <c r="G94" i="146"/>
  <c r="H94" i="146" s="1"/>
  <c r="I94" i="146" s="1"/>
  <c r="G78" i="146"/>
  <c r="H78" i="146" s="1"/>
  <c r="I78" i="146" s="1"/>
  <c r="G62" i="146"/>
  <c r="H62" i="146" s="1"/>
  <c r="I62" i="146" s="1"/>
  <c r="G46" i="146"/>
  <c r="H46" i="146" s="1"/>
  <c r="I46" i="146" s="1"/>
  <c r="G30" i="146"/>
  <c r="H30" i="146" s="1"/>
  <c r="I30" i="146" s="1"/>
  <c r="G200" i="146"/>
  <c r="H200" i="146" s="1"/>
  <c r="I200" i="146" s="1"/>
  <c r="G135" i="146"/>
  <c r="H135" i="146" s="1"/>
  <c r="I135" i="146" s="1"/>
  <c r="G119" i="146"/>
  <c r="H119" i="146" s="1"/>
  <c r="I119" i="146" s="1"/>
  <c r="G103" i="146"/>
  <c r="H103" i="146" s="1"/>
  <c r="I103" i="146" s="1"/>
  <c r="G87" i="146"/>
  <c r="H87" i="146" s="1"/>
  <c r="I87" i="146" s="1"/>
  <c r="G71" i="146"/>
  <c r="H71" i="146" s="1"/>
  <c r="I71" i="146" s="1"/>
  <c r="G55" i="146"/>
  <c r="H55" i="146" s="1"/>
  <c r="I55" i="146" s="1"/>
  <c r="G39" i="146"/>
  <c r="H39" i="146" s="1"/>
  <c r="I39" i="146" s="1"/>
  <c r="G23" i="146"/>
  <c r="H23" i="146" s="1"/>
  <c r="I23" i="146" s="1"/>
  <c r="G219" i="146"/>
  <c r="H219" i="146" s="1"/>
  <c r="I219" i="146" s="1"/>
  <c r="G144" i="146"/>
  <c r="H144" i="146" s="1"/>
  <c r="I144" i="146" s="1"/>
  <c r="G128" i="146"/>
  <c r="H128" i="146" s="1"/>
  <c r="I128" i="146" s="1"/>
  <c r="G112" i="146"/>
  <c r="H112" i="146" s="1"/>
  <c r="I112" i="146" s="1"/>
  <c r="G96" i="146"/>
  <c r="H96" i="146" s="1"/>
  <c r="I96" i="146" s="1"/>
  <c r="G80" i="146"/>
  <c r="H80" i="146" s="1"/>
  <c r="I80" i="146" s="1"/>
  <c r="G64" i="146"/>
  <c r="H64" i="146" s="1"/>
  <c r="I64" i="146" s="1"/>
  <c r="G48" i="146"/>
  <c r="H48" i="146" s="1"/>
  <c r="I48" i="146" s="1"/>
  <c r="G32" i="146"/>
  <c r="H32" i="146" s="1"/>
  <c r="I32" i="146" s="1"/>
  <c r="P8" i="146"/>
  <c r="G299" i="146"/>
  <c r="H299" i="146" s="1"/>
  <c r="I299" i="146" s="1"/>
  <c r="G251" i="146"/>
  <c r="H251" i="146" s="1"/>
  <c r="I251" i="146" s="1"/>
  <c r="P165" i="146"/>
  <c r="G130" i="146"/>
  <c r="H130" i="146" s="1"/>
  <c r="I130" i="146" s="1"/>
  <c r="G114" i="146"/>
  <c r="H114" i="146" s="1"/>
  <c r="I114" i="146" s="1"/>
  <c r="G98" i="146"/>
  <c r="H98" i="146" s="1"/>
  <c r="I98" i="146" s="1"/>
  <c r="G82" i="146"/>
  <c r="H82" i="146" s="1"/>
  <c r="I82" i="146" s="1"/>
  <c r="G66" i="146"/>
  <c r="H66" i="146" s="1"/>
  <c r="I66" i="146" s="1"/>
  <c r="G50" i="146"/>
  <c r="H50" i="146" s="1"/>
  <c r="I50" i="146" s="1"/>
  <c r="G34" i="146"/>
  <c r="H34" i="146" s="1"/>
  <c r="I34" i="146" s="1"/>
  <c r="G283" i="146"/>
  <c r="H283" i="146" s="1"/>
  <c r="I283" i="146" s="1"/>
  <c r="G267" i="146"/>
  <c r="H267" i="146" s="1"/>
  <c r="I267" i="146" s="1"/>
  <c r="G139" i="146"/>
  <c r="H139" i="146" s="1"/>
  <c r="I139" i="146" s="1"/>
  <c r="G123" i="146"/>
  <c r="H123" i="146" s="1"/>
  <c r="I123" i="146" s="1"/>
  <c r="G107" i="146"/>
  <c r="H107" i="146" s="1"/>
  <c r="I107" i="146" s="1"/>
  <c r="G91" i="146"/>
  <c r="H91" i="146" s="1"/>
  <c r="I91" i="146" s="1"/>
  <c r="G75" i="146"/>
  <c r="H75" i="146" s="1"/>
  <c r="I75" i="146" s="1"/>
  <c r="G59" i="146"/>
  <c r="H59" i="146" s="1"/>
  <c r="I59" i="146" s="1"/>
  <c r="G43" i="146"/>
  <c r="H43" i="146" s="1"/>
  <c r="I43" i="146" s="1"/>
  <c r="G27" i="146"/>
  <c r="H27" i="146" s="1"/>
  <c r="I27" i="146" s="1"/>
  <c r="G182" i="146"/>
  <c r="H182" i="146" s="1"/>
  <c r="I182" i="146" s="1"/>
  <c r="G132" i="146"/>
  <c r="H132" i="146" s="1"/>
  <c r="I132" i="146" s="1"/>
  <c r="G116" i="146"/>
  <c r="H116" i="146" s="1"/>
  <c r="I116" i="146" s="1"/>
  <c r="G100" i="146"/>
  <c r="H100" i="146" s="1"/>
  <c r="I100" i="146" s="1"/>
  <c r="G84" i="146"/>
  <c r="H84" i="146" s="1"/>
  <c r="I84" i="146" s="1"/>
  <c r="G68" i="146"/>
  <c r="H68" i="146" s="1"/>
  <c r="I68" i="146" s="1"/>
  <c r="G52" i="146"/>
  <c r="H52" i="146" s="1"/>
  <c r="I52" i="146" s="1"/>
  <c r="G36" i="146"/>
  <c r="H36" i="146" s="1"/>
  <c r="I36" i="146" s="1"/>
  <c r="G20" i="146"/>
  <c r="H20" i="146" s="1"/>
  <c r="I20" i="146" s="1"/>
  <c r="G198" i="146"/>
  <c r="H198" i="146" s="1"/>
  <c r="I198" i="146" s="1"/>
  <c r="G141" i="146"/>
  <c r="H141" i="146" s="1"/>
  <c r="I141" i="146" s="1"/>
  <c r="G125" i="146"/>
  <c r="H125" i="146" s="1"/>
  <c r="I125" i="146" s="1"/>
  <c r="G109" i="146"/>
  <c r="H109" i="146" s="1"/>
  <c r="I109" i="146" s="1"/>
  <c r="G93" i="146"/>
  <c r="H93" i="146" s="1"/>
  <c r="I93" i="146" s="1"/>
  <c r="G77" i="146"/>
  <c r="H77" i="146" s="1"/>
  <c r="I77" i="146" s="1"/>
  <c r="G61" i="146"/>
  <c r="H61" i="146" s="1"/>
  <c r="I61" i="146" s="1"/>
  <c r="G45" i="146"/>
  <c r="H45" i="146" s="1"/>
  <c r="I45" i="146" s="1"/>
  <c r="G29" i="146"/>
  <c r="H29" i="146" s="1"/>
  <c r="I29" i="146" s="1"/>
  <c r="O45" i="146"/>
  <c r="P45" i="146" s="1"/>
  <c r="P113" i="146"/>
  <c r="P173" i="146"/>
  <c r="S16" i="145"/>
  <c r="T16" i="145" s="1"/>
  <c r="S21" i="145"/>
  <c r="T21" i="145" s="1"/>
  <c r="G73" i="146"/>
  <c r="H73" i="146" s="1"/>
  <c r="I73" i="146" s="1"/>
  <c r="O93" i="146"/>
  <c r="P93" i="146" s="1"/>
  <c r="P160" i="146"/>
  <c r="S51" i="145"/>
  <c r="T51" i="145" s="1"/>
  <c r="S56" i="145"/>
  <c r="T56" i="145" s="1"/>
  <c r="S60" i="145"/>
  <c r="T60" i="145" s="1"/>
  <c r="P80" i="146"/>
  <c r="P147" i="146"/>
  <c r="P240" i="146"/>
  <c r="P60" i="146"/>
  <c r="O141" i="146"/>
  <c r="P141" i="146" s="1"/>
  <c r="P149" i="146"/>
  <c r="P163" i="146"/>
  <c r="I22" i="145"/>
  <c r="O61" i="146"/>
  <c r="P61" i="146" s="1"/>
  <c r="I57" i="145"/>
  <c r="S70" i="145"/>
  <c r="T70" i="145" s="1"/>
  <c r="G89" i="146"/>
  <c r="H89" i="146" s="1"/>
  <c r="I89" i="146" s="1"/>
  <c r="P152" i="146"/>
  <c r="G235" i="146"/>
  <c r="H235" i="146" s="1"/>
  <c r="I235" i="146" s="1"/>
  <c r="G24" i="144"/>
  <c r="H24" i="144" s="1"/>
  <c r="I24" i="144" s="1"/>
  <c r="G23" i="144"/>
  <c r="H23" i="144" s="1"/>
  <c r="I23" i="144" s="1"/>
  <c r="G28" i="144"/>
  <c r="H28" i="144" s="1"/>
  <c r="I28" i="144" s="1"/>
  <c r="G27" i="144"/>
  <c r="H27" i="144" s="1"/>
  <c r="I27" i="144" s="1"/>
  <c r="G20" i="144"/>
  <c r="H20" i="144" s="1"/>
  <c r="I20" i="144" s="1"/>
  <c r="G26" i="144"/>
  <c r="H26" i="144" s="1"/>
  <c r="I26" i="144" s="1"/>
  <c r="G25" i="144"/>
  <c r="H25" i="144" s="1"/>
  <c r="I25" i="144" s="1"/>
  <c r="G18" i="144"/>
  <c r="H18" i="144" s="1"/>
  <c r="I18" i="144" s="1"/>
  <c r="G29" i="144"/>
  <c r="H29" i="144" s="1"/>
  <c r="I29" i="144" s="1"/>
  <c r="S25" i="145"/>
  <c r="T25" i="145" s="1"/>
  <c r="I47" i="145"/>
  <c r="S57" i="145"/>
  <c r="T57" i="145" s="1"/>
  <c r="S61" i="145"/>
  <c r="T61" i="145" s="1"/>
  <c r="P55" i="146"/>
  <c r="P89" i="146"/>
  <c r="P96" i="146"/>
  <c r="P102" i="146"/>
  <c r="S22" i="145"/>
  <c r="T22" i="145" s="1"/>
  <c r="P28" i="146"/>
  <c r="G315" i="146"/>
  <c r="H315" i="146" s="1"/>
  <c r="I315" i="146" s="1"/>
  <c r="P56" i="146"/>
  <c r="G137" i="146"/>
  <c r="H137" i="146" s="1"/>
  <c r="I137" i="146" s="1"/>
  <c r="P155" i="146"/>
  <c r="S67" i="145"/>
  <c r="T67" i="145" s="1"/>
  <c r="O29" i="146"/>
  <c r="P29" i="146" s="1"/>
  <c r="O77" i="146"/>
  <c r="P77" i="146" s="1"/>
  <c r="P117" i="146"/>
  <c r="P168" i="146"/>
  <c r="S50" i="145"/>
  <c r="T50" i="145" s="1"/>
  <c r="G14" i="144"/>
  <c r="H14" i="144" s="1"/>
  <c r="I14" i="144" s="1"/>
  <c r="G21" i="144"/>
  <c r="H21" i="144" s="1"/>
  <c r="I21" i="144" s="1"/>
  <c r="S18" i="145"/>
  <c r="T18" i="145" s="1"/>
  <c r="P64" i="146"/>
  <c r="G105" i="146"/>
  <c r="H105" i="146" s="1"/>
  <c r="I105" i="146" s="1"/>
  <c r="O125" i="146"/>
  <c r="P125" i="146" s="1"/>
  <c r="S31" i="145"/>
  <c r="T31" i="145" s="1"/>
  <c r="P157" i="146"/>
  <c r="P171" i="146"/>
  <c r="G70" i="145"/>
  <c r="H70" i="145" s="1"/>
  <c r="I70" i="145" s="1"/>
  <c r="P164" i="146"/>
  <c r="P318" i="146"/>
  <c r="P348" i="146"/>
  <c r="G63" i="145"/>
  <c r="H63" i="145" s="1"/>
  <c r="I63" i="145" s="1"/>
  <c r="G79" i="145"/>
  <c r="H79" i="145" s="1"/>
  <c r="I79" i="145" s="1"/>
  <c r="G83" i="145"/>
  <c r="H83" i="145" s="1"/>
  <c r="I83" i="145" s="1"/>
  <c r="P156" i="146"/>
  <c r="P277" i="146"/>
  <c r="P308" i="146"/>
  <c r="P341" i="146"/>
  <c r="G20" i="145"/>
  <c r="H20" i="145" s="1"/>
  <c r="I20" i="145" s="1"/>
  <c r="G55" i="145"/>
  <c r="H55" i="145" s="1"/>
  <c r="I55" i="145" s="1"/>
  <c r="G72" i="145"/>
  <c r="H72" i="145" s="1"/>
  <c r="I72" i="145" s="1"/>
  <c r="O223" i="146"/>
  <c r="P223" i="146" s="1"/>
  <c r="P250" i="146"/>
  <c r="P361" i="146"/>
  <c r="G81" i="145"/>
  <c r="H81" i="145" s="1"/>
  <c r="I81" i="145" s="1"/>
  <c r="P148" i="146"/>
  <c r="O204" i="146"/>
  <c r="P204" i="146" s="1"/>
  <c r="P234" i="146"/>
  <c r="P342" i="146"/>
  <c r="P396" i="146"/>
  <c r="P490" i="146"/>
  <c r="G15" i="145"/>
  <c r="H15" i="145" s="1"/>
  <c r="I15" i="145" s="1"/>
  <c r="G31" i="145"/>
  <c r="H31" i="145" s="1"/>
  <c r="I31" i="145" s="1"/>
  <c r="G39" i="145"/>
  <c r="H39" i="145" s="1"/>
  <c r="I39" i="145" s="1"/>
  <c r="G50" i="145"/>
  <c r="H50" i="145" s="1"/>
  <c r="I50" i="145" s="1"/>
  <c r="G67" i="145"/>
  <c r="H67" i="145" s="1"/>
  <c r="I67" i="145" s="1"/>
  <c r="P166" i="146"/>
  <c r="O257" i="146"/>
  <c r="P257" i="146" s="1"/>
  <c r="O273" i="146"/>
  <c r="P273" i="146" s="1"/>
  <c r="G24" i="145"/>
  <c r="H24" i="145" s="1"/>
  <c r="I24" i="145" s="1"/>
  <c r="G60" i="145"/>
  <c r="H60" i="145" s="1"/>
  <c r="I60" i="145" s="1"/>
  <c r="G76" i="145"/>
  <c r="H76" i="145" s="1"/>
  <c r="I76" i="145" s="1"/>
  <c r="G86" i="145"/>
  <c r="H86" i="145" s="1"/>
  <c r="I86" i="145" s="1"/>
  <c r="P158" i="146"/>
  <c r="P167" i="146"/>
  <c r="P235" i="146"/>
  <c r="O241" i="146"/>
  <c r="P241" i="146" s="1"/>
  <c r="P343" i="146"/>
  <c r="T8" i="145"/>
  <c r="G17" i="145"/>
  <c r="H17" i="145" s="1"/>
  <c r="I17" i="145" s="1"/>
  <c r="G33" i="145"/>
  <c r="H33" i="145" s="1"/>
  <c r="I33" i="145" s="1"/>
  <c r="G37" i="145"/>
  <c r="H37" i="145" s="1"/>
  <c r="I37" i="145" s="1"/>
  <c r="G52" i="145"/>
  <c r="H52" i="145" s="1"/>
  <c r="I52" i="145" s="1"/>
  <c r="G69" i="145"/>
  <c r="H69" i="145" s="1"/>
  <c r="I69" i="145" s="1"/>
  <c r="P150" i="146"/>
  <c r="P159" i="146"/>
  <c r="O225" i="146"/>
  <c r="P225" i="146" s="1"/>
  <c r="G26" i="145"/>
  <c r="H26" i="145" s="1"/>
  <c r="I26" i="145" s="1"/>
  <c r="G45" i="145"/>
  <c r="H45" i="145" s="1"/>
  <c r="I45" i="145" s="1"/>
  <c r="G62" i="145"/>
  <c r="H62" i="145" s="1"/>
  <c r="I62" i="145" s="1"/>
  <c r="G78" i="145"/>
  <c r="H78" i="145" s="1"/>
  <c r="I78" i="145" s="1"/>
  <c r="G84" i="145"/>
  <c r="H84" i="145" s="1"/>
  <c r="I84" i="145" s="1"/>
  <c r="P151" i="146"/>
  <c r="O206" i="146"/>
  <c r="P206" i="146" s="1"/>
  <c r="P295" i="146"/>
  <c r="P344" i="146"/>
  <c r="G71" i="145"/>
  <c r="H71" i="145" s="1"/>
  <c r="I71" i="145" s="1"/>
  <c r="I16" i="146"/>
  <c r="O190" i="146"/>
  <c r="P190" i="146" s="1"/>
  <c r="G80" i="145"/>
  <c r="H80" i="145" s="1"/>
  <c r="I80" i="145" s="1"/>
  <c r="G82" i="145"/>
  <c r="H82" i="145" s="1"/>
  <c r="I82" i="145" s="1"/>
  <c r="P169" i="146"/>
  <c r="G21" i="145"/>
  <c r="H21" i="145" s="1"/>
  <c r="I21" i="145" s="1"/>
  <c r="G56" i="145"/>
  <c r="H56" i="145" s="1"/>
  <c r="I56" i="145" s="1"/>
  <c r="G73" i="145"/>
  <c r="H73" i="145" s="1"/>
  <c r="I73" i="145" s="1"/>
  <c r="G89" i="145"/>
  <c r="H89" i="145" s="1"/>
  <c r="I89" i="145" s="1"/>
  <c r="P161" i="146"/>
  <c r="P170" i="146"/>
  <c r="P185" i="146"/>
  <c r="O253" i="146"/>
  <c r="P253" i="146" s="1"/>
  <c r="O269" i="146"/>
  <c r="P269" i="146" s="1"/>
  <c r="O285" i="146"/>
  <c r="P285" i="146" s="1"/>
  <c r="O333" i="146"/>
  <c r="P333" i="146" s="1"/>
  <c r="P339" i="146"/>
  <c r="P345" i="146"/>
  <c r="G14" i="145"/>
  <c r="H14" i="145" s="1"/>
  <c r="I14" i="145" s="1"/>
  <c r="G30" i="145"/>
  <c r="H30" i="145" s="1"/>
  <c r="I30" i="145" s="1"/>
  <c r="G40" i="145"/>
  <c r="H40" i="145" s="1"/>
  <c r="I40" i="145" s="1"/>
  <c r="G49" i="145"/>
  <c r="H49" i="145" s="1"/>
  <c r="I49" i="145" s="1"/>
  <c r="G66" i="145"/>
  <c r="H66" i="145" s="1"/>
  <c r="I66" i="145" s="1"/>
  <c r="P153" i="146"/>
  <c r="P162" i="146"/>
  <c r="O237" i="146"/>
  <c r="P237" i="146" s="1"/>
  <c r="O301" i="146"/>
  <c r="P301" i="146" s="1"/>
  <c r="P306" i="146"/>
  <c r="G23" i="145"/>
  <c r="H23" i="145" s="1"/>
  <c r="I23" i="145" s="1"/>
  <c r="G58" i="145"/>
  <c r="H58" i="145" s="1"/>
  <c r="I58" i="145" s="1"/>
  <c r="G75" i="145"/>
  <c r="H75" i="145" s="1"/>
  <c r="I75" i="145" s="1"/>
  <c r="G87" i="145"/>
  <c r="H87" i="145" s="1"/>
  <c r="I87" i="145" s="1"/>
  <c r="P154" i="146"/>
  <c r="P232" i="146"/>
  <c r="O317" i="146"/>
  <c r="P317" i="146" s="1"/>
  <c r="P322" i="146"/>
  <c r="P346" i="146"/>
  <c r="P497" i="146"/>
  <c r="G68" i="145"/>
  <c r="H68" i="145" s="1"/>
  <c r="I68" i="145" s="1"/>
  <c r="O202" i="146"/>
  <c r="P202" i="146" s="1"/>
  <c r="P249" i="146"/>
  <c r="P347" i="146"/>
  <c r="G25" i="145"/>
  <c r="H25" i="145" s="1"/>
  <c r="I25" i="145" s="1"/>
  <c r="G61" i="145"/>
  <c r="H61" i="145" s="1"/>
  <c r="I61" i="145" s="1"/>
  <c r="G77" i="145"/>
  <c r="H77" i="145" s="1"/>
  <c r="I77" i="145" s="1"/>
  <c r="P172" i="146"/>
  <c r="O186" i="146"/>
  <c r="P186" i="146" s="1"/>
  <c r="P356" i="146"/>
  <c r="P365" i="146"/>
  <c r="O394" i="146"/>
  <c r="P394" i="146" s="1"/>
  <c r="P425" i="146"/>
  <c r="O477" i="146"/>
  <c r="P477" i="146" s="1"/>
  <c r="O515" i="146"/>
  <c r="P515" i="146" s="1"/>
  <c r="P637" i="146"/>
  <c r="P366" i="146"/>
  <c r="O413" i="146"/>
  <c r="P413" i="146" s="1"/>
  <c r="P464" i="146"/>
  <c r="P498" i="146"/>
  <c r="P357" i="146"/>
  <c r="P445" i="146"/>
  <c r="P457" i="146"/>
  <c r="P471" i="146"/>
  <c r="P499" i="146"/>
  <c r="P522" i="146"/>
  <c r="P349" i="146"/>
  <c r="P358" i="146"/>
  <c r="P367" i="146"/>
  <c r="P491" i="146"/>
  <c r="P556" i="146"/>
  <c r="P651" i="146"/>
  <c r="P368" i="146"/>
  <c r="P459" i="146"/>
  <c r="P485" i="146"/>
  <c r="P523" i="146"/>
  <c r="P702" i="146"/>
  <c r="P359" i="146"/>
  <c r="O384" i="146"/>
  <c r="P384" i="146" s="1"/>
  <c r="O447" i="146"/>
  <c r="P447" i="146" s="1"/>
  <c r="P577" i="146"/>
  <c r="P641" i="146"/>
  <c r="P350" i="146"/>
  <c r="P360" i="146"/>
  <c r="P378" i="146"/>
  <c r="P493" i="146"/>
  <c r="P681" i="146"/>
  <c r="P351" i="146"/>
  <c r="P441" i="146"/>
  <c r="P494" i="146"/>
  <c r="P352" i="146"/>
  <c r="P474" i="146"/>
  <c r="P362" i="146"/>
  <c r="P481" i="146"/>
  <c r="P353" i="146"/>
  <c r="P363" i="146"/>
  <c r="P436" i="146"/>
  <c r="P657" i="146"/>
  <c r="P354" i="146"/>
  <c r="P423" i="146"/>
  <c r="P449" i="146"/>
  <c r="P468" i="146"/>
  <c r="P355" i="146"/>
  <c r="P495" i="146"/>
  <c r="P364" i="146"/>
  <c r="O424" i="146"/>
  <c r="P424" i="146" s="1"/>
  <c r="P496" i="146"/>
  <c r="P567" i="146"/>
  <c r="P647" i="146"/>
  <c r="P544" i="146"/>
  <c r="P570" i="146"/>
  <c r="P598" i="146"/>
  <c r="P643" i="146"/>
  <c r="P656" i="146"/>
  <c r="P549" i="146"/>
  <c r="O608" i="146"/>
  <c r="P608" i="146" s="1"/>
  <c r="P817" i="146"/>
  <c r="P575" i="146"/>
  <c r="P580" i="146"/>
  <c r="P809" i="146"/>
  <c r="O537" i="146"/>
  <c r="P537" i="146" s="1"/>
  <c r="O576" i="146"/>
  <c r="P576" i="146" s="1"/>
  <c r="P631" i="146"/>
  <c r="P638" i="146"/>
  <c r="P644" i="146"/>
  <c r="P650" i="146"/>
  <c r="O712" i="146"/>
  <c r="P712" i="146" s="1"/>
  <c r="P818" i="146"/>
  <c r="O529" i="146"/>
  <c r="P529" i="146" s="1"/>
  <c r="O618" i="146"/>
  <c r="P618" i="146" s="1"/>
  <c r="O692" i="146"/>
  <c r="P692" i="146" s="1"/>
  <c r="O697" i="146"/>
  <c r="P697" i="146" s="1"/>
  <c r="P707" i="146"/>
  <c r="P829" i="146"/>
  <c r="P581" i="146"/>
  <c r="P632" i="146"/>
  <c r="P639" i="146"/>
  <c r="P665" i="146"/>
  <c r="O687" i="146"/>
  <c r="P687" i="146" s="1"/>
  <c r="O713" i="146"/>
  <c r="P713" i="146" s="1"/>
  <c r="P820" i="146"/>
  <c r="P595" i="146"/>
  <c r="P652" i="146"/>
  <c r="P821" i="146"/>
  <c r="O518" i="146"/>
  <c r="P518" i="146" s="1"/>
  <c r="O551" i="146"/>
  <c r="P551" i="146" s="1"/>
  <c r="P559" i="146"/>
  <c r="O568" i="146"/>
  <c r="P568" i="146" s="1"/>
  <c r="O587" i="146"/>
  <c r="P587" i="146" s="1"/>
  <c r="P646" i="146"/>
  <c r="P812" i="146"/>
  <c r="P605" i="146"/>
  <c r="P633" i="146"/>
  <c r="P640" i="146"/>
  <c r="P653" i="146"/>
  <c r="P688" i="146"/>
  <c r="P708" i="146"/>
  <c r="O769" i="146"/>
  <c r="P769" i="146" s="1"/>
  <c r="O592" i="146"/>
  <c r="P592" i="146" s="1"/>
  <c r="P634" i="146"/>
  <c r="O683" i="146"/>
  <c r="P683" i="146" s="1"/>
  <c r="O543" i="146"/>
  <c r="P543" i="146" s="1"/>
  <c r="O588" i="146"/>
  <c r="P588" i="146" s="1"/>
  <c r="O606" i="146"/>
  <c r="P606" i="146" s="1"/>
  <c r="P654" i="146"/>
  <c r="P833" i="146"/>
  <c r="P615" i="146"/>
  <c r="O620" i="146"/>
  <c r="P620" i="146" s="1"/>
  <c r="P635" i="146"/>
  <c r="O726" i="146"/>
  <c r="P726" i="146" s="1"/>
  <c r="P824" i="146"/>
  <c r="O527" i="146"/>
  <c r="P527" i="146" s="1"/>
  <c r="P539" i="146"/>
  <c r="P648" i="146"/>
  <c r="P655" i="146"/>
  <c r="P715" i="146"/>
  <c r="P758" i="146"/>
  <c r="P764" i="146"/>
  <c r="P561" i="146"/>
  <c r="O607" i="146"/>
  <c r="P607" i="146" s="1"/>
  <c r="P636" i="146"/>
  <c r="P642" i="146"/>
  <c r="P676" i="146"/>
  <c r="P743" i="146"/>
  <c r="O807" i="146"/>
  <c r="P807" i="146" s="1"/>
  <c r="O553" i="146"/>
  <c r="P553" i="146" s="1"/>
  <c r="O584" i="146"/>
  <c r="P584" i="146" s="1"/>
  <c r="P593" i="146"/>
  <c r="P625" i="146"/>
  <c r="O668" i="146"/>
  <c r="P668" i="146" s="1"/>
  <c r="P695" i="146"/>
  <c r="P822" i="146"/>
  <c r="P834" i="146"/>
  <c r="O718" i="146"/>
  <c r="P718" i="146" s="1"/>
  <c r="P828" i="146"/>
  <c r="W25" i="163"/>
  <c r="X25" i="163" s="1"/>
  <c r="W20" i="157"/>
  <c r="X20" i="157" s="1"/>
  <c r="F22" i="159"/>
  <c r="G22" i="159" s="1"/>
  <c r="H22" i="159" s="1"/>
  <c r="O582" i="146"/>
  <c r="P582" i="146" s="1"/>
  <c r="W22" i="157"/>
  <c r="X22" i="157" s="1"/>
  <c r="W16" i="163"/>
  <c r="X16" i="163" s="1"/>
  <c r="P808" i="146"/>
  <c r="P813" i="146"/>
  <c r="W23" i="163"/>
  <c r="X23" i="163" s="1"/>
  <c r="O778" i="146"/>
  <c r="P778" i="146" s="1"/>
  <c r="P814" i="146"/>
  <c r="O765" i="146"/>
  <c r="P765" i="146" s="1"/>
  <c r="P819" i="146"/>
  <c r="P825" i="146"/>
  <c r="P830" i="146"/>
  <c r="O722" i="146"/>
  <c r="P722" i="146" s="1"/>
  <c r="O775" i="146"/>
  <c r="P775" i="146" s="1"/>
  <c r="P831" i="146"/>
  <c r="O786" i="146"/>
  <c r="P786" i="146" s="1"/>
  <c r="O797" i="146"/>
  <c r="P797" i="146" s="1"/>
  <c r="W26" i="157"/>
  <c r="X26" i="157" s="1"/>
  <c r="F32" i="159"/>
  <c r="G32" i="159" s="1"/>
  <c r="H32" i="159" s="1"/>
  <c r="F14" i="159"/>
  <c r="G14" i="159" s="1"/>
  <c r="H14" i="159" s="1"/>
  <c r="F15" i="159"/>
  <c r="G15" i="159" s="1"/>
  <c r="H15" i="159" s="1"/>
  <c r="F28" i="159"/>
  <c r="G28" i="159" s="1"/>
  <c r="H28" i="159" s="1"/>
  <c r="F34" i="159"/>
  <c r="G34" i="159" s="1"/>
  <c r="H34" i="159" s="1"/>
  <c r="F31" i="159"/>
  <c r="G31" i="159" s="1"/>
  <c r="H31" i="159" s="1"/>
  <c r="F30" i="159"/>
  <c r="G30" i="159" s="1"/>
  <c r="H30" i="159" s="1"/>
  <c r="F16" i="159"/>
  <c r="G16" i="159" s="1"/>
  <c r="H16" i="159" s="1"/>
  <c r="F29" i="159"/>
  <c r="G29" i="159" s="1"/>
  <c r="H29" i="159" s="1"/>
  <c r="O736" i="146"/>
  <c r="P736" i="146" s="1"/>
  <c r="O742" i="146"/>
  <c r="P742" i="146" s="1"/>
  <c r="P816" i="146"/>
  <c r="W17" i="157"/>
  <c r="X17" i="157" s="1"/>
  <c r="W19" i="157"/>
  <c r="X19" i="157" s="1"/>
  <c r="O550" i="146"/>
  <c r="P550" i="146" s="1"/>
  <c r="O705" i="146"/>
  <c r="P705" i="146" s="1"/>
  <c r="O754" i="146"/>
  <c r="P754" i="146" s="1"/>
  <c r="P811" i="146"/>
  <c r="W15" i="157"/>
  <c r="X15" i="157" s="1"/>
  <c r="W29" i="157"/>
  <c r="X29" i="157" s="1"/>
  <c r="G26" i="156"/>
  <c r="H26" i="156" s="1"/>
  <c r="I26" i="156" s="1"/>
  <c r="G17" i="157"/>
  <c r="H17" i="157" s="1"/>
  <c r="I17" i="157" s="1"/>
  <c r="G20" i="157"/>
  <c r="H20" i="157" s="1"/>
  <c r="I20" i="157" s="1"/>
  <c r="G35" i="157"/>
  <c r="H35" i="157" s="1"/>
  <c r="I35" i="157" s="1"/>
  <c r="G20" i="155"/>
  <c r="H20" i="155" s="1"/>
  <c r="I20" i="155" s="1"/>
  <c r="G14" i="156"/>
  <c r="H14" i="156" s="1"/>
  <c r="I14" i="156" s="1"/>
  <c r="G14" i="157"/>
  <c r="H14" i="157" s="1"/>
  <c r="I14" i="157" s="1"/>
  <c r="G29" i="157"/>
  <c r="H29" i="157" s="1"/>
  <c r="I29" i="157" s="1"/>
  <c r="W19" i="163"/>
  <c r="X19" i="163" s="1"/>
  <c r="W28" i="163"/>
  <c r="X28" i="163" s="1"/>
  <c r="W38" i="163"/>
  <c r="X38" i="163" s="1"/>
  <c r="G20" i="156"/>
  <c r="H20" i="156" s="1"/>
  <c r="I20" i="156" s="1"/>
  <c r="W39" i="157"/>
  <c r="X39" i="157" s="1"/>
  <c r="W30" i="163"/>
  <c r="X30" i="163" s="1"/>
  <c r="G22" i="156"/>
  <c r="H22" i="156" s="1"/>
  <c r="I22" i="156" s="1"/>
  <c r="W39" i="163"/>
  <c r="X39" i="163" s="1"/>
  <c r="G16" i="155"/>
  <c r="H16" i="155" s="1"/>
  <c r="I16" i="155" s="1"/>
  <c r="W16" i="157"/>
  <c r="X16" i="157" s="1"/>
  <c r="W18" i="163"/>
  <c r="X18" i="163" s="1"/>
  <c r="W26" i="163"/>
  <c r="X26" i="163" s="1"/>
  <c r="G37" i="157"/>
  <c r="H37" i="157" s="1"/>
  <c r="I37" i="157" s="1"/>
  <c r="G28" i="157"/>
  <c r="H28" i="157" s="1"/>
  <c r="I28" i="157" s="1"/>
  <c r="G50" i="157"/>
  <c r="H50" i="157" s="1"/>
  <c r="I50" i="157" s="1"/>
  <c r="G33" i="157"/>
  <c r="H33" i="157" s="1"/>
  <c r="I33" i="157" s="1"/>
  <c r="G38" i="157"/>
  <c r="H38" i="157" s="1"/>
  <c r="I38" i="157" s="1"/>
  <c r="G22" i="157"/>
  <c r="H22" i="157" s="1"/>
  <c r="I22" i="157" s="1"/>
  <c r="G18" i="157"/>
  <c r="H18" i="157" s="1"/>
  <c r="I18" i="157" s="1"/>
  <c r="G21" i="157"/>
  <c r="H21" i="157" s="1"/>
  <c r="I21" i="157" s="1"/>
  <c r="G30" i="157"/>
  <c r="H30" i="157" s="1"/>
  <c r="I30" i="157" s="1"/>
  <c r="W34" i="157"/>
  <c r="X34" i="157" s="1"/>
  <c r="W38" i="157"/>
  <c r="X38" i="157" s="1"/>
  <c r="W37" i="163"/>
  <c r="X37" i="163" s="1"/>
  <c r="G18" i="156"/>
  <c r="H18" i="156" s="1"/>
  <c r="I18" i="156" s="1"/>
  <c r="W29" i="160"/>
  <c r="X29" i="160" s="1"/>
  <c r="O686" i="146"/>
  <c r="P686" i="146" s="1"/>
  <c r="G27" i="157"/>
  <c r="H27" i="157" s="1"/>
  <c r="I27" i="157" s="1"/>
  <c r="G19" i="155"/>
  <c r="H19" i="155" s="1"/>
  <c r="I19" i="155" s="1"/>
  <c r="G48" i="157"/>
  <c r="H48" i="157" s="1"/>
  <c r="I48" i="157" s="1"/>
  <c r="G22" i="160"/>
  <c r="H22" i="160" s="1"/>
  <c r="I22" i="160" s="1"/>
  <c r="G35" i="160"/>
  <c r="H35" i="160" s="1"/>
  <c r="I35" i="160" s="1"/>
  <c r="W27" i="167"/>
  <c r="X27" i="167" s="1"/>
  <c r="O16" i="179"/>
  <c r="P16" i="179" s="1"/>
  <c r="G15" i="163"/>
  <c r="H15" i="163" s="1"/>
  <c r="I15" i="163" s="1"/>
  <c r="G21" i="163"/>
  <c r="H21" i="163" s="1"/>
  <c r="I21" i="163" s="1"/>
  <c r="G30" i="163"/>
  <c r="H30" i="163" s="1"/>
  <c r="I30" i="163" s="1"/>
  <c r="G33" i="163"/>
  <c r="H33" i="163" s="1"/>
  <c r="I33" i="163" s="1"/>
  <c r="G44" i="160"/>
  <c r="H44" i="160" s="1"/>
  <c r="I44" i="160" s="1"/>
  <c r="G42" i="160"/>
  <c r="H42" i="160" s="1"/>
  <c r="I42" i="160" s="1"/>
  <c r="G38" i="160"/>
  <c r="H38" i="160" s="1"/>
  <c r="I38" i="160" s="1"/>
  <c r="G29" i="160"/>
  <c r="H29" i="160" s="1"/>
  <c r="I29" i="160" s="1"/>
  <c r="O34" i="179"/>
  <c r="P34" i="179" s="1"/>
  <c r="G38" i="163"/>
  <c r="H38" i="163" s="1"/>
  <c r="I38" i="163" s="1"/>
  <c r="G18" i="160"/>
  <c r="H18" i="160" s="1"/>
  <c r="I18" i="160" s="1"/>
  <c r="G23" i="163"/>
  <c r="H23" i="163" s="1"/>
  <c r="I23" i="163" s="1"/>
  <c r="G21" i="160"/>
  <c r="H21" i="160" s="1"/>
  <c r="I21" i="160" s="1"/>
  <c r="G31" i="160"/>
  <c r="H31" i="160" s="1"/>
  <c r="I31" i="160" s="1"/>
  <c r="G40" i="160"/>
  <c r="H40" i="160" s="1"/>
  <c r="I40" i="160" s="1"/>
  <c r="U23" i="165"/>
  <c r="V23" i="165" s="1"/>
  <c r="O39" i="177"/>
  <c r="P39" i="177" s="1"/>
  <c r="G37" i="160"/>
  <c r="H37" i="160" s="1"/>
  <c r="I37" i="160" s="1"/>
  <c r="G33" i="160"/>
  <c r="H33" i="160" s="1"/>
  <c r="I33" i="160" s="1"/>
  <c r="O22" i="177"/>
  <c r="P22" i="177" s="1"/>
  <c r="O48" i="179"/>
  <c r="P48" i="179" s="1"/>
  <c r="G36" i="165"/>
  <c r="H36" i="165" s="1"/>
  <c r="I36" i="165" s="1"/>
  <c r="G41" i="165"/>
  <c r="H41" i="165" s="1"/>
  <c r="I41" i="165" s="1"/>
  <c r="G27" i="165"/>
  <c r="H27" i="165" s="1"/>
  <c r="I27" i="165" s="1"/>
  <c r="G19" i="165"/>
  <c r="H19" i="165" s="1"/>
  <c r="I19" i="165" s="1"/>
  <c r="G39" i="165"/>
  <c r="H39" i="165" s="1"/>
  <c r="I39" i="165" s="1"/>
  <c r="G34" i="165"/>
  <c r="H34" i="165" s="1"/>
  <c r="I34" i="165" s="1"/>
  <c r="V8" i="165"/>
  <c r="G17" i="165"/>
  <c r="H17" i="165" s="1"/>
  <c r="I17" i="165" s="1"/>
  <c r="G44" i="165"/>
  <c r="H44" i="165" s="1"/>
  <c r="I44" i="165" s="1"/>
  <c r="G37" i="165"/>
  <c r="H37" i="165" s="1"/>
  <c r="I37" i="165" s="1"/>
  <c r="G32" i="165"/>
  <c r="H32" i="165" s="1"/>
  <c r="I32" i="165" s="1"/>
  <c r="G31" i="165"/>
  <c r="H31" i="165" s="1"/>
  <c r="I31" i="165" s="1"/>
  <c r="G20" i="165"/>
  <c r="H20" i="165" s="1"/>
  <c r="I20" i="165" s="1"/>
  <c r="G15" i="165"/>
  <c r="H15" i="165" s="1"/>
  <c r="I15" i="165" s="1"/>
  <c r="G42" i="165"/>
  <c r="H42" i="165" s="1"/>
  <c r="I42" i="165" s="1"/>
  <c r="G28" i="165"/>
  <c r="H28" i="165" s="1"/>
  <c r="I28" i="165" s="1"/>
  <c r="G40" i="165"/>
  <c r="H40" i="165" s="1"/>
  <c r="I40" i="165" s="1"/>
  <c r="G35" i="165"/>
  <c r="H35" i="165" s="1"/>
  <c r="I35" i="165" s="1"/>
  <c r="G26" i="165"/>
  <c r="H26" i="165" s="1"/>
  <c r="I26" i="165" s="1"/>
  <c r="G24" i="165"/>
  <c r="H24" i="165" s="1"/>
  <c r="I24" i="165" s="1"/>
  <c r="G18" i="165"/>
  <c r="H18" i="165" s="1"/>
  <c r="I18" i="165" s="1"/>
  <c r="G38" i="165"/>
  <c r="H38" i="165" s="1"/>
  <c r="I38" i="165" s="1"/>
  <c r="G33" i="165"/>
  <c r="H33" i="165" s="1"/>
  <c r="I33" i="165" s="1"/>
  <c r="G43" i="165"/>
  <c r="H43" i="165" s="1"/>
  <c r="I43" i="165" s="1"/>
  <c r="G29" i="165"/>
  <c r="H29" i="165" s="1"/>
  <c r="I29" i="165" s="1"/>
  <c r="G16" i="165"/>
  <c r="H16" i="165" s="1"/>
  <c r="I16" i="165" s="1"/>
  <c r="G14" i="165"/>
  <c r="H14" i="165" s="1"/>
  <c r="I14" i="165" s="1"/>
  <c r="G25" i="163"/>
  <c r="H25" i="163" s="1"/>
  <c r="I25" i="163" s="1"/>
  <c r="G17" i="160"/>
  <c r="H17" i="160" s="1"/>
  <c r="I17" i="160" s="1"/>
  <c r="V34" i="165"/>
  <c r="G37" i="163"/>
  <c r="H37" i="163" s="1"/>
  <c r="I37" i="163" s="1"/>
  <c r="G20" i="160"/>
  <c r="H20" i="160" s="1"/>
  <c r="I20" i="160" s="1"/>
  <c r="G28" i="160"/>
  <c r="H28" i="160" s="1"/>
  <c r="I28" i="160" s="1"/>
  <c r="G43" i="160"/>
  <c r="H43" i="160" s="1"/>
  <c r="I43" i="160" s="1"/>
  <c r="G25" i="165"/>
  <c r="H25" i="165" s="1"/>
  <c r="I25" i="165" s="1"/>
  <c r="G22" i="163"/>
  <c r="H22" i="163" s="1"/>
  <c r="I22" i="163" s="1"/>
  <c r="G23" i="160"/>
  <c r="H23" i="160" s="1"/>
  <c r="I23" i="160" s="1"/>
  <c r="G36" i="160"/>
  <c r="H36" i="160" s="1"/>
  <c r="I36" i="160" s="1"/>
  <c r="G39" i="160"/>
  <c r="H39" i="160" s="1"/>
  <c r="I39" i="160" s="1"/>
  <c r="U28" i="165"/>
  <c r="V28" i="165" s="1"/>
  <c r="G34" i="163"/>
  <c r="H34" i="163" s="1"/>
  <c r="I34" i="163" s="1"/>
  <c r="G30" i="160"/>
  <c r="H30" i="160" s="1"/>
  <c r="I30" i="160" s="1"/>
  <c r="W43" i="160"/>
  <c r="X43" i="160" s="1"/>
  <c r="G32" i="160"/>
  <c r="H32" i="160" s="1"/>
  <c r="I32" i="160" s="1"/>
  <c r="O55" i="177"/>
  <c r="P55" i="177" s="1"/>
  <c r="G19" i="160"/>
  <c r="H19" i="160" s="1"/>
  <c r="I19" i="160" s="1"/>
  <c r="G25" i="160"/>
  <c r="H25" i="160" s="1"/>
  <c r="I25" i="160" s="1"/>
  <c r="U33" i="165"/>
  <c r="V33" i="165" s="1"/>
  <c r="G24" i="167"/>
  <c r="H24" i="167" s="1"/>
  <c r="I24" i="167" s="1"/>
  <c r="G29" i="167"/>
  <c r="H29" i="167" s="1"/>
  <c r="I29" i="167" s="1"/>
  <c r="G28" i="168"/>
  <c r="H28" i="168" s="1"/>
  <c r="I28" i="168" s="1"/>
  <c r="G70" i="175"/>
  <c r="H70" i="175" s="1"/>
  <c r="I70" i="175" s="1"/>
  <c r="G79" i="175"/>
  <c r="H79" i="175" s="1"/>
  <c r="I79" i="175" s="1"/>
  <c r="G99" i="175"/>
  <c r="H99" i="175" s="1"/>
  <c r="I99" i="175" s="1"/>
  <c r="G20" i="177"/>
  <c r="H20" i="177" s="1"/>
  <c r="I20" i="177" s="1"/>
  <c r="G36" i="177"/>
  <c r="H36" i="177" s="1"/>
  <c r="I36" i="177" s="1"/>
  <c r="G53" i="177"/>
  <c r="H53" i="177" s="1"/>
  <c r="I53" i="177" s="1"/>
  <c r="G31" i="179"/>
  <c r="H31" i="179" s="1"/>
  <c r="I31" i="179" s="1"/>
  <c r="G15" i="229"/>
  <c r="H15" i="229" s="1"/>
  <c r="I15" i="229" s="1"/>
  <c r="G23" i="168"/>
  <c r="H23" i="168" s="1"/>
  <c r="I23" i="168" s="1"/>
  <c r="G21" i="170"/>
  <c r="H21" i="170" s="1"/>
  <c r="I21" i="170" s="1"/>
  <c r="G39" i="170"/>
  <c r="H39" i="170" s="1"/>
  <c r="I39" i="170" s="1"/>
  <c r="G23" i="171"/>
  <c r="H23" i="171" s="1"/>
  <c r="I23" i="171" s="1"/>
  <c r="G37" i="175"/>
  <c r="H37" i="175" s="1"/>
  <c r="I37" i="175" s="1"/>
  <c r="G45" i="175"/>
  <c r="H45" i="175" s="1"/>
  <c r="I45" i="175" s="1"/>
  <c r="G54" i="175"/>
  <c r="H54" i="175" s="1"/>
  <c r="I54" i="175" s="1"/>
  <c r="G44" i="177"/>
  <c r="H44" i="177" s="1"/>
  <c r="I44" i="177" s="1"/>
  <c r="G60" i="177"/>
  <c r="H60" i="177" s="1"/>
  <c r="I60" i="177" s="1"/>
  <c r="G14" i="169"/>
  <c r="H14" i="169" s="1"/>
  <c r="I14" i="169" s="1"/>
  <c r="G28" i="170"/>
  <c r="H28" i="170" s="1"/>
  <c r="I28" i="170" s="1"/>
  <c r="G46" i="170"/>
  <c r="H46" i="170" s="1"/>
  <c r="I46" i="170" s="1"/>
  <c r="I13" i="226"/>
  <c r="G14" i="175"/>
  <c r="H14" i="175" s="1"/>
  <c r="I14" i="175" s="1"/>
  <c r="G23" i="175"/>
  <c r="H23" i="175" s="1"/>
  <c r="I23" i="175" s="1"/>
  <c r="G40" i="175"/>
  <c r="H40" i="175" s="1"/>
  <c r="I40" i="175" s="1"/>
  <c r="G49" i="175"/>
  <c r="H49" i="175" s="1"/>
  <c r="I49" i="175" s="1"/>
  <c r="G25" i="177"/>
  <c r="H25" i="177" s="1"/>
  <c r="I25" i="177" s="1"/>
  <c r="G42" i="177"/>
  <c r="H42" i="177" s="1"/>
  <c r="I42" i="177" s="1"/>
  <c r="G58" i="177"/>
  <c r="H58" i="177" s="1"/>
  <c r="I58" i="177" s="1"/>
  <c r="G19" i="179"/>
  <c r="H19" i="179" s="1"/>
  <c r="I19" i="179" s="1"/>
  <c r="G37" i="179"/>
  <c r="H37" i="179" s="1"/>
  <c r="I37" i="179" s="1"/>
  <c r="G46" i="179"/>
  <c r="H46" i="179" s="1"/>
  <c r="I46" i="179" s="1"/>
  <c r="G15" i="167"/>
  <c r="H15" i="167" s="1"/>
  <c r="I15" i="167" s="1"/>
  <c r="G20" i="167"/>
  <c r="H20" i="167" s="1"/>
  <c r="I20" i="167" s="1"/>
  <c r="G26" i="167"/>
  <c r="H26" i="167" s="1"/>
  <c r="I26" i="167" s="1"/>
  <c r="G24" i="168"/>
  <c r="H24" i="168" s="1"/>
  <c r="I24" i="168" s="1"/>
  <c r="G24" i="171"/>
  <c r="H24" i="171" s="1"/>
  <c r="I24" i="171" s="1"/>
  <c r="G77" i="175"/>
  <c r="H77" i="175" s="1"/>
  <c r="I77" i="175" s="1"/>
  <c r="G32" i="177"/>
  <c r="H32" i="177" s="1"/>
  <c r="I32" i="177" s="1"/>
  <c r="G49" i="177"/>
  <c r="H49" i="177" s="1"/>
  <c r="I49" i="177" s="1"/>
  <c r="O39" i="179"/>
  <c r="P39" i="179" s="1"/>
  <c r="I25" i="181"/>
  <c r="X8" i="167"/>
  <c r="G18" i="168"/>
  <c r="H18" i="168" s="1"/>
  <c r="I18" i="168" s="1"/>
  <c r="G18" i="171"/>
  <c r="H18" i="171" s="1"/>
  <c r="I18" i="171" s="1"/>
  <c r="P63" i="175"/>
  <c r="P79" i="175"/>
  <c r="G40" i="177"/>
  <c r="H40" i="177" s="1"/>
  <c r="I40" i="177" s="1"/>
  <c r="G56" i="177"/>
  <c r="H56" i="177" s="1"/>
  <c r="I56" i="177" s="1"/>
  <c r="G71" i="175"/>
  <c r="H71" i="175" s="1"/>
  <c r="I71" i="175" s="1"/>
  <c r="G80" i="175"/>
  <c r="H80" i="175" s="1"/>
  <c r="I80" i="175" s="1"/>
  <c r="G47" i="177"/>
  <c r="H47" i="177" s="1"/>
  <c r="I47" i="177" s="1"/>
  <c r="P53" i="177"/>
  <c r="G28" i="167"/>
  <c r="H28" i="167" s="1"/>
  <c r="I28" i="167" s="1"/>
  <c r="G25" i="168"/>
  <c r="H25" i="168" s="1"/>
  <c r="I25" i="168" s="1"/>
  <c r="G23" i="170"/>
  <c r="H23" i="170" s="1"/>
  <c r="I23" i="170" s="1"/>
  <c r="G41" i="170"/>
  <c r="H41" i="170" s="1"/>
  <c r="I41" i="170" s="1"/>
  <c r="G25" i="171"/>
  <c r="H25" i="171" s="1"/>
  <c r="I25" i="171" s="1"/>
  <c r="G17" i="226"/>
  <c r="H17" i="226" s="1"/>
  <c r="I17" i="226" s="1"/>
  <c r="G21" i="175"/>
  <c r="H21" i="175" s="1"/>
  <c r="I21" i="175" s="1"/>
  <c r="G29" i="175"/>
  <c r="H29" i="175" s="1"/>
  <c r="I29" i="175" s="1"/>
  <c r="G38" i="175"/>
  <c r="H38" i="175" s="1"/>
  <c r="I38" i="175" s="1"/>
  <c r="G47" i="175"/>
  <c r="H47" i="175" s="1"/>
  <c r="I47" i="175" s="1"/>
  <c r="G55" i="175"/>
  <c r="H55" i="175" s="1"/>
  <c r="I55" i="175" s="1"/>
  <c r="I13" i="232"/>
  <c r="G21" i="177"/>
  <c r="H21" i="177" s="1"/>
  <c r="I21" i="177" s="1"/>
  <c r="G37" i="177"/>
  <c r="H37" i="177" s="1"/>
  <c r="I37" i="177" s="1"/>
  <c r="G54" i="177"/>
  <c r="H54" i="177" s="1"/>
  <c r="I54" i="177" s="1"/>
  <c r="G33" i="179"/>
  <c r="H33" i="179" s="1"/>
  <c r="I33" i="179" s="1"/>
  <c r="G17" i="229"/>
  <c r="H17" i="229" s="1"/>
  <c r="I17" i="229" s="1"/>
  <c r="G23" i="229"/>
  <c r="H23" i="229" s="1"/>
  <c r="I23" i="229" s="1"/>
  <c r="G14" i="229"/>
  <c r="H14" i="229" s="1"/>
  <c r="I14" i="229" s="1"/>
  <c r="G19" i="229"/>
  <c r="H19" i="229" s="1"/>
  <c r="I19" i="229" s="1"/>
  <c r="P8" i="229"/>
  <c r="G23" i="182"/>
  <c r="H23" i="182" s="1"/>
  <c r="I23" i="182" s="1"/>
  <c r="G17" i="167"/>
  <c r="H17" i="167" s="1"/>
  <c r="I17" i="167" s="1"/>
  <c r="G19" i="168"/>
  <c r="H19" i="168" s="1"/>
  <c r="I19" i="168" s="1"/>
  <c r="G19" i="171"/>
  <c r="H19" i="171" s="1"/>
  <c r="I19" i="171" s="1"/>
  <c r="G75" i="175"/>
  <c r="H75" i="175" s="1"/>
  <c r="I75" i="175" s="1"/>
  <c r="G86" i="175"/>
  <c r="H86" i="175" s="1"/>
  <c r="I86" i="175" s="1"/>
  <c r="G14" i="232"/>
  <c r="H14" i="232" s="1"/>
  <c r="I14" i="232" s="1"/>
  <c r="G28" i="177"/>
  <c r="H28" i="177" s="1"/>
  <c r="I28" i="177" s="1"/>
  <c r="G45" i="177"/>
  <c r="H45" i="177" s="1"/>
  <c r="I45" i="177" s="1"/>
  <c r="G22" i="179"/>
  <c r="H22" i="179" s="1"/>
  <c r="I22" i="179" s="1"/>
  <c r="G44" i="179"/>
  <c r="H44" i="179" s="1"/>
  <c r="I44" i="179" s="1"/>
  <c r="G59" i="182"/>
  <c r="H59" i="182" s="1"/>
  <c r="I59" i="182" s="1"/>
  <c r="G21" i="182"/>
  <c r="H21" i="182" s="1"/>
  <c r="I21" i="182" s="1"/>
  <c r="G64" i="182"/>
  <c r="H64" i="182" s="1"/>
  <c r="I64" i="182" s="1"/>
  <c r="G53" i="182"/>
  <c r="H53" i="182" s="1"/>
  <c r="I53" i="182" s="1"/>
  <c r="G31" i="182"/>
  <c r="H31" i="182" s="1"/>
  <c r="I31" i="182" s="1"/>
  <c r="G15" i="182"/>
  <c r="H15" i="182" s="1"/>
  <c r="I15" i="182" s="1"/>
  <c r="G63" i="182"/>
  <c r="H63" i="182" s="1"/>
  <c r="I63" i="182" s="1"/>
  <c r="G47" i="182"/>
  <c r="H47" i="182" s="1"/>
  <c r="I47" i="182" s="1"/>
  <c r="G25" i="182"/>
  <c r="H25" i="182" s="1"/>
  <c r="I25" i="182" s="1"/>
  <c r="G52" i="182"/>
  <c r="H52" i="182" s="1"/>
  <c r="I52" i="182" s="1"/>
  <c r="G30" i="182"/>
  <c r="H30" i="182" s="1"/>
  <c r="I30" i="182" s="1"/>
  <c r="G14" i="182"/>
  <c r="H14" i="182" s="1"/>
  <c r="I14" i="182" s="1"/>
  <c r="G57" i="182"/>
  <c r="H57" i="182" s="1"/>
  <c r="I57" i="182" s="1"/>
  <c r="G19" i="182"/>
  <c r="H19" i="182" s="1"/>
  <c r="I19" i="182" s="1"/>
  <c r="G62" i="182"/>
  <c r="H62" i="182" s="1"/>
  <c r="I62" i="182" s="1"/>
  <c r="G46" i="182"/>
  <c r="H46" i="182" s="1"/>
  <c r="I46" i="182" s="1"/>
  <c r="G24" i="182"/>
  <c r="H24" i="182" s="1"/>
  <c r="I24" i="182" s="1"/>
  <c r="G56" i="182"/>
  <c r="H56" i="182" s="1"/>
  <c r="I56" i="182" s="1"/>
  <c r="G18" i="182"/>
  <c r="H18" i="182" s="1"/>
  <c r="I18" i="182" s="1"/>
  <c r="G61" i="182"/>
  <c r="H61" i="182" s="1"/>
  <c r="I61" i="182" s="1"/>
  <c r="G55" i="182"/>
  <c r="H55" i="182" s="1"/>
  <c r="I55" i="182" s="1"/>
  <c r="G33" i="182"/>
  <c r="H33" i="182" s="1"/>
  <c r="I33" i="182" s="1"/>
  <c r="G17" i="182"/>
  <c r="H17" i="182" s="1"/>
  <c r="I17" i="182" s="1"/>
  <c r="G65" i="182"/>
  <c r="H65" i="182" s="1"/>
  <c r="I65" i="182" s="1"/>
  <c r="G49" i="182"/>
  <c r="H49" i="182" s="1"/>
  <c r="I49" i="182" s="1"/>
  <c r="G27" i="182"/>
  <c r="H27" i="182" s="1"/>
  <c r="I27" i="182" s="1"/>
  <c r="G54" i="182"/>
  <c r="H54" i="182" s="1"/>
  <c r="I54" i="182" s="1"/>
  <c r="G32" i="182"/>
  <c r="H32" i="182" s="1"/>
  <c r="I32" i="182" s="1"/>
  <c r="G16" i="182"/>
  <c r="H16" i="182" s="1"/>
  <c r="I16" i="182" s="1"/>
  <c r="G30" i="167"/>
  <c r="H30" i="167" s="1"/>
  <c r="I30" i="167" s="1"/>
  <c r="G14" i="168"/>
  <c r="H14" i="168" s="1"/>
  <c r="I14" i="168" s="1"/>
  <c r="G30" i="168"/>
  <c r="H30" i="168" s="1"/>
  <c r="I30" i="168" s="1"/>
  <c r="G16" i="169"/>
  <c r="H16" i="169" s="1"/>
  <c r="I16" i="169" s="1"/>
  <c r="G30" i="170"/>
  <c r="H30" i="170" s="1"/>
  <c r="I30" i="170" s="1"/>
  <c r="G48" i="170"/>
  <c r="H48" i="170" s="1"/>
  <c r="I48" i="170" s="1"/>
  <c r="G14" i="171"/>
  <c r="H14" i="171" s="1"/>
  <c r="I14" i="171" s="1"/>
  <c r="G15" i="175"/>
  <c r="H15" i="175" s="1"/>
  <c r="I15" i="175" s="1"/>
  <c r="G24" i="175"/>
  <c r="H24" i="175" s="1"/>
  <c r="I24" i="175" s="1"/>
  <c r="G41" i="175"/>
  <c r="G50" i="175"/>
  <c r="H50" i="175" s="1"/>
  <c r="I50" i="175" s="1"/>
  <c r="G19" i="177"/>
  <c r="H19" i="177" s="1"/>
  <c r="I19" i="177" s="1"/>
  <c r="G35" i="177"/>
  <c r="H35" i="177" s="1"/>
  <c r="I35" i="177" s="1"/>
  <c r="G52" i="177"/>
  <c r="H52" i="177" s="1"/>
  <c r="I52" i="177" s="1"/>
  <c r="G50" i="182"/>
  <c r="H50" i="182" s="1"/>
  <c r="I50" i="182" s="1"/>
  <c r="G17" i="207"/>
  <c r="H17" i="207" s="1"/>
  <c r="I17" i="207" s="1"/>
  <c r="G19" i="207"/>
  <c r="H19" i="207" s="1"/>
  <c r="I19" i="207" s="1"/>
  <c r="G22" i="207"/>
  <c r="H22" i="207" s="1"/>
  <c r="I22" i="207" s="1"/>
  <c r="G14" i="207"/>
  <c r="H14" i="207" s="1"/>
  <c r="I14" i="207" s="1"/>
  <c r="G16" i="207"/>
  <c r="H16" i="207" s="1"/>
  <c r="I16" i="207" s="1"/>
  <c r="G18" i="207"/>
  <c r="H18" i="207" s="1"/>
  <c r="I18" i="207" s="1"/>
  <c r="P8" i="207"/>
  <c r="G15" i="207"/>
  <c r="H15" i="207" s="1"/>
  <c r="I15" i="207" s="1"/>
  <c r="G25" i="167"/>
  <c r="H25" i="167" s="1"/>
  <c r="I25" i="167" s="1"/>
  <c r="G26" i="168"/>
  <c r="H26" i="168" s="1"/>
  <c r="I26" i="168" s="1"/>
  <c r="G26" i="171"/>
  <c r="H26" i="171" s="1"/>
  <c r="I26" i="171" s="1"/>
  <c r="G69" i="175"/>
  <c r="H69" i="175" s="1"/>
  <c r="I69" i="175" s="1"/>
  <c r="G78" i="175"/>
  <c r="H78" i="175" s="1"/>
  <c r="I78" i="175" s="1"/>
  <c r="G26" i="177"/>
  <c r="H26" i="177" s="1"/>
  <c r="I26" i="177" s="1"/>
  <c r="G43" i="177"/>
  <c r="H43" i="177" s="1"/>
  <c r="I43" i="177" s="1"/>
  <c r="G59" i="177"/>
  <c r="H59" i="177" s="1"/>
  <c r="I59" i="177" s="1"/>
  <c r="G40" i="179"/>
  <c r="H40" i="179" s="1"/>
  <c r="I40" i="179" s="1"/>
  <c r="G42" i="179"/>
  <c r="H42" i="179" s="1"/>
  <c r="I42" i="179" s="1"/>
  <c r="G20" i="179"/>
  <c r="H20" i="179" s="1"/>
  <c r="I20" i="179" s="1"/>
  <c r="G38" i="179"/>
  <c r="H38" i="179" s="1"/>
  <c r="I38" i="179" s="1"/>
  <c r="G47" i="179"/>
  <c r="H47" i="179" s="1"/>
  <c r="I47" i="179" s="1"/>
  <c r="P21" i="229"/>
  <c r="I26" i="182"/>
  <c r="G19" i="167"/>
  <c r="H19" i="167" s="1"/>
  <c r="I19" i="167" s="1"/>
  <c r="G20" i="168"/>
  <c r="H20" i="168" s="1"/>
  <c r="I20" i="168" s="1"/>
  <c r="G19" i="170"/>
  <c r="H19" i="170" s="1"/>
  <c r="I19" i="170" s="1"/>
  <c r="G37" i="170"/>
  <c r="H37" i="170" s="1"/>
  <c r="I37" i="170" s="1"/>
  <c r="G21" i="171"/>
  <c r="H21" i="171" s="1"/>
  <c r="I21" i="171" s="1"/>
  <c r="G19" i="175"/>
  <c r="H19" i="175" s="1"/>
  <c r="I19" i="175" s="1"/>
  <c r="G27" i="175"/>
  <c r="H27" i="175" s="1"/>
  <c r="I27" i="175" s="1"/>
  <c r="G36" i="175"/>
  <c r="H36" i="175" s="1"/>
  <c r="I36" i="175" s="1"/>
  <c r="G44" i="175"/>
  <c r="H44" i="175" s="1"/>
  <c r="I44" i="175" s="1"/>
  <c r="G53" i="175"/>
  <c r="H53" i="175" s="1"/>
  <c r="I53" i="175" s="1"/>
  <c r="G15" i="232"/>
  <c r="H15" i="232" s="1"/>
  <c r="I15" i="232" s="1"/>
  <c r="G17" i="177"/>
  <c r="H17" i="177" s="1"/>
  <c r="I17" i="177" s="1"/>
  <c r="G33" i="177"/>
  <c r="H33" i="177" s="1"/>
  <c r="I33" i="177" s="1"/>
  <c r="G50" i="177"/>
  <c r="H50" i="177" s="1"/>
  <c r="I50" i="177" s="1"/>
  <c r="P8" i="179"/>
  <c r="G28" i="179"/>
  <c r="H28" i="179" s="1"/>
  <c r="I28" i="179" s="1"/>
  <c r="G22" i="229"/>
  <c r="H22" i="229" s="1"/>
  <c r="I22" i="229" s="1"/>
  <c r="G51" i="182"/>
  <c r="H51" i="182" s="1"/>
  <c r="I51" i="182" s="1"/>
  <c r="G15" i="168"/>
  <c r="H15" i="168" s="1"/>
  <c r="I15" i="168" s="1"/>
  <c r="G18" i="169"/>
  <c r="H18" i="169" s="1"/>
  <c r="I18" i="169" s="1"/>
  <c r="G15" i="171"/>
  <c r="H15" i="171" s="1"/>
  <c r="I15" i="171" s="1"/>
  <c r="G73" i="175"/>
  <c r="H73" i="175" s="1"/>
  <c r="I73" i="175" s="1"/>
  <c r="G81" i="175"/>
  <c r="H81" i="175" s="1"/>
  <c r="I81" i="175" s="1"/>
  <c r="G24" i="177"/>
  <c r="H24" i="177" s="1"/>
  <c r="I24" i="177" s="1"/>
  <c r="G41" i="177"/>
  <c r="H41" i="177" s="1"/>
  <c r="I41" i="177" s="1"/>
  <c r="G57" i="177"/>
  <c r="H57" i="177" s="1"/>
  <c r="I57" i="177" s="1"/>
  <c r="G18" i="179"/>
  <c r="H18" i="179" s="1"/>
  <c r="I18" i="179" s="1"/>
  <c r="G36" i="179"/>
  <c r="H36" i="179" s="1"/>
  <c r="I36" i="179" s="1"/>
  <c r="G41" i="179"/>
  <c r="H41" i="179" s="1"/>
  <c r="I41" i="179" s="1"/>
  <c r="G28" i="182"/>
  <c r="H28" i="182" s="1"/>
  <c r="I28" i="182" s="1"/>
  <c r="G21" i="167"/>
  <c r="H21" i="167" s="1"/>
  <c r="I21" i="167" s="1"/>
  <c r="G27" i="168"/>
  <c r="H27" i="168" s="1"/>
  <c r="I27" i="168" s="1"/>
  <c r="G44" i="170"/>
  <c r="H44" i="170" s="1"/>
  <c r="I44" i="170" s="1"/>
  <c r="G39" i="175"/>
  <c r="H39" i="175" s="1"/>
  <c r="I39" i="175" s="1"/>
  <c r="G48" i="175"/>
  <c r="H48" i="175" s="1"/>
  <c r="I48" i="175" s="1"/>
  <c r="G56" i="175"/>
  <c r="H56" i="175" s="1"/>
  <c r="I56" i="175" s="1"/>
  <c r="G31" i="177"/>
  <c r="H31" i="177" s="1"/>
  <c r="I31" i="177" s="1"/>
  <c r="G48" i="177"/>
  <c r="H48" i="177" s="1"/>
  <c r="I48" i="177" s="1"/>
  <c r="P33" i="179"/>
  <c r="G16" i="167"/>
  <c r="H16" i="167" s="1"/>
  <c r="I16" i="167" s="1"/>
  <c r="G21" i="168"/>
  <c r="H21" i="168" s="1"/>
  <c r="I21" i="168" s="1"/>
  <c r="G22" i="171"/>
  <c r="H22" i="171" s="1"/>
  <c r="I22" i="171" s="1"/>
  <c r="G76" i="175"/>
  <c r="H76" i="175" s="1"/>
  <c r="I76" i="175" s="1"/>
  <c r="G22" i="177"/>
  <c r="H22" i="177" s="1"/>
  <c r="I22" i="177" s="1"/>
  <c r="G39" i="177"/>
  <c r="H39" i="177" s="1"/>
  <c r="I39" i="177" s="1"/>
  <c r="G55" i="177"/>
  <c r="H55" i="177" s="1"/>
  <c r="I55" i="177" s="1"/>
  <c r="G16" i="179"/>
  <c r="H16" i="179" s="1"/>
  <c r="I16" i="179" s="1"/>
  <c r="G34" i="179"/>
  <c r="H34" i="179" s="1"/>
  <c r="I34" i="179" s="1"/>
  <c r="G45" i="179"/>
  <c r="H45" i="179" s="1"/>
  <c r="I45" i="179" s="1"/>
  <c r="G18" i="229"/>
  <c r="H18" i="229" s="1"/>
  <c r="I18" i="229" s="1"/>
  <c r="G29" i="182"/>
  <c r="H29" i="182" s="1"/>
  <c r="I29" i="182" s="1"/>
  <c r="G15" i="170"/>
  <c r="H15" i="170" s="1"/>
  <c r="I15" i="170" s="1"/>
  <c r="G33" i="170"/>
  <c r="H33" i="170" s="1"/>
  <c r="I33" i="170" s="1"/>
  <c r="G16" i="175"/>
  <c r="H16" i="175" s="1"/>
  <c r="I16" i="175" s="1"/>
  <c r="G34" i="175"/>
  <c r="H34" i="175" s="1"/>
  <c r="I34" i="175" s="1"/>
  <c r="G42" i="175"/>
  <c r="G29" i="177"/>
  <c r="H29" i="177" s="1"/>
  <c r="I29" i="177" s="1"/>
  <c r="G23" i="179"/>
  <c r="H23" i="179" s="1"/>
  <c r="I23" i="179" s="1"/>
  <c r="G48" i="179"/>
  <c r="H48" i="179" s="1"/>
  <c r="I48" i="179" s="1"/>
  <c r="G26" i="181"/>
  <c r="H26" i="181" s="1"/>
  <c r="I26" i="181" s="1"/>
  <c r="G16" i="186"/>
  <c r="H16" i="186" s="1"/>
  <c r="I16" i="186" s="1"/>
  <c r="G40" i="186"/>
  <c r="H40" i="186" s="1"/>
  <c r="I40" i="186" s="1"/>
  <c r="G58" i="186"/>
  <c r="H58" i="186" s="1"/>
  <c r="I58" i="186" s="1"/>
  <c r="G74" i="186"/>
  <c r="H74" i="186" s="1"/>
  <c r="I74" i="186" s="1"/>
  <c r="G89" i="186"/>
  <c r="H89" i="186" s="1"/>
  <c r="I89" i="186" s="1"/>
  <c r="G108" i="186"/>
  <c r="H108" i="186" s="1"/>
  <c r="I108" i="186" s="1"/>
  <c r="G124" i="186"/>
  <c r="H124" i="186" s="1"/>
  <c r="I124" i="186" s="1"/>
  <c r="G147" i="186"/>
  <c r="H147" i="186" s="1"/>
  <c r="I147" i="186" s="1"/>
  <c r="G166" i="186"/>
  <c r="H166" i="186" s="1"/>
  <c r="I166" i="186" s="1"/>
  <c r="G183" i="186"/>
  <c r="H183" i="186" s="1"/>
  <c r="I183" i="186" s="1"/>
  <c r="G198" i="186"/>
  <c r="H198" i="186" s="1"/>
  <c r="I198" i="186" s="1"/>
  <c r="G214" i="186"/>
  <c r="H214" i="186" s="1"/>
  <c r="I214" i="186" s="1"/>
  <c r="G233" i="186"/>
  <c r="H233" i="186" s="1"/>
  <c r="I233" i="186" s="1"/>
  <c r="G22" i="189"/>
  <c r="H22" i="189" s="1"/>
  <c r="I22" i="189" s="1"/>
  <c r="G39" i="189"/>
  <c r="H39" i="189" s="1"/>
  <c r="I39" i="189" s="1"/>
  <c r="G56" i="189"/>
  <c r="H56" i="189" s="1"/>
  <c r="I56" i="189" s="1"/>
  <c r="G73" i="189"/>
  <c r="H73" i="189" s="1"/>
  <c r="I73" i="189" s="1"/>
  <c r="G89" i="189"/>
  <c r="H89" i="189" s="1"/>
  <c r="I89" i="189" s="1"/>
  <c r="G105" i="189"/>
  <c r="H105" i="189" s="1"/>
  <c r="I105" i="189" s="1"/>
  <c r="I107" i="188"/>
  <c r="G19" i="181"/>
  <c r="H19" i="181" s="1"/>
  <c r="I19" i="181" s="1"/>
  <c r="G34" i="186"/>
  <c r="H34" i="186" s="1"/>
  <c r="I34" i="186" s="1"/>
  <c r="G52" i="186"/>
  <c r="H52" i="186" s="1"/>
  <c r="I52" i="186" s="1"/>
  <c r="G69" i="186"/>
  <c r="H69" i="186" s="1"/>
  <c r="I69" i="186" s="1"/>
  <c r="G84" i="186"/>
  <c r="H84" i="186" s="1"/>
  <c r="I84" i="186" s="1"/>
  <c r="G101" i="186"/>
  <c r="H101" i="186" s="1"/>
  <c r="I101" i="186" s="1"/>
  <c r="G119" i="186"/>
  <c r="H119" i="186" s="1"/>
  <c r="I119" i="186" s="1"/>
  <c r="G160" i="186"/>
  <c r="H160" i="186" s="1"/>
  <c r="I160" i="186" s="1"/>
  <c r="G178" i="186"/>
  <c r="H178" i="186" s="1"/>
  <c r="I178" i="186" s="1"/>
  <c r="G209" i="186"/>
  <c r="H209" i="186" s="1"/>
  <c r="I209" i="186" s="1"/>
  <c r="G228" i="186"/>
  <c r="H228" i="186" s="1"/>
  <c r="I228" i="186" s="1"/>
  <c r="G17" i="189"/>
  <c r="H17" i="189" s="1"/>
  <c r="I17" i="189" s="1"/>
  <c r="G34" i="189"/>
  <c r="H34" i="189" s="1"/>
  <c r="I34" i="189" s="1"/>
  <c r="G51" i="189"/>
  <c r="H51" i="189" s="1"/>
  <c r="I51" i="189" s="1"/>
  <c r="G67" i="189"/>
  <c r="H67" i="189" s="1"/>
  <c r="I67" i="189" s="1"/>
  <c r="G84" i="189"/>
  <c r="H84" i="189" s="1"/>
  <c r="I84" i="189" s="1"/>
  <c r="G100" i="189"/>
  <c r="H100" i="189" s="1"/>
  <c r="I100" i="189" s="1"/>
  <c r="G69" i="188"/>
  <c r="H69" i="188" s="1"/>
  <c r="I69" i="188" s="1"/>
  <c r="G17" i="186"/>
  <c r="H17" i="186" s="1"/>
  <c r="I17" i="186" s="1"/>
  <c r="G41" i="186"/>
  <c r="H41" i="186" s="1"/>
  <c r="I41" i="186" s="1"/>
  <c r="G59" i="186"/>
  <c r="H59" i="186" s="1"/>
  <c r="I59" i="186" s="1"/>
  <c r="G75" i="186"/>
  <c r="H75" i="186" s="1"/>
  <c r="I75" i="186" s="1"/>
  <c r="G90" i="186"/>
  <c r="H90" i="186" s="1"/>
  <c r="I90" i="186" s="1"/>
  <c r="G109" i="186"/>
  <c r="H109" i="186" s="1"/>
  <c r="I109" i="186" s="1"/>
  <c r="G125" i="186"/>
  <c r="H125" i="186" s="1"/>
  <c r="I125" i="186" s="1"/>
  <c r="G148" i="186"/>
  <c r="H148" i="186" s="1"/>
  <c r="I148" i="186" s="1"/>
  <c r="G167" i="186"/>
  <c r="H167" i="186" s="1"/>
  <c r="I167" i="186" s="1"/>
  <c r="G184" i="186"/>
  <c r="H184" i="186" s="1"/>
  <c r="I184" i="186" s="1"/>
  <c r="G199" i="186"/>
  <c r="H199" i="186" s="1"/>
  <c r="I199" i="186" s="1"/>
  <c r="G216" i="186"/>
  <c r="H216" i="186" s="1"/>
  <c r="I216" i="186" s="1"/>
  <c r="G234" i="186"/>
  <c r="H234" i="186" s="1"/>
  <c r="I234" i="186" s="1"/>
  <c r="G23" i="189"/>
  <c r="H23" i="189" s="1"/>
  <c r="I23" i="189" s="1"/>
  <c r="G40" i="189"/>
  <c r="H40" i="189" s="1"/>
  <c r="I40" i="189" s="1"/>
  <c r="G57" i="189"/>
  <c r="H57" i="189" s="1"/>
  <c r="I57" i="189" s="1"/>
  <c r="G74" i="189"/>
  <c r="H74" i="189" s="1"/>
  <c r="I74" i="189" s="1"/>
  <c r="G90" i="189"/>
  <c r="H90" i="189" s="1"/>
  <c r="I90" i="189" s="1"/>
  <c r="G106" i="189"/>
  <c r="H106" i="189" s="1"/>
  <c r="I106" i="189" s="1"/>
  <c r="G14" i="188"/>
  <c r="H14" i="188" s="1"/>
  <c r="I14" i="188" s="1"/>
  <c r="G30" i="188"/>
  <c r="H30" i="188" s="1"/>
  <c r="I30" i="188" s="1"/>
  <c r="G117" i="188"/>
  <c r="H117" i="188" s="1"/>
  <c r="I117" i="188" s="1"/>
  <c r="G47" i="186"/>
  <c r="H47" i="186" s="1"/>
  <c r="I47" i="186" s="1"/>
  <c r="G65" i="186"/>
  <c r="H65" i="186" s="1"/>
  <c r="I65" i="186" s="1"/>
  <c r="G97" i="186"/>
  <c r="H97" i="186" s="1"/>
  <c r="I97" i="186" s="1"/>
  <c r="G115" i="186"/>
  <c r="H115" i="186" s="1"/>
  <c r="I115" i="186" s="1"/>
  <c r="G155" i="186"/>
  <c r="H155" i="186" s="1"/>
  <c r="I155" i="186" s="1"/>
  <c r="G174" i="186"/>
  <c r="H174" i="186" s="1"/>
  <c r="I174" i="186" s="1"/>
  <c r="G190" i="186"/>
  <c r="H190" i="186" s="1"/>
  <c r="I190" i="186" s="1"/>
  <c r="G205" i="186"/>
  <c r="H205" i="186" s="1"/>
  <c r="I205" i="186" s="1"/>
  <c r="G223" i="186"/>
  <c r="H223" i="186" s="1"/>
  <c r="I223" i="186" s="1"/>
  <c r="G240" i="186"/>
  <c r="H240" i="186" s="1"/>
  <c r="I240" i="186" s="1"/>
  <c r="G30" i="189"/>
  <c r="H30" i="189" s="1"/>
  <c r="I30" i="189" s="1"/>
  <c r="G47" i="189"/>
  <c r="H47" i="189" s="1"/>
  <c r="I47" i="189" s="1"/>
  <c r="G63" i="189"/>
  <c r="H63" i="189" s="1"/>
  <c r="I63" i="189" s="1"/>
  <c r="G80" i="189"/>
  <c r="H80" i="189" s="1"/>
  <c r="I80" i="189" s="1"/>
  <c r="G96" i="189"/>
  <c r="H96" i="189" s="1"/>
  <c r="I96" i="189" s="1"/>
  <c r="G18" i="186"/>
  <c r="H18" i="186" s="1"/>
  <c r="I18" i="186" s="1"/>
  <c r="G42" i="186"/>
  <c r="H42" i="186" s="1"/>
  <c r="I42" i="186" s="1"/>
  <c r="G60" i="186"/>
  <c r="H60" i="186" s="1"/>
  <c r="I60" i="186" s="1"/>
  <c r="G76" i="186"/>
  <c r="H76" i="186" s="1"/>
  <c r="I76" i="186" s="1"/>
  <c r="G91" i="186"/>
  <c r="H91" i="186" s="1"/>
  <c r="I91" i="186" s="1"/>
  <c r="G110" i="186"/>
  <c r="H110" i="186" s="1"/>
  <c r="I110" i="186" s="1"/>
  <c r="G126" i="186"/>
  <c r="H126" i="186" s="1"/>
  <c r="I126" i="186" s="1"/>
  <c r="G149" i="186"/>
  <c r="H149" i="186" s="1"/>
  <c r="I149" i="186" s="1"/>
  <c r="G169" i="186"/>
  <c r="H169" i="186" s="1"/>
  <c r="I169" i="186" s="1"/>
  <c r="G185" i="186"/>
  <c r="H185" i="186" s="1"/>
  <c r="I185" i="186" s="1"/>
  <c r="G200" i="186"/>
  <c r="H200" i="186" s="1"/>
  <c r="I200" i="186" s="1"/>
  <c r="G217" i="186"/>
  <c r="H217" i="186" s="1"/>
  <c r="I217" i="186" s="1"/>
  <c r="G235" i="186"/>
  <c r="H235" i="186" s="1"/>
  <c r="I235" i="186" s="1"/>
  <c r="G25" i="189"/>
  <c r="H25" i="189" s="1"/>
  <c r="I25" i="189" s="1"/>
  <c r="G41" i="189"/>
  <c r="H41" i="189" s="1"/>
  <c r="I41" i="189" s="1"/>
  <c r="G58" i="189"/>
  <c r="H58" i="189" s="1"/>
  <c r="I58" i="189" s="1"/>
  <c r="G75" i="189"/>
  <c r="H75" i="189" s="1"/>
  <c r="I75" i="189" s="1"/>
  <c r="G91" i="189"/>
  <c r="H91" i="189" s="1"/>
  <c r="I91" i="189" s="1"/>
  <c r="G107" i="189"/>
  <c r="H107" i="189" s="1"/>
  <c r="I107" i="189" s="1"/>
  <c r="I123" i="188"/>
  <c r="G71" i="186"/>
  <c r="H71" i="186" s="1"/>
  <c r="I71" i="186" s="1"/>
  <c r="G86" i="186"/>
  <c r="H86" i="186" s="1"/>
  <c r="I86" i="186" s="1"/>
  <c r="G104" i="186"/>
  <c r="H104" i="186" s="1"/>
  <c r="I104" i="186" s="1"/>
  <c r="G121" i="186"/>
  <c r="H121" i="186" s="1"/>
  <c r="I121" i="186" s="1"/>
  <c r="G162" i="186"/>
  <c r="H162" i="186" s="1"/>
  <c r="I162" i="186" s="1"/>
  <c r="G180" i="186"/>
  <c r="H180" i="186" s="1"/>
  <c r="I180" i="186" s="1"/>
  <c r="G211" i="186"/>
  <c r="H211" i="186" s="1"/>
  <c r="I211" i="186" s="1"/>
  <c r="G230" i="186"/>
  <c r="H230" i="186" s="1"/>
  <c r="I230" i="186" s="1"/>
  <c r="G19" i="189"/>
  <c r="H19" i="189" s="1"/>
  <c r="I19" i="189" s="1"/>
  <c r="G36" i="189"/>
  <c r="H36" i="189" s="1"/>
  <c r="I36" i="189" s="1"/>
  <c r="G53" i="189"/>
  <c r="H53" i="189" s="1"/>
  <c r="I53" i="189" s="1"/>
  <c r="G69" i="189"/>
  <c r="H69" i="189" s="1"/>
  <c r="I69" i="189" s="1"/>
  <c r="G86" i="189"/>
  <c r="H86" i="189" s="1"/>
  <c r="I86" i="189" s="1"/>
  <c r="G102" i="189"/>
  <c r="H102" i="189" s="1"/>
  <c r="I102" i="189" s="1"/>
  <c r="G26" i="188"/>
  <c r="H26" i="188" s="1"/>
  <c r="I26" i="188" s="1"/>
  <c r="G85" i="188"/>
  <c r="H85" i="188" s="1"/>
  <c r="I85" i="188" s="1"/>
  <c r="G15" i="181"/>
  <c r="H15" i="181" s="1"/>
  <c r="I15" i="181" s="1"/>
  <c r="G48" i="186"/>
  <c r="H48" i="186" s="1"/>
  <c r="I48" i="186" s="1"/>
  <c r="G66" i="186"/>
  <c r="H66" i="186" s="1"/>
  <c r="I66" i="186" s="1"/>
  <c r="G98" i="186"/>
  <c r="H98" i="186" s="1"/>
  <c r="I98" i="186" s="1"/>
  <c r="G116" i="186"/>
  <c r="H116" i="186" s="1"/>
  <c r="I116" i="186" s="1"/>
  <c r="G156" i="186"/>
  <c r="H156" i="186" s="1"/>
  <c r="I156" i="186" s="1"/>
  <c r="G175" i="186"/>
  <c r="H175" i="186" s="1"/>
  <c r="I175" i="186" s="1"/>
  <c r="G206" i="186"/>
  <c r="H206" i="186" s="1"/>
  <c r="I206" i="186" s="1"/>
  <c r="G224" i="186"/>
  <c r="H224" i="186" s="1"/>
  <c r="I224" i="186" s="1"/>
  <c r="G241" i="186"/>
  <c r="H241" i="186" s="1"/>
  <c r="I241" i="186" s="1"/>
  <c r="G14" i="189"/>
  <c r="H14" i="189" s="1"/>
  <c r="I14" i="189" s="1"/>
  <c r="G31" i="189"/>
  <c r="H31" i="189" s="1"/>
  <c r="I31" i="189" s="1"/>
  <c r="G48" i="189"/>
  <c r="H48" i="189" s="1"/>
  <c r="I48" i="189" s="1"/>
  <c r="G64" i="189"/>
  <c r="H64" i="189" s="1"/>
  <c r="I64" i="189" s="1"/>
  <c r="G81" i="189"/>
  <c r="H81" i="189" s="1"/>
  <c r="I81" i="189" s="1"/>
  <c r="G97" i="189"/>
  <c r="H97" i="189" s="1"/>
  <c r="I97" i="189" s="1"/>
  <c r="G42" i="188"/>
  <c r="H42" i="188" s="1"/>
  <c r="I42" i="188" s="1"/>
  <c r="G43" i="186"/>
  <c r="H43" i="186" s="1"/>
  <c r="I43" i="186" s="1"/>
  <c r="G61" i="186"/>
  <c r="H61" i="186" s="1"/>
  <c r="I61" i="186" s="1"/>
  <c r="G77" i="186"/>
  <c r="H77" i="186" s="1"/>
  <c r="I77" i="186" s="1"/>
  <c r="G92" i="186"/>
  <c r="H92" i="186" s="1"/>
  <c r="I92" i="186" s="1"/>
  <c r="G111" i="186"/>
  <c r="H111" i="186" s="1"/>
  <c r="I111" i="186" s="1"/>
  <c r="G127" i="186"/>
  <c r="H127" i="186" s="1"/>
  <c r="I127" i="186" s="1"/>
  <c r="I143" i="186"/>
  <c r="G150" i="186"/>
  <c r="H150" i="186" s="1"/>
  <c r="I150" i="186" s="1"/>
  <c r="G170" i="186"/>
  <c r="H170" i="186" s="1"/>
  <c r="I170" i="186" s="1"/>
  <c r="G186" i="186"/>
  <c r="H186" i="186" s="1"/>
  <c r="I186" i="186" s="1"/>
  <c r="I194" i="186"/>
  <c r="G201" i="186"/>
  <c r="H201" i="186" s="1"/>
  <c r="I201" i="186" s="1"/>
  <c r="G218" i="186"/>
  <c r="H218" i="186" s="1"/>
  <c r="I218" i="186" s="1"/>
  <c r="G236" i="186"/>
  <c r="H236" i="186" s="1"/>
  <c r="I236" i="186" s="1"/>
  <c r="G26" i="189"/>
  <c r="H26" i="189" s="1"/>
  <c r="I26" i="189" s="1"/>
  <c r="G42" i="189"/>
  <c r="H42" i="189" s="1"/>
  <c r="I42" i="189" s="1"/>
  <c r="G59" i="189"/>
  <c r="H59" i="189" s="1"/>
  <c r="I59" i="189" s="1"/>
  <c r="G76" i="189"/>
  <c r="H76" i="189" s="1"/>
  <c r="I76" i="189" s="1"/>
  <c r="G92" i="189"/>
  <c r="H92" i="189" s="1"/>
  <c r="I92" i="189" s="1"/>
  <c r="G108" i="189"/>
  <c r="H108" i="189" s="1"/>
  <c r="I108" i="189" s="1"/>
  <c r="G133" i="188"/>
  <c r="H133" i="188" s="1"/>
  <c r="I133" i="188" s="1"/>
  <c r="G23" i="181"/>
  <c r="H23" i="181" s="1"/>
  <c r="I23" i="181" s="1"/>
  <c r="G37" i="186"/>
  <c r="H37" i="186" s="1"/>
  <c r="I37" i="186" s="1"/>
  <c r="G56" i="186"/>
  <c r="H56" i="186" s="1"/>
  <c r="I56" i="186" s="1"/>
  <c r="G72" i="186"/>
  <c r="H72" i="186" s="1"/>
  <c r="I72" i="186" s="1"/>
  <c r="G87" i="186"/>
  <c r="H87" i="186" s="1"/>
  <c r="I87" i="186" s="1"/>
  <c r="G105" i="186"/>
  <c r="H105" i="186" s="1"/>
  <c r="I105" i="186" s="1"/>
  <c r="G122" i="186"/>
  <c r="H122" i="186" s="1"/>
  <c r="I122" i="186" s="1"/>
  <c r="G145" i="186"/>
  <c r="H145" i="186" s="1"/>
  <c r="I145" i="186" s="1"/>
  <c r="G163" i="186"/>
  <c r="H163" i="186" s="1"/>
  <c r="I163" i="186" s="1"/>
  <c r="G181" i="186"/>
  <c r="H181" i="186" s="1"/>
  <c r="I181" i="186" s="1"/>
  <c r="G196" i="186"/>
  <c r="H196" i="186" s="1"/>
  <c r="I196" i="186" s="1"/>
  <c r="G212" i="186"/>
  <c r="H212" i="186" s="1"/>
  <c r="I212" i="186" s="1"/>
  <c r="G231" i="186"/>
  <c r="H231" i="186" s="1"/>
  <c r="I231" i="186" s="1"/>
  <c r="G20" i="189"/>
  <c r="H20" i="189" s="1"/>
  <c r="I20" i="189" s="1"/>
  <c r="G37" i="189"/>
  <c r="H37" i="189" s="1"/>
  <c r="I37" i="189" s="1"/>
  <c r="G54" i="189"/>
  <c r="H54" i="189" s="1"/>
  <c r="I54" i="189" s="1"/>
  <c r="G71" i="189"/>
  <c r="H71" i="189" s="1"/>
  <c r="I71" i="189" s="1"/>
  <c r="G87" i="189"/>
  <c r="H87" i="189" s="1"/>
  <c r="I87" i="189" s="1"/>
  <c r="G103" i="189"/>
  <c r="H103" i="189" s="1"/>
  <c r="I103" i="189" s="1"/>
  <c r="G27" i="188"/>
  <c r="H27" i="188" s="1"/>
  <c r="I27" i="188" s="1"/>
  <c r="G91" i="188"/>
  <c r="H91" i="188" s="1"/>
  <c r="I91" i="188" s="1"/>
  <c r="G49" i="186"/>
  <c r="H49" i="186" s="1"/>
  <c r="I49" i="186" s="1"/>
  <c r="G67" i="186"/>
  <c r="H67" i="186" s="1"/>
  <c r="I67" i="186" s="1"/>
  <c r="G99" i="186"/>
  <c r="H99" i="186" s="1"/>
  <c r="I99" i="186" s="1"/>
  <c r="G117" i="186"/>
  <c r="H117" i="186" s="1"/>
  <c r="I117" i="186" s="1"/>
  <c r="G157" i="186"/>
  <c r="H157" i="186" s="1"/>
  <c r="I157" i="186" s="1"/>
  <c r="G176" i="186"/>
  <c r="H176" i="186" s="1"/>
  <c r="I176" i="186" s="1"/>
  <c r="G207" i="186"/>
  <c r="H207" i="186" s="1"/>
  <c r="I207" i="186" s="1"/>
  <c r="G226" i="186"/>
  <c r="H226" i="186" s="1"/>
  <c r="I226" i="186" s="1"/>
  <c r="G242" i="186"/>
  <c r="H242" i="186" s="1"/>
  <c r="I242" i="186" s="1"/>
  <c r="G15" i="189"/>
  <c r="H15" i="189" s="1"/>
  <c r="I15" i="189" s="1"/>
  <c r="G32" i="189"/>
  <c r="H32" i="189" s="1"/>
  <c r="I32" i="189" s="1"/>
  <c r="G49" i="189"/>
  <c r="H49" i="189" s="1"/>
  <c r="I49" i="189" s="1"/>
  <c r="G65" i="189"/>
  <c r="H65" i="189" s="1"/>
  <c r="I65" i="189" s="1"/>
  <c r="G82" i="189"/>
  <c r="H82" i="189" s="1"/>
  <c r="I82" i="189" s="1"/>
  <c r="G98" i="189"/>
  <c r="H98" i="189" s="1"/>
  <c r="I98" i="189" s="1"/>
  <c r="G22" i="188"/>
  <c r="H22" i="188" s="1"/>
  <c r="I22" i="188" s="1"/>
  <c r="G52" i="188"/>
  <c r="H52" i="188" s="1"/>
  <c r="I52" i="188" s="1"/>
  <c r="G15" i="186"/>
  <c r="H15" i="186" s="1"/>
  <c r="I15" i="186" s="1"/>
  <c r="I31" i="186"/>
  <c r="G38" i="186"/>
  <c r="H38" i="186" s="1"/>
  <c r="I38" i="186" s="1"/>
  <c r="G57" i="186"/>
  <c r="H57" i="186" s="1"/>
  <c r="I57" i="186" s="1"/>
  <c r="G73" i="186"/>
  <c r="H73" i="186" s="1"/>
  <c r="I73" i="186" s="1"/>
  <c r="G88" i="186"/>
  <c r="H88" i="186" s="1"/>
  <c r="I88" i="186" s="1"/>
  <c r="G106" i="186"/>
  <c r="H106" i="186" s="1"/>
  <c r="I106" i="186" s="1"/>
  <c r="G123" i="186"/>
  <c r="H123" i="186" s="1"/>
  <c r="I123" i="186" s="1"/>
  <c r="G146" i="186"/>
  <c r="H146" i="186" s="1"/>
  <c r="I146" i="186" s="1"/>
  <c r="G165" i="186"/>
  <c r="H165" i="186" s="1"/>
  <c r="I165" i="186" s="1"/>
  <c r="G182" i="186"/>
  <c r="H182" i="186" s="1"/>
  <c r="I182" i="186" s="1"/>
  <c r="G197" i="186"/>
  <c r="H197" i="186" s="1"/>
  <c r="I197" i="186" s="1"/>
  <c r="G213" i="186"/>
  <c r="H213" i="186" s="1"/>
  <c r="I213" i="186" s="1"/>
  <c r="G232" i="186"/>
  <c r="H232" i="186" s="1"/>
  <c r="I232" i="186" s="1"/>
  <c r="G21" i="189"/>
  <c r="H21" i="189" s="1"/>
  <c r="I21" i="189" s="1"/>
  <c r="G38" i="189"/>
  <c r="H38" i="189" s="1"/>
  <c r="I38" i="189" s="1"/>
  <c r="G55" i="189"/>
  <c r="H55" i="189" s="1"/>
  <c r="I55" i="189" s="1"/>
  <c r="G72" i="189"/>
  <c r="H72" i="189" s="1"/>
  <c r="I72" i="189" s="1"/>
  <c r="G88" i="189"/>
  <c r="H88" i="189" s="1"/>
  <c r="I88" i="189" s="1"/>
  <c r="G104" i="189"/>
  <c r="H104" i="189" s="1"/>
  <c r="I104" i="189" s="1"/>
  <c r="G28" i="188"/>
  <c r="H28" i="188" s="1"/>
  <c r="I28" i="188" s="1"/>
  <c r="G33" i="186"/>
  <c r="H33" i="186" s="1"/>
  <c r="I33" i="186" s="1"/>
  <c r="G50" i="186"/>
  <c r="H50" i="186" s="1"/>
  <c r="I50" i="186" s="1"/>
  <c r="G68" i="186"/>
  <c r="H68" i="186" s="1"/>
  <c r="I68" i="186" s="1"/>
  <c r="G83" i="186"/>
  <c r="H83" i="186" s="1"/>
  <c r="I83" i="186" s="1"/>
  <c r="G100" i="186"/>
  <c r="H100" i="186" s="1"/>
  <c r="I100" i="186" s="1"/>
  <c r="G118" i="186"/>
  <c r="H118" i="186" s="1"/>
  <c r="I118" i="186" s="1"/>
  <c r="G159" i="186"/>
  <c r="H159" i="186" s="1"/>
  <c r="I159" i="186" s="1"/>
  <c r="G177" i="186"/>
  <c r="H177" i="186" s="1"/>
  <c r="I177" i="186" s="1"/>
  <c r="G208" i="186"/>
  <c r="H208" i="186" s="1"/>
  <c r="I208" i="186" s="1"/>
  <c r="G227" i="186"/>
  <c r="H227" i="186" s="1"/>
  <c r="I227" i="186" s="1"/>
  <c r="G243" i="186"/>
  <c r="H243" i="186" s="1"/>
  <c r="I243" i="186" s="1"/>
  <c r="G16" i="189"/>
  <c r="H16" i="189" s="1"/>
  <c r="I16" i="189" s="1"/>
  <c r="G33" i="189"/>
  <c r="H33" i="189" s="1"/>
  <c r="I33" i="189" s="1"/>
  <c r="G50" i="189"/>
  <c r="H50" i="189" s="1"/>
  <c r="I50" i="189" s="1"/>
  <c r="G66" i="189"/>
  <c r="H66" i="189" s="1"/>
  <c r="I66" i="189" s="1"/>
  <c r="G83" i="189"/>
  <c r="H83" i="189" s="1"/>
  <c r="I83" i="189" s="1"/>
  <c r="G99" i="189"/>
  <c r="H99" i="189" s="1"/>
  <c r="I99" i="189" s="1"/>
  <c r="G138" i="188"/>
  <c r="H138" i="188" s="1"/>
  <c r="I138" i="188" s="1"/>
  <c r="G122" i="188"/>
  <c r="H122" i="188" s="1"/>
  <c r="I122" i="188" s="1"/>
  <c r="G106" i="188"/>
  <c r="H106" i="188" s="1"/>
  <c r="I106" i="188" s="1"/>
  <c r="G90" i="188"/>
  <c r="H90" i="188" s="1"/>
  <c r="I90" i="188" s="1"/>
  <c r="G74" i="188"/>
  <c r="H74" i="188" s="1"/>
  <c r="I74" i="188" s="1"/>
  <c r="G57" i="188"/>
  <c r="H57" i="188" s="1"/>
  <c r="I57" i="188" s="1"/>
  <c r="G41" i="188"/>
  <c r="H41" i="188" s="1"/>
  <c r="I41" i="188" s="1"/>
  <c r="G143" i="188"/>
  <c r="H143" i="188" s="1"/>
  <c r="I143" i="188" s="1"/>
  <c r="G127" i="188"/>
  <c r="H127" i="188" s="1"/>
  <c r="I127" i="188" s="1"/>
  <c r="G111" i="188"/>
  <c r="H111" i="188" s="1"/>
  <c r="I111" i="188" s="1"/>
  <c r="G95" i="188"/>
  <c r="H95" i="188" s="1"/>
  <c r="I95" i="188" s="1"/>
  <c r="G79" i="188"/>
  <c r="H79" i="188" s="1"/>
  <c r="I79" i="188" s="1"/>
  <c r="G63" i="188"/>
  <c r="H63" i="188" s="1"/>
  <c r="I63" i="188" s="1"/>
  <c r="G46" i="188"/>
  <c r="H46" i="188" s="1"/>
  <c r="I46" i="188" s="1"/>
  <c r="G132" i="188"/>
  <c r="H132" i="188" s="1"/>
  <c r="I132" i="188" s="1"/>
  <c r="G116" i="188"/>
  <c r="H116" i="188" s="1"/>
  <c r="I116" i="188" s="1"/>
  <c r="G100" i="188"/>
  <c r="H100" i="188" s="1"/>
  <c r="I100" i="188" s="1"/>
  <c r="G84" i="188"/>
  <c r="H84" i="188" s="1"/>
  <c r="I84" i="188" s="1"/>
  <c r="G68" i="188"/>
  <c r="H68" i="188" s="1"/>
  <c r="I68" i="188" s="1"/>
  <c r="G51" i="188"/>
  <c r="H51" i="188" s="1"/>
  <c r="I51" i="188" s="1"/>
  <c r="G137" i="188"/>
  <c r="H137" i="188" s="1"/>
  <c r="I137" i="188" s="1"/>
  <c r="G121" i="188"/>
  <c r="H121" i="188" s="1"/>
  <c r="I121" i="188" s="1"/>
  <c r="G105" i="188"/>
  <c r="H105" i="188" s="1"/>
  <c r="I105" i="188" s="1"/>
  <c r="G89" i="188"/>
  <c r="H89" i="188" s="1"/>
  <c r="I89" i="188" s="1"/>
  <c r="G73" i="188"/>
  <c r="H73" i="188" s="1"/>
  <c r="I73" i="188" s="1"/>
  <c r="G56" i="188"/>
  <c r="H56" i="188" s="1"/>
  <c r="I56" i="188" s="1"/>
  <c r="G40" i="188"/>
  <c r="H40" i="188" s="1"/>
  <c r="I40" i="188" s="1"/>
  <c r="G142" i="188"/>
  <c r="H142" i="188" s="1"/>
  <c r="I142" i="188" s="1"/>
  <c r="G126" i="188"/>
  <c r="H126" i="188" s="1"/>
  <c r="I126" i="188" s="1"/>
  <c r="G110" i="188"/>
  <c r="H110" i="188" s="1"/>
  <c r="I110" i="188" s="1"/>
  <c r="G94" i="188"/>
  <c r="H94" i="188" s="1"/>
  <c r="I94" i="188" s="1"/>
  <c r="G78" i="188"/>
  <c r="H78" i="188" s="1"/>
  <c r="I78" i="188" s="1"/>
  <c r="G61" i="188"/>
  <c r="H61" i="188" s="1"/>
  <c r="I61" i="188" s="1"/>
  <c r="G45" i="188"/>
  <c r="H45" i="188" s="1"/>
  <c r="I45" i="188" s="1"/>
  <c r="G131" i="188"/>
  <c r="H131" i="188" s="1"/>
  <c r="I131" i="188" s="1"/>
  <c r="G115" i="188"/>
  <c r="H115" i="188" s="1"/>
  <c r="I115" i="188" s="1"/>
  <c r="G99" i="188"/>
  <c r="H99" i="188" s="1"/>
  <c r="I99" i="188" s="1"/>
  <c r="G83" i="188"/>
  <c r="H83" i="188" s="1"/>
  <c r="I83" i="188" s="1"/>
  <c r="G67" i="188"/>
  <c r="H67" i="188" s="1"/>
  <c r="I67" i="188" s="1"/>
  <c r="G50" i="188"/>
  <c r="H50" i="188" s="1"/>
  <c r="I50" i="188" s="1"/>
  <c r="G136" i="188"/>
  <c r="H136" i="188" s="1"/>
  <c r="I136" i="188" s="1"/>
  <c r="G120" i="188"/>
  <c r="H120" i="188" s="1"/>
  <c r="I120" i="188" s="1"/>
  <c r="G104" i="188"/>
  <c r="H104" i="188" s="1"/>
  <c r="I104" i="188" s="1"/>
  <c r="G88" i="188"/>
  <c r="H88" i="188" s="1"/>
  <c r="I88" i="188" s="1"/>
  <c r="G72" i="188"/>
  <c r="H72" i="188" s="1"/>
  <c r="I72" i="188" s="1"/>
  <c r="G55" i="188"/>
  <c r="H55" i="188" s="1"/>
  <c r="I55" i="188" s="1"/>
  <c r="G39" i="188"/>
  <c r="H39" i="188" s="1"/>
  <c r="I39" i="188" s="1"/>
  <c r="G141" i="188"/>
  <c r="H141" i="188" s="1"/>
  <c r="I141" i="188" s="1"/>
  <c r="G125" i="188"/>
  <c r="H125" i="188" s="1"/>
  <c r="I125" i="188" s="1"/>
  <c r="G109" i="188"/>
  <c r="H109" i="188" s="1"/>
  <c r="I109" i="188" s="1"/>
  <c r="G93" i="188"/>
  <c r="H93" i="188" s="1"/>
  <c r="I93" i="188" s="1"/>
  <c r="G77" i="188"/>
  <c r="H77" i="188" s="1"/>
  <c r="I77" i="188" s="1"/>
  <c r="G60" i="188"/>
  <c r="H60" i="188" s="1"/>
  <c r="I60" i="188" s="1"/>
  <c r="G44" i="188"/>
  <c r="H44" i="188" s="1"/>
  <c r="I44" i="188" s="1"/>
  <c r="G130" i="188"/>
  <c r="H130" i="188" s="1"/>
  <c r="I130" i="188" s="1"/>
  <c r="G114" i="188"/>
  <c r="H114" i="188" s="1"/>
  <c r="I114" i="188" s="1"/>
  <c r="G98" i="188"/>
  <c r="H98" i="188" s="1"/>
  <c r="I98" i="188" s="1"/>
  <c r="G82" i="188"/>
  <c r="H82" i="188" s="1"/>
  <c r="I82" i="188" s="1"/>
  <c r="G66" i="188"/>
  <c r="H66" i="188" s="1"/>
  <c r="I66" i="188" s="1"/>
  <c r="G49" i="188"/>
  <c r="H49" i="188" s="1"/>
  <c r="I49" i="188" s="1"/>
  <c r="G135" i="188"/>
  <c r="H135" i="188" s="1"/>
  <c r="I135" i="188" s="1"/>
  <c r="G119" i="188"/>
  <c r="H119" i="188" s="1"/>
  <c r="I119" i="188" s="1"/>
  <c r="G103" i="188"/>
  <c r="H103" i="188" s="1"/>
  <c r="I103" i="188" s="1"/>
  <c r="G87" i="188"/>
  <c r="H87" i="188" s="1"/>
  <c r="I87" i="188" s="1"/>
  <c r="G71" i="188"/>
  <c r="H71" i="188" s="1"/>
  <c r="I71" i="188" s="1"/>
  <c r="G54" i="188"/>
  <c r="H54" i="188" s="1"/>
  <c r="I54" i="188" s="1"/>
  <c r="G38" i="188"/>
  <c r="H38" i="188" s="1"/>
  <c r="I38" i="188" s="1"/>
  <c r="G140" i="188"/>
  <c r="H140" i="188" s="1"/>
  <c r="I140" i="188" s="1"/>
  <c r="G124" i="188"/>
  <c r="H124" i="188" s="1"/>
  <c r="I124" i="188" s="1"/>
  <c r="G108" i="188"/>
  <c r="H108" i="188" s="1"/>
  <c r="I108" i="188" s="1"/>
  <c r="G92" i="188"/>
  <c r="H92" i="188" s="1"/>
  <c r="I92" i="188" s="1"/>
  <c r="G76" i="188"/>
  <c r="H76" i="188" s="1"/>
  <c r="I76" i="188" s="1"/>
  <c r="G59" i="188"/>
  <c r="H59" i="188" s="1"/>
  <c r="I59" i="188" s="1"/>
  <c r="G43" i="188"/>
  <c r="H43" i="188" s="1"/>
  <c r="I43" i="188" s="1"/>
  <c r="G129" i="188"/>
  <c r="H129" i="188" s="1"/>
  <c r="I129" i="188" s="1"/>
  <c r="G113" i="188"/>
  <c r="H113" i="188" s="1"/>
  <c r="I113" i="188" s="1"/>
  <c r="G97" i="188"/>
  <c r="H97" i="188" s="1"/>
  <c r="I97" i="188" s="1"/>
  <c r="G81" i="188"/>
  <c r="H81" i="188" s="1"/>
  <c r="I81" i="188" s="1"/>
  <c r="G65" i="188"/>
  <c r="H65" i="188" s="1"/>
  <c r="I65" i="188" s="1"/>
  <c r="G48" i="188"/>
  <c r="H48" i="188" s="1"/>
  <c r="I48" i="188" s="1"/>
  <c r="G134" i="188"/>
  <c r="H134" i="188" s="1"/>
  <c r="I134" i="188" s="1"/>
  <c r="G118" i="188"/>
  <c r="H118" i="188" s="1"/>
  <c r="I118" i="188" s="1"/>
  <c r="G102" i="188"/>
  <c r="H102" i="188" s="1"/>
  <c r="I102" i="188" s="1"/>
  <c r="G86" i="188"/>
  <c r="H86" i="188" s="1"/>
  <c r="I86" i="188" s="1"/>
  <c r="G70" i="188"/>
  <c r="H70" i="188" s="1"/>
  <c r="I70" i="188" s="1"/>
  <c r="G53" i="188"/>
  <c r="H53" i="188" s="1"/>
  <c r="I53" i="188" s="1"/>
  <c r="G37" i="188"/>
  <c r="H37" i="188" s="1"/>
  <c r="I37" i="188" s="1"/>
  <c r="G128" i="188"/>
  <c r="H128" i="188" s="1"/>
  <c r="I128" i="188" s="1"/>
  <c r="G112" i="188"/>
  <c r="H112" i="188" s="1"/>
  <c r="I112" i="188" s="1"/>
  <c r="G96" i="188"/>
  <c r="H96" i="188" s="1"/>
  <c r="I96" i="188" s="1"/>
  <c r="G80" i="188"/>
  <c r="H80" i="188" s="1"/>
  <c r="I80" i="188" s="1"/>
  <c r="G64" i="188"/>
  <c r="H64" i="188" s="1"/>
  <c r="I64" i="188" s="1"/>
  <c r="G47" i="188"/>
  <c r="H47" i="188" s="1"/>
  <c r="I47" i="188" s="1"/>
  <c r="G23" i="188"/>
  <c r="H23" i="188" s="1"/>
  <c r="I23" i="188" s="1"/>
  <c r="G58" i="188"/>
  <c r="H58" i="188" s="1"/>
  <c r="I58" i="188" s="1"/>
  <c r="G45" i="186"/>
  <c r="H45" i="186" s="1"/>
  <c r="I45" i="186" s="1"/>
  <c r="G63" i="186"/>
  <c r="H63" i="186" s="1"/>
  <c r="I63" i="186" s="1"/>
  <c r="G94" i="186"/>
  <c r="H94" i="186" s="1"/>
  <c r="I94" i="186" s="1"/>
  <c r="G113" i="186"/>
  <c r="H113" i="186" s="1"/>
  <c r="I113" i="186" s="1"/>
  <c r="G129" i="186"/>
  <c r="H129" i="186" s="1"/>
  <c r="I129" i="186" s="1"/>
  <c r="G153" i="186"/>
  <c r="H153" i="186" s="1"/>
  <c r="I153" i="186" s="1"/>
  <c r="G172" i="186"/>
  <c r="H172" i="186" s="1"/>
  <c r="I172" i="186" s="1"/>
  <c r="G188" i="186"/>
  <c r="H188" i="186" s="1"/>
  <c r="I188" i="186" s="1"/>
  <c r="G203" i="186"/>
  <c r="H203" i="186" s="1"/>
  <c r="I203" i="186" s="1"/>
  <c r="G220" i="186"/>
  <c r="H220" i="186" s="1"/>
  <c r="I220" i="186" s="1"/>
  <c r="G28" i="189"/>
  <c r="H28" i="189" s="1"/>
  <c r="I28" i="189" s="1"/>
  <c r="G44" i="189"/>
  <c r="H44" i="189" s="1"/>
  <c r="I44" i="189" s="1"/>
  <c r="G61" i="189"/>
  <c r="H61" i="189" s="1"/>
  <c r="I61" i="189" s="1"/>
  <c r="G78" i="189"/>
  <c r="H78" i="189" s="1"/>
  <c r="I78" i="189" s="1"/>
  <c r="G34" i="188"/>
  <c r="H34" i="188" s="1"/>
  <c r="I34" i="188" s="1"/>
  <c r="G148" i="190"/>
  <c r="H148" i="190" s="1"/>
  <c r="I148" i="190" s="1"/>
  <c r="G164" i="190"/>
  <c r="H164" i="190" s="1"/>
  <c r="I164" i="190" s="1"/>
  <c r="G180" i="190"/>
  <c r="H180" i="190" s="1"/>
  <c r="I180" i="190" s="1"/>
  <c r="G196" i="190"/>
  <c r="H196" i="190" s="1"/>
  <c r="I196" i="190" s="1"/>
  <c r="G212" i="190"/>
  <c r="H212" i="190" s="1"/>
  <c r="I212" i="190" s="1"/>
  <c r="G228" i="190"/>
  <c r="H228" i="190" s="1"/>
  <c r="I228" i="190" s="1"/>
  <c r="G244" i="190"/>
  <c r="H244" i="190" s="1"/>
  <c r="I244" i="190" s="1"/>
  <c r="G260" i="190"/>
  <c r="H260" i="190" s="1"/>
  <c r="I260" i="190" s="1"/>
  <c r="G276" i="190"/>
  <c r="H276" i="190" s="1"/>
  <c r="I276" i="190" s="1"/>
  <c r="G292" i="190"/>
  <c r="H292" i="190" s="1"/>
  <c r="I292" i="190" s="1"/>
  <c r="G311" i="190"/>
  <c r="H311" i="190" s="1"/>
  <c r="I311" i="190" s="1"/>
  <c r="G327" i="190"/>
  <c r="H327" i="190" s="1"/>
  <c r="I327" i="190" s="1"/>
  <c r="G343" i="190"/>
  <c r="H343" i="190" s="1"/>
  <c r="I343" i="190" s="1"/>
  <c r="G362" i="190"/>
  <c r="H362" i="190" s="1"/>
  <c r="I362" i="190" s="1"/>
  <c r="G378" i="190"/>
  <c r="H378" i="190" s="1"/>
  <c r="I378" i="190" s="1"/>
  <c r="G498" i="190"/>
  <c r="H498" i="190" s="1"/>
  <c r="I498" i="190" s="1"/>
  <c r="G635" i="190"/>
  <c r="H635" i="190" s="1"/>
  <c r="I635" i="190" s="1"/>
  <c r="G138" i="190"/>
  <c r="H138" i="190" s="1"/>
  <c r="I138" i="190" s="1"/>
  <c r="G154" i="190"/>
  <c r="H154" i="190" s="1"/>
  <c r="I154" i="190" s="1"/>
  <c r="G170" i="190"/>
  <c r="H170" i="190" s="1"/>
  <c r="I170" i="190" s="1"/>
  <c r="G186" i="190"/>
  <c r="H186" i="190" s="1"/>
  <c r="I186" i="190" s="1"/>
  <c r="G202" i="190"/>
  <c r="H202" i="190" s="1"/>
  <c r="I202" i="190" s="1"/>
  <c r="G218" i="190"/>
  <c r="H218" i="190" s="1"/>
  <c r="I218" i="190" s="1"/>
  <c r="G234" i="190"/>
  <c r="H234" i="190" s="1"/>
  <c r="I234" i="190" s="1"/>
  <c r="G250" i="190"/>
  <c r="H250" i="190" s="1"/>
  <c r="I250" i="190" s="1"/>
  <c r="G266" i="190"/>
  <c r="H266" i="190" s="1"/>
  <c r="I266" i="190" s="1"/>
  <c r="G282" i="190"/>
  <c r="H282" i="190" s="1"/>
  <c r="I282" i="190" s="1"/>
  <c r="G298" i="190"/>
  <c r="H298" i="190" s="1"/>
  <c r="I298" i="190" s="1"/>
  <c r="G317" i="190"/>
  <c r="H317" i="190" s="1"/>
  <c r="I317" i="190" s="1"/>
  <c r="G333" i="190"/>
  <c r="H333" i="190" s="1"/>
  <c r="I333" i="190" s="1"/>
  <c r="G352" i="190"/>
  <c r="H352" i="190" s="1"/>
  <c r="I352" i="190" s="1"/>
  <c r="G368" i="190"/>
  <c r="H368" i="190" s="1"/>
  <c r="I368" i="190" s="1"/>
  <c r="G549" i="190"/>
  <c r="H549" i="190" s="1"/>
  <c r="I549" i="190" s="1"/>
  <c r="G149" i="190"/>
  <c r="H149" i="190" s="1"/>
  <c r="I149" i="190" s="1"/>
  <c r="G165" i="190"/>
  <c r="H165" i="190" s="1"/>
  <c r="I165" i="190" s="1"/>
  <c r="G181" i="190"/>
  <c r="H181" i="190" s="1"/>
  <c r="I181" i="190" s="1"/>
  <c r="G197" i="190"/>
  <c r="H197" i="190" s="1"/>
  <c r="I197" i="190" s="1"/>
  <c r="G213" i="190"/>
  <c r="H213" i="190" s="1"/>
  <c r="I213" i="190" s="1"/>
  <c r="G229" i="190"/>
  <c r="H229" i="190" s="1"/>
  <c r="I229" i="190" s="1"/>
  <c r="G245" i="190"/>
  <c r="H245" i="190" s="1"/>
  <c r="I245" i="190" s="1"/>
  <c r="G261" i="190"/>
  <c r="H261" i="190" s="1"/>
  <c r="I261" i="190" s="1"/>
  <c r="G277" i="190"/>
  <c r="H277" i="190" s="1"/>
  <c r="I277" i="190" s="1"/>
  <c r="G293" i="190"/>
  <c r="H293" i="190" s="1"/>
  <c r="I293" i="190" s="1"/>
  <c r="G312" i="190"/>
  <c r="H312" i="190" s="1"/>
  <c r="I312" i="190" s="1"/>
  <c r="G328" i="190"/>
  <c r="H328" i="190" s="1"/>
  <c r="I328" i="190" s="1"/>
  <c r="G344" i="190"/>
  <c r="H344" i="190" s="1"/>
  <c r="I344" i="190" s="1"/>
  <c r="G363" i="190"/>
  <c r="H363" i="190" s="1"/>
  <c r="I363" i="190" s="1"/>
  <c r="G379" i="190"/>
  <c r="H379" i="190" s="1"/>
  <c r="I379" i="190" s="1"/>
  <c r="G404" i="190"/>
  <c r="H404" i="190" s="1"/>
  <c r="I404" i="190" s="1"/>
  <c r="G431" i="190"/>
  <c r="H431" i="190" s="1"/>
  <c r="I431" i="190" s="1"/>
  <c r="G664" i="190"/>
  <c r="H664" i="190" s="1"/>
  <c r="I664" i="190" s="1"/>
  <c r="G648" i="190"/>
  <c r="H648" i="190" s="1"/>
  <c r="I648" i="190" s="1"/>
  <c r="G629" i="190"/>
  <c r="H629" i="190" s="1"/>
  <c r="I629" i="190" s="1"/>
  <c r="G610" i="190"/>
  <c r="H610" i="190" s="1"/>
  <c r="I610" i="190" s="1"/>
  <c r="G594" i="190"/>
  <c r="H594" i="190" s="1"/>
  <c r="I594" i="190" s="1"/>
  <c r="G578" i="190"/>
  <c r="H578" i="190" s="1"/>
  <c r="I578" i="190" s="1"/>
  <c r="G559" i="190"/>
  <c r="H559" i="190" s="1"/>
  <c r="I559" i="190" s="1"/>
  <c r="G543" i="190"/>
  <c r="H543" i="190" s="1"/>
  <c r="I543" i="190" s="1"/>
  <c r="G527" i="190"/>
  <c r="H527" i="190" s="1"/>
  <c r="I527" i="190" s="1"/>
  <c r="G508" i="190"/>
  <c r="H508" i="190" s="1"/>
  <c r="I508" i="190" s="1"/>
  <c r="G492" i="190"/>
  <c r="H492" i="190" s="1"/>
  <c r="I492" i="190" s="1"/>
  <c r="G476" i="190"/>
  <c r="H476" i="190" s="1"/>
  <c r="I476" i="190" s="1"/>
  <c r="G460" i="190"/>
  <c r="H460" i="190" s="1"/>
  <c r="I460" i="190" s="1"/>
  <c r="G441" i="190"/>
  <c r="H441" i="190" s="1"/>
  <c r="I441" i="190" s="1"/>
  <c r="G425" i="190"/>
  <c r="H425" i="190" s="1"/>
  <c r="I425" i="190" s="1"/>
  <c r="G409" i="190"/>
  <c r="H409" i="190" s="1"/>
  <c r="I409" i="190" s="1"/>
  <c r="G390" i="190"/>
  <c r="H390" i="190" s="1"/>
  <c r="I390" i="190" s="1"/>
  <c r="G653" i="190"/>
  <c r="H653" i="190" s="1"/>
  <c r="I653" i="190" s="1"/>
  <c r="G634" i="190"/>
  <c r="H634" i="190" s="1"/>
  <c r="I634" i="190" s="1"/>
  <c r="G615" i="190"/>
  <c r="H615" i="190" s="1"/>
  <c r="I615" i="190" s="1"/>
  <c r="G599" i="190"/>
  <c r="H599" i="190" s="1"/>
  <c r="I599" i="190" s="1"/>
  <c r="G583" i="190"/>
  <c r="H583" i="190" s="1"/>
  <c r="I583" i="190" s="1"/>
  <c r="G567" i="190"/>
  <c r="H567" i="190" s="1"/>
  <c r="I567" i="190" s="1"/>
  <c r="G548" i="190"/>
  <c r="H548" i="190" s="1"/>
  <c r="I548" i="190" s="1"/>
  <c r="G532" i="190"/>
  <c r="H532" i="190" s="1"/>
  <c r="I532" i="190" s="1"/>
  <c r="G516" i="190"/>
  <c r="H516" i="190" s="1"/>
  <c r="I516" i="190" s="1"/>
  <c r="G497" i="190"/>
  <c r="H497" i="190" s="1"/>
  <c r="I497" i="190" s="1"/>
  <c r="G481" i="190"/>
  <c r="H481" i="190" s="1"/>
  <c r="I481" i="190" s="1"/>
  <c r="G465" i="190"/>
  <c r="H465" i="190" s="1"/>
  <c r="I465" i="190" s="1"/>
  <c r="G446" i="190"/>
  <c r="H446" i="190" s="1"/>
  <c r="I446" i="190" s="1"/>
  <c r="G430" i="190"/>
  <c r="H430" i="190" s="1"/>
  <c r="I430" i="190" s="1"/>
  <c r="G414" i="190"/>
  <c r="H414" i="190" s="1"/>
  <c r="I414" i="190" s="1"/>
  <c r="G395" i="190"/>
  <c r="H395" i="190" s="1"/>
  <c r="I395" i="190" s="1"/>
  <c r="G658" i="190"/>
  <c r="H658" i="190" s="1"/>
  <c r="I658" i="190" s="1"/>
  <c r="G639" i="190"/>
  <c r="H639" i="190" s="1"/>
  <c r="I639" i="190" s="1"/>
  <c r="G623" i="190"/>
  <c r="H623" i="190" s="1"/>
  <c r="I623" i="190" s="1"/>
  <c r="G604" i="190"/>
  <c r="H604" i="190" s="1"/>
  <c r="I604" i="190" s="1"/>
  <c r="G588" i="190"/>
  <c r="H588" i="190" s="1"/>
  <c r="I588" i="190" s="1"/>
  <c r="G572" i="190"/>
  <c r="H572" i="190" s="1"/>
  <c r="I572" i="190" s="1"/>
  <c r="G553" i="190"/>
  <c r="H553" i="190" s="1"/>
  <c r="I553" i="190" s="1"/>
  <c r="G537" i="190"/>
  <c r="H537" i="190" s="1"/>
  <c r="I537" i="190" s="1"/>
  <c r="G521" i="190"/>
  <c r="H521" i="190" s="1"/>
  <c r="I521" i="190" s="1"/>
  <c r="G502" i="190"/>
  <c r="H502" i="190" s="1"/>
  <c r="I502" i="190" s="1"/>
  <c r="G486" i="190"/>
  <c r="H486" i="190" s="1"/>
  <c r="I486" i="190" s="1"/>
  <c r="G470" i="190"/>
  <c r="H470" i="190" s="1"/>
  <c r="I470" i="190" s="1"/>
  <c r="G451" i="190"/>
  <c r="H451" i="190" s="1"/>
  <c r="I451" i="190" s="1"/>
  <c r="G435" i="190"/>
  <c r="H435" i="190" s="1"/>
  <c r="I435" i="190" s="1"/>
  <c r="G419" i="190"/>
  <c r="H419" i="190" s="1"/>
  <c r="I419" i="190" s="1"/>
  <c r="G403" i="190"/>
  <c r="H403" i="190" s="1"/>
  <c r="I403" i="190" s="1"/>
  <c r="G384" i="190"/>
  <c r="H384" i="190" s="1"/>
  <c r="I384" i="190" s="1"/>
  <c r="G663" i="190"/>
  <c r="H663" i="190" s="1"/>
  <c r="I663" i="190" s="1"/>
  <c r="G647" i="190"/>
  <c r="H647" i="190" s="1"/>
  <c r="I647" i="190" s="1"/>
  <c r="G628" i="190"/>
  <c r="H628" i="190" s="1"/>
  <c r="I628" i="190" s="1"/>
  <c r="G609" i="190"/>
  <c r="H609" i="190" s="1"/>
  <c r="I609" i="190" s="1"/>
  <c r="G593" i="190"/>
  <c r="H593" i="190" s="1"/>
  <c r="I593" i="190" s="1"/>
  <c r="G577" i="190"/>
  <c r="H577" i="190" s="1"/>
  <c r="I577" i="190" s="1"/>
  <c r="G558" i="190"/>
  <c r="H558" i="190" s="1"/>
  <c r="I558" i="190" s="1"/>
  <c r="G542" i="190"/>
  <c r="H542" i="190" s="1"/>
  <c r="I542" i="190" s="1"/>
  <c r="G526" i="190"/>
  <c r="H526" i="190" s="1"/>
  <c r="I526" i="190" s="1"/>
  <c r="G507" i="190"/>
  <c r="H507" i="190" s="1"/>
  <c r="I507" i="190" s="1"/>
  <c r="G491" i="190"/>
  <c r="H491" i="190" s="1"/>
  <c r="I491" i="190" s="1"/>
  <c r="G475" i="190"/>
  <c r="H475" i="190" s="1"/>
  <c r="I475" i="190" s="1"/>
  <c r="G459" i="190"/>
  <c r="H459" i="190" s="1"/>
  <c r="I459" i="190" s="1"/>
  <c r="G440" i="190"/>
  <c r="H440" i="190" s="1"/>
  <c r="I440" i="190" s="1"/>
  <c r="G424" i="190"/>
  <c r="H424" i="190" s="1"/>
  <c r="I424" i="190" s="1"/>
  <c r="G408" i="190"/>
  <c r="H408" i="190" s="1"/>
  <c r="I408" i="190" s="1"/>
  <c r="G389" i="190"/>
  <c r="H389" i="190" s="1"/>
  <c r="I389" i="190" s="1"/>
  <c r="G652" i="190"/>
  <c r="H652" i="190" s="1"/>
  <c r="I652" i="190" s="1"/>
  <c r="G633" i="190"/>
  <c r="H633" i="190" s="1"/>
  <c r="I633" i="190" s="1"/>
  <c r="G614" i="190"/>
  <c r="H614" i="190" s="1"/>
  <c r="I614" i="190" s="1"/>
  <c r="G598" i="190"/>
  <c r="H598" i="190" s="1"/>
  <c r="I598" i="190" s="1"/>
  <c r="G582" i="190"/>
  <c r="H582" i="190" s="1"/>
  <c r="I582" i="190" s="1"/>
  <c r="G563" i="190"/>
  <c r="H563" i="190" s="1"/>
  <c r="I563" i="190" s="1"/>
  <c r="G547" i="190"/>
  <c r="H547" i="190" s="1"/>
  <c r="I547" i="190" s="1"/>
  <c r="G531" i="190"/>
  <c r="H531" i="190" s="1"/>
  <c r="I531" i="190" s="1"/>
  <c r="G515" i="190"/>
  <c r="H515" i="190" s="1"/>
  <c r="I515" i="190" s="1"/>
  <c r="G496" i="190"/>
  <c r="H496" i="190" s="1"/>
  <c r="I496" i="190" s="1"/>
  <c r="G480" i="190"/>
  <c r="H480" i="190" s="1"/>
  <c r="I480" i="190" s="1"/>
  <c r="G464" i="190"/>
  <c r="H464" i="190" s="1"/>
  <c r="I464" i="190" s="1"/>
  <c r="G445" i="190"/>
  <c r="H445" i="190" s="1"/>
  <c r="I445" i="190" s="1"/>
  <c r="G429" i="190"/>
  <c r="H429" i="190" s="1"/>
  <c r="I429" i="190" s="1"/>
  <c r="G413" i="190"/>
  <c r="H413" i="190" s="1"/>
  <c r="I413" i="190" s="1"/>
  <c r="G394" i="190"/>
  <c r="H394" i="190" s="1"/>
  <c r="I394" i="190" s="1"/>
  <c r="G657" i="190"/>
  <c r="H657" i="190" s="1"/>
  <c r="I657" i="190" s="1"/>
  <c r="G638" i="190"/>
  <c r="H638" i="190" s="1"/>
  <c r="I638" i="190" s="1"/>
  <c r="G622" i="190"/>
  <c r="H622" i="190" s="1"/>
  <c r="I622" i="190" s="1"/>
  <c r="G603" i="190"/>
  <c r="H603" i="190" s="1"/>
  <c r="I603" i="190" s="1"/>
  <c r="G587" i="190"/>
  <c r="H587" i="190" s="1"/>
  <c r="I587" i="190" s="1"/>
  <c r="G571" i="190"/>
  <c r="H571" i="190" s="1"/>
  <c r="I571" i="190" s="1"/>
  <c r="G552" i="190"/>
  <c r="H552" i="190" s="1"/>
  <c r="I552" i="190" s="1"/>
  <c r="G536" i="190"/>
  <c r="H536" i="190" s="1"/>
  <c r="I536" i="190" s="1"/>
  <c r="G520" i="190"/>
  <c r="H520" i="190" s="1"/>
  <c r="I520" i="190" s="1"/>
  <c r="G501" i="190"/>
  <c r="H501" i="190" s="1"/>
  <c r="I501" i="190" s="1"/>
  <c r="G485" i="190"/>
  <c r="H485" i="190" s="1"/>
  <c r="I485" i="190" s="1"/>
  <c r="G469" i="190"/>
  <c r="H469" i="190" s="1"/>
  <c r="I469" i="190" s="1"/>
  <c r="G450" i="190"/>
  <c r="H450" i="190" s="1"/>
  <c r="I450" i="190" s="1"/>
  <c r="G434" i="190"/>
  <c r="H434" i="190" s="1"/>
  <c r="I434" i="190" s="1"/>
  <c r="G418" i="190"/>
  <c r="H418" i="190" s="1"/>
  <c r="I418" i="190" s="1"/>
  <c r="G402" i="190"/>
  <c r="H402" i="190" s="1"/>
  <c r="I402" i="190" s="1"/>
  <c r="G383" i="190"/>
  <c r="H383" i="190" s="1"/>
  <c r="I383" i="190" s="1"/>
  <c r="G662" i="190"/>
  <c r="H662" i="190" s="1"/>
  <c r="I662" i="190" s="1"/>
  <c r="G646" i="190"/>
  <c r="H646" i="190" s="1"/>
  <c r="I646" i="190" s="1"/>
  <c r="G627" i="190"/>
  <c r="H627" i="190" s="1"/>
  <c r="I627" i="190" s="1"/>
  <c r="G608" i="190"/>
  <c r="H608" i="190" s="1"/>
  <c r="I608" i="190" s="1"/>
  <c r="G592" i="190"/>
  <c r="H592" i="190" s="1"/>
  <c r="I592" i="190" s="1"/>
  <c r="G576" i="190"/>
  <c r="H576" i="190" s="1"/>
  <c r="I576" i="190" s="1"/>
  <c r="G557" i="190"/>
  <c r="H557" i="190" s="1"/>
  <c r="I557" i="190" s="1"/>
  <c r="G541" i="190"/>
  <c r="H541" i="190" s="1"/>
  <c r="I541" i="190" s="1"/>
  <c r="G525" i="190"/>
  <c r="H525" i="190" s="1"/>
  <c r="I525" i="190" s="1"/>
  <c r="G506" i="190"/>
  <c r="H506" i="190" s="1"/>
  <c r="I506" i="190" s="1"/>
  <c r="G490" i="190"/>
  <c r="H490" i="190" s="1"/>
  <c r="I490" i="190" s="1"/>
  <c r="G474" i="190"/>
  <c r="H474" i="190" s="1"/>
  <c r="I474" i="190" s="1"/>
  <c r="G458" i="190"/>
  <c r="H458" i="190" s="1"/>
  <c r="I458" i="190" s="1"/>
  <c r="G439" i="190"/>
  <c r="H439" i="190" s="1"/>
  <c r="I439" i="190" s="1"/>
  <c r="G423" i="190"/>
  <c r="H423" i="190" s="1"/>
  <c r="I423" i="190" s="1"/>
  <c r="G407" i="190"/>
  <c r="H407" i="190" s="1"/>
  <c r="I407" i="190" s="1"/>
  <c r="G388" i="190"/>
  <c r="H388" i="190" s="1"/>
  <c r="I388" i="190" s="1"/>
  <c r="G667" i="190"/>
  <c r="H667" i="190" s="1"/>
  <c r="I667" i="190" s="1"/>
  <c r="G651" i="190"/>
  <c r="H651" i="190" s="1"/>
  <c r="I651" i="190" s="1"/>
  <c r="G632" i="190"/>
  <c r="H632" i="190" s="1"/>
  <c r="I632" i="190" s="1"/>
  <c r="G613" i="190"/>
  <c r="H613" i="190" s="1"/>
  <c r="I613" i="190" s="1"/>
  <c r="G597" i="190"/>
  <c r="H597" i="190" s="1"/>
  <c r="I597" i="190" s="1"/>
  <c r="G581" i="190"/>
  <c r="H581" i="190" s="1"/>
  <c r="I581" i="190" s="1"/>
  <c r="G562" i="190"/>
  <c r="H562" i="190" s="1"/>
  <c r="I562" i="190" s="1"/>
  <c r="G546" i="190"/>
  <c r="H546" i="190" s="1"/>
  <c r="I546" i="190" s="1"/>
  <c r="G530" i="190"/>
  <c r="H530" i="190" s="1"/>
  <c r="I530" i="190" s="1"/>
  <c r="G514" i="190"/>
  <c r="H514" i="190" s="1"/>
  <c r="I514" i="190" s="1"/>
  <c r="G495" i="190"/>
  <c r="H495" i="190" s="1"/>
  <c r="I495" i="190" s="1"/>
  <c r="G479" i="190"/>
  <c r="H479" i="190" s="1"/>
  <c r="I479" i="190" s="1"/>
  <c r="G463" i="190"/>
  <c r="H463" i="190" s="1"/>
  <c r="I463" i="190" s="1"/>
  <c r="G444" i="190"/>
  <c r="H444" i="190" s="1"/>
  <c r="I444" i="190" s="1"/>
  <c r="G428" i="190"/>
  <c r="H428" i="190" s="1"/>
  <c r="I428" i="190" s="1"/>
  <c r="G412" i="190"/>
  <c r="H412" i="190" s="1"/>
  <c r="I412" i="190" s="1"/>
  <c r="G393" i="190"/>
  <c r="H393" i="190" s="1"/>
  <c r="I393" i="190" s="1"/>
  <c r="G656" i="190"/>
  <c r="H656" i="190" s="1"/>
  <c r="I656" i="190" s="1"/>
  <c r="G637" i="190"/>
  <c r="H637" i="190" s="1"/>
  <c r="I637" i="190" s="1"/>
  <c r="G621" i="190"/>
  <c r="H621" i="190" s="1"/>
  <c r="I621" i="190" s="1"/>
  <c r="G602" i="190"/>
  <c r="H602" i="190" s="1"/>
  <c r="I602" i="190" s="1"/>
  <c r="G586" i="190"/>
  <c r="H586" i="190" s="1"/>
  <c r="I586" i="190" s="1"/>
  <c r="G570" i="190"/>
  <c r="H570" i="190" s="1"/>
  <c r="I570" i="190" s="1"/>
  <c r="G551" i="190"/>
  <c r="H551" i="190" s="1"/>
  <c r="I551" i="190" s="1"/>
  <c r="G535" i="190"/>
  <c r="H535" i="190" s="1"/>
  <c r="I535" i="190" s="1"/>
  <c r="G519" i="190"/>
  <c r="H519" i="190" s="1"/>
  <c r="I519" i="190" s="1"/>
  <c r="G500" i="190"/>
  <c r="H500" i="190" s="1"/>
  <c r="I500" i="190" s="1"/>
  <c r="G484" i="190"/>
  <c r="H484" i="190" s="1"/>
  <c r="I484" i="190" s="1"/>
  <c r="G468" i="190"/>
  <c r="H468" i="190" s="1"/>
  <c r="I468" i="190" s="1"/>
  <c r="G449" i="190"/>
  <c r="H449" i="190" s="1"/>
  <c r="I449" i="190" s="1"/>
  <c r="G433" i="190"/>
  <c r="H433" i="190" s="1"/>
  <c r="I433" i="190" s="1"/>
  <c r="G417" i="190"/>
  <c r="H417" i="190" s="1"/>
  <c r="I417" i="190" s="1"/>
  <c r="G401" i="190"/>
  <c r="H401" i="190" s="1"/>
  <c r="I401" i="190" s="1"/>
  <c r="G382" i="190"/>
  <c r="H382" i="190" s="1"/>
  <c r="I382" i="190" s="1"/>
  <c r="G661" i="190"/>
  <c r="H661" i="190" s="1"/>
  <c r="I661" i="190" s="1"/>
  <c r="G642" i="190"/>
  <c r="H642" i="190" s="1"/>
  <c r="I642" i="190" s="1"/>
  <c r="G626" i="190"/>
  <c r="H626" i="190" s="1"/>
  <c r="I626" i="190" s="1"/>
  <c r="G607" i="190"/>
  <c r="H607" i="190" s="1"/>
  <c r="I607" i="190" s="1"/>
  <c r="G591" i="190"/>
  <c r="H591" i="190" s="1"/>
  <c r="I591" i="190" s="1"/>
  <c r="G575" i="190"/>
  <c r="H575" i="190" s="1"/>
  <c r="I575" i="190" s="1"/>
  <c r="G556" i="190"/>
  <c r="H556" i="190" s="1"/>
  <c r="I556" i="190" s="1"/>
  <c r="G540" i="190"/>
  <c r="H540" i="190" s="1"/>
  <c r="I540" i="190" s="1"/>
  <c r="G524" i="190"/>
  <c r="H524" i="190" s="1"/>
  <c r="I524" i="190" s="1"/>
  <c r="G505" i="190"/>
  <c r="H505" i="190" s="1"/>
  <c r="I505" i="190" s="1"/>
  <c r="G489" i="190"/>
  <c r="H489" i="190" s="1"/>
  <c r="I489" i="190" s="1"/>
  <c r="G473" i="190"/>
  <c r="H473" i="190" s="1"/>
  <c r="I473" i="190" s="1"/>
  <c r="G457" i="190"/>
  <c r="H457" i="190" s="1"/>
  <c r="I457" i="190" s="1"/>
  <c r="G438" i="190"/>
  <c r="H438" i="190" s="1"/>
  <c r="I438" i="190" s="1"/>
  <c r="G422" i="190"/>
  <c r="H422" i="190" s="1"/>
  <c r="I422" i="190" s="1"/>
  <c r="G406" i="190"/>
  <c r="H406" i="190" s="1"/>
  <c r="I406" i="190" s="1"/>
  <c r="G387" i="190"/>
  <c r="H387" i="190" s="1"/>
  <c r="I387" i="190" s="1"/>
  <c r="G666" i="190"/>
  <c r="H666" i="190" s="1"/>
  <c r="I666" i="190" s="1"/>
  <c r="G650" i="190"/>
  <c r="H650" i="190" s="1"/>
  <c r="I650" i="190" s="1"/>
  <c r="G631" i="190"/>
  <c r="H631" i="190" s="1"/>
  <c r="I631" i="190" s="1"/>
  <c r="G612" i="190"/>
  <c r="H612" i="190" s="1"/>
  <c r="I612" i="190" s="1"/>
  <c r="G596" i="190"/>
  <c r="H596" i="190" s="1"/>
  <c r="I596" i="190" s="1"/>
  <c r="G580" i="190"/>
  <c r="H580" i="190" s="1"/>
  <c r="I580" i="190" s="1"/>
  <c r="G561" i="190"/>
  <c r="H561" i="190" s="1"/>
  <c r="I561" i="190" s="1"/>
  <c r="G545" i="190"/>
  <c r="H545" i="190" s="1"/>
  <c r="I545" i="190" s="1"/>
  <c r="G529" i="190"/>
  <c r="H529" i="190" s="1"/>
  <c r="I529" i="190" s="1"/>
  <c r="G513" i="190"/>
  <c r="H513" i="190" s="1"/>
  <c r="I513" i="190" s="1"/>
  <c r="G494" i="190"/>
  <c r="H494" i="190" s="1"/>
  <c r="I494" i="190" s="1"/>
  <c r="G478" i="190"/>
  <c r="H478" i="190" s="1"/>
  <c r="I478" i="190" s="1"/>
  <c r="G462" i="190"/>
  <c r="H462" i="190" s="1"/>
  <c r="I462" i="190" s="1"/>
  <c r="G655" i="190"/>
  <c r="H655" i="190" s="1"/>
  <c r="I655" i="190" s="1"/>
  <c r="G636" i="190"/>
  <c r="H636" i="190" s="1"/>
  <c r="I636" i="190" s="1"/>
  <c r="G617" i="190"/>
  <c r="H617" i="190" s="1"/>
  <c r="I617" i="190" s="1"/>
  <c r="G601" i="190"/>
  <c r="H601" i="190" s="1"/>
  <c r="I601" i="190" s="1"/>
  <c r="G585" i="190"/>
  <c r="H585" i="190" s="1"/>
  <c r="I585" i="190" s="1"/>
  <c r="G569" i="190"/>
  <c r="H569" i="190" s="1"/>
  <c r="I569" i="190" s="1"/>
  <c r="G550" i="190"/>
  <c r="H550" i="190" s="1"/>
  <c r="I550" i="190" s="1"/>
  <c r="G534" i="190"/>
  <c r="H534" i="190" s="1"/>
  <c r="I534" i="190" s="1"/>
  <c r="G518" i="190"/>
  <c r="H518" i="190" s="1"/>
  <c r="I518" i="190" s="1"/>
  <c r="G499" i="190"/>
  <c r="H499" i="190" s="1"/>
  <c r="I499" i="190" s="1"/>
  <c r="G483" i="190"/>
  <c r="H483" i="190" s="1"/>
  <c r="I483" i="190" s="1"/>
  <c r="G467" i="190"/>
  <c r="H467" i="190" s="1"/>
  <c r="I467" i="190" s="1"/>
  <c r="G448" i="190"/>
  <c r="H448" i="190" s="1"/>
  <c r="I448" i="190" s="1"/>
  <c r="G432" i="190"/>
  <c r="H432" i="190" s="1"/>
  <c r="I432" i="190" s="1"/>
  <c r="G416" i="190"/>
  <c r="H416" i="190" s="1"/>
  <c r="I416" i="190" s="1"/>
  <c r="G400" i="190"/>
  <c r="H400" i="190" s="1"/>
  <c r="I400" i="190" s="1"/>
  <c r="G381" i="190"/>
  <c r="H381" i="190" s="1"/>
  <c r="I381" i="190" s="1"/>
  <c r="G660" i="190"/>
  <c r="H660" i="190" s="1"/>
  <c r="I660" i="190" s="1"/>
  <c r="G641" i="190"/>
  <c r="H641" i="190" s="1"/>
  <c r="I641" i="190" s="1"/>
  <c r="G625" i="190"/>
  <c r="H625" i="190" s="1"/>
  <c r="I625" i="190" s="1"/>
  <c r="G606" i="190"/>
  <c r="H606" i="190" s="1"/>
  <c r="I606" i="190" s="1"/>
  <c r="G590" i="190"/>
  <c r="H590" i="190" s="1"/>
  <c r="I590" i="190" s="1"/>
  <c r="G574" i="190"/>
  <c r="H574" i="190" s="1"/>
  <c r="I574" i="190" s="1"/>
  <c r="G555" i="190"/>
  <c r="H555" i="190" s="1"/>
  <c r="I555" i="190" s="1"/>
  <c r="G539" i="190"/>
  <c r="H539" i="190" s="1"/>
  <c r="I539" i="190" s="1"/>
  <c r="G523" i="190"/>
  <c r="H523" i="190" s="1"/>
  <c r="I523" i="190" s="1"/>
  <c r="G504" i="190"/>
  <c r="H504" i="190" s="1"/>
  <c r="I504" i="190" s="1"/>
  <c r="G488" i="190"/>
  <c r="H488" i="190" s="1"/>
  <c r="I488" i="190" s="1"/>
  <c r="G472" i="190"/>
  <c r="H472" i="190" s="1"/>
  <c r="I472" i="190" s="1"/>
  <c r="G456" i="190"/>
  <c r="H456" i="190" s="1"/>
  <c r="I456" i="190" s="1"/>
  <c r="G437" i="190"/>
  <c r="H437" i="190" s="1"/>
  <c r="I437" i="190" s="1"/>
  <c r="G421" i="190"/>
  <c r="H421" i="190" s="1"/>
  <c r="I421" i="190" s="1"/>
  <c r="G405" i="190"/>
  <c r="H405" i="190" s="1"/>
  <c r="I405" i="190" s="1"/>
  <c r="G386" i="190"/>
  <c r="H386" i="190" s="1"/>
  <c r="I386" i="190" s="1"/>
  <c r="G665" i="190"/>
  <c r="H665" i="190" s="1"/>
  <c r="I665" i="190" s="1"/>
  <c r="G649" i="190"/>
  <c r="H649" i="190" s="1"/>
  <c r="I649" i="190" s="1"/>
  <c r="G630" i="190"/>
  <c r="H630" i="190" s="1"/>
  <c r="I630" i="190" s="1"/>
  <c r="G611" i="190"/>
  <c r="H611" i="190" s="1"/>
  <c r="I611" i="190" s="1"/>
  <c r="G595" i="190"/>
  <c r="H595" i="190" s="1"/>
  <c r="I595" i="190" s="1"/>
  <c r="G579" i="190"/>
  <c r="H579" i="190" s="1"/>
  <c r="I579" i="190" s="1"/>
  <c r="G560" i="190"/>
  <c r="H560" i="190" s="1"/>
  <c r="I560" i="190" s="1"/>
  <c r="G544" i="190"/>
  <c r="H544" i="190" s="1"/>
  <c r="I544" i="190" s="1"/>
  <c r="G528" i="190"/>
  <c r="H528" i="190" s="1"/>
  <c r="I528" i="190" s="1"/>
  <c r="G509" i="190"/>
  <c r="H509" i="190" s="1"/>
  <c r="I509" i="190" s="1"/>
  <c r="G493" i="190"/>
  <c r="H493" i="190" s="1"/>
  <c r="I493" i="190" s="1"/>
  <c r="G477" i="190"/>
  <c r="H477" i="190" s="1"/>
  <c r="I477" i="190" s="1"/>
  <c r="G461" i="190"/>
  <c r="H461" i="190" s="1"/>
  <c r="I461" i="190" s="1"/>
  <c r="G442" i="190"/>
  <c r="H442" i="190" s="1"/>
  <c r="I442" i="190" s="1"/>
  <c r="G426" i="190"/>
  <c r="H426" i="190" s="1"/>
  <c r="I426" i="190" s="1"/>
  <c r="G410" i="190"/>
  <c r="H410" i="190" s="1"/>
  <c r="I410" i="190" s="1"/>
  <c r="G391" i="190"/>
  <c r="H391" i="190" s="1"/>
  <c r="I391" i="190" s="1"/>
  <c r="G144" i="190"/>
  <c r="H144" i="190" s="1"/>
  <c r="I144" i="190" s="1"/>
  <c r="G160" i="190"/>
  <c r="H160" i="190" s="1"/>
  <c r="I160" i="190" s="1"/>
  <c r="G176" i="190"/>
  <c r="H176" i="190" s="1"/>
  <c r="I176" i="190" s="1"/>
  <c r="G192" i="190"/>
  <c r="H192" i="190" s="1"/>
  <c r="I192" i="190" s="1"/>
  <c r="G208" i="190"/>
  <c r="H208" i="190" s="1"/>
  <c r="I208" i="190" s="1"/>
  <c r="G224" i="190"/>
  <c r="H224" i="190" s="1"/>
  <c r="I224" i="190" s="1"/>
  <c r="G240" i="190"/>
  <c r="H240" i="190" s="1"/>
  <c r="I240" i="190" s="1"/>
  <c r="G256" i="190"/>
  <c r="H256" i="190" s="1"/>
  <c r="I256" i="190" s="1"/>
  <c r="G272" i="190"/>
  <c r="H272" i="190" s="1"/>
  <c r="I272" i="190" s="1"/>
  <c r="G288" i="190"/>
  <c r="H288" i="190" s="1"/>
  <c r="I288" i="190" s="1"/>
  <c r="G307" i="190"/>
  <c r="H307" i="190" s="1"/>
  <c r="I307" i="190" s="1"/>
  <c r="G323" i="190"/>
  <c r="H323" i="190" s="1"/>
  <c r="I323" i="190" s="1"/>
  <c r="G339" i="190"/>
  <c r="H339" i="190" s="1"/>
  <c r="I339" i="190" s="1"/>
  <c r="G358" i="190"/>
  <c r="H358" i="190" s="1"/>
  <c r="I358" i="190" s="1"/>
  <c r="G374" i="190"/>
  <c r="H374" i="190" s="1"/>
  <c r="I374" i="190" s="1"/>
  <c r="G466" i="190"/>
  <c r="H466" i="190" s="1"/>
  <c r="I466" i="190" s="1"/>
  <c r="G600" i="190"/>
  <c r="H600" i="190" s="1"/>
  <c r="I600" i="190" s="1"/>
  <c r="G139" i="190"/>
  <c r="H139" i="190" s="1"/>
  <c r="I139" i="190" s="1"/>
  <c r="G155" i="190"/>
  <c r="H155" i="190" s="1"/>
  <c r="I155" i="190" s="1"/>
  <c r="G171" i="190"/>
  <c r="H171" i="190" s="1"/>
  <c r="I171" i="190" s="1"/>
  <c r="G187" i="190"/>
  <c r="H187" i="190" s="1"/>
  <c r="I187" i="190" s="1"/>
  <c r="G203" i="190"/>
  <c r="H203" i="190" s="1"/>
  <c r="I203" i="190" s="1"/>
  <c r="G219" i="190"/>
  <c r="H219" i="190" s="1"/>
  <c r="I219" i="190" s="1"/>
  <c r="G235" i="190"/>
  <c r="H235" i="190" s="1"/>
  <c r="I235" i="190" s="1"/>
  <c r="G251" i="190"/>
  <c r="H251" i="190" s="1"/>
  <c r="I251" i="190" s="1"/>
  <c r="G267" i="190"/>
  <c r="H267" i="190" s="1"/>
  <c r="I267" i="190" s="1"/>
  <c r="G283" i="190"/>
  <c r="H283" i="190" s="1"/>
  <c r="I283" i="190" s="1"/>
  <c r="G299" i="190"/>
  <c r="H299" i="190" s="1"/>
  <c r="I299" i="190" s="1"/>
  <c r="G318" i="190"/>
  <c r="H318" i="190" s="1"/>
  <c r="I318" i="190" s="1"/>
  <c r="G334" i="190"/>
  <c r="H334" i="190" s="1"/>
  <c r="I334" i="190" s="1"/>
  <c r="G353" i="190"/>
  <c r="H353" i="190" s="1"/>
  <c r="I353" i="190" s="1"/>
  <c r="G369" i="190"/>
  <c r="H369" i="190" s="1"/>
  <c r="I369" i="190" s="1"/>
  <c r="G436" i="190"/>
  <c r="H436" i="190" s="1"/>
  <c r="I436" i="190" s="1"/>
  <c r="G471" i="190"/>
  <c r="H471" i="190" s="1"/>
  <c r="I471" i="190" s="1"/>
  <c r="G605" i="190"/>
  <c r="H605" i="190" s="1"/>
  <c r="I605" i="190" s="1"/>
  <c r="G150" i="190"/>
  <c r="H150" i="190" s="1"/>
  <c r="I150" i="190" s="1"/>
  <c r="G166" i="190"/>
  <c r="H166" i="190" s="1"/>
  <c r="I166" i="190" s="1"/>
  <c r="G182" i="190"/>
  <c r="H182" i="190" s="1"/>
  <c r="I182" i="190" s="1"/>
  <c r="G198" i="190"/>
  <c r="H198" i="190" s="1"/>
  <c r="I198" i="190" s="1"/>
  <c r="G214" i="190"/>
  <c r="H214" i="190" s="1"/>
  <c r="I214" i="190" s="1"/>
  <c r="G230" i="190"/>
  <c r="H230" i="190" s="1"/>
  <c r="I230" i="190" s="1"/>
  <c r="G246" i="190"/>
  <c r="H246" i="190" s="1"/>
  <c r="I246" i="190" s="1"/>
  <c r="G262" i="190"/>
  <c r="H262" i="190" s="1"/>
  <c r="I262" i="190" s="1"/>
  <c r="G278" i="190"/>
  <c r="H278" i="190" s="1"/>
  <c r="I278" i="190" s="1"/>
  <c r="G294" i="190"/>
  <c r="H294" i="190" s="1"/>
  <c r="I294" i="190" s="1"/>
  <c r="G313" i="190"/>
  <c r="H313" i="190" s="1"/>
  <c r="I313" i="190" s="1"/>
  <c r="G329" i="190"/>
  <c r="H329" i="190" s="1"/>
  <c r="I329" i="190" s="1"/>
  <c r="G345" i="190"/>
  <c r="H345" i="190" s="1"/>
  <c r="I345" i="190" s="1"/>
  <c r="G364" i="190"/>
  <c r="H364" i="190" s="1"/>
  <c r="I364" i="190" s="1"/>
  <c r="G380" i="190"/>
  <c r="H380" i="190" s="1"/>
  <c r="I380" i="190" s="1"/>
  <c r="G517" i="190"/>
  <c r="H517" i="190" s="1"/>
  <c r="I517" i="190" s="1"/>
  <c r="G654" i="190"/>
  <c r="H654" i="190" s="1"/>
  <c r="I654" i="190" s="1"/>
  <c r="G145" i="190"/>
  <c r="H145" i="190" s="1"/>
  <c r="I145" i="190" s="1"/>
  <c r="G161" i="190"/>
  <c r="H161" i="190" s="1"/>
  <c r="I161" i="190" s="1"/>
  <c r="G177" i="190"/>
  <c r="H177" i="190" s="1"/>
  <c r="I177" i="190" s="1"/>
  <c r="G193" i="190"/>
  <c r="H193" i="190" s="1"/>
  <c r="I193" i="190" s="1"/>
  <c r="G209" i="190"/>
  <c r="H209" i="190" s="1"/>
  <c r="I209" i="190" s="1"/>
  <c r="G225" i="190"/>
  <c r="H225" i="190" s="1"/>
  <c r="I225" i="190" s="1"/>
  <c r="G241" i="190"/>
  <c r="H241" i="190" s="1"/>
  <c r="I241" i="190" s="1"/>
  <c r="G257" i="190"/>
  <c r="H257" i="190" s="1"/>
  <c r="I257" i="190" s="1"/>
  <c r="G273" i="190"/>
  <c r="H273" i="190" s="1"/>
  <c r="I273" i="190" s="1"/>
  <c r="G289" i="190"/>
  <c r="H289" i="190" s="1"/>
  <c r="I289" i="190" s="1"/>
  <c r="G308" i="190"/>
  <c r="H308" i="190" s="1"/>
  <c r="I308" i="190" s="1"/>
  <c r="G324" i="190"/>
  <c r="H324" i="190" s="1"/>
  <c r="I324" i="190" s="1"/>
  <c r="G340" i="190"/>
  <c r="H340" i="190" s="1"/>
  <c r="I340" i="190" s="1"/>
  <c r="G359" i="190"/>
  <c r="H359" i="190" s="1"/>
  <c r="I359" i="190" s="1"/>
  <c r="G375" i="190"/>
  <c r="H375" i="190" s="1"/>
  <c r="I375" i="190" s="1"/>
  <c r="G522" i="190"/>
  <c r="H522" i="190" s="1"/>
  <c r="I522" i="190" s="1"/>
  <c r="G659" i="190"/>
  <c r="H659" i="190" s="1"/>
  <c r="I659" i="190" s="1"/>
  <c r="G140" i="190"/>
  <c r="H140" i="190" s="1"/>
  <c r="I140" i="190" s="1"/>
  <c r="G156" i="190"/>
  <c r="H156" i="190" s="1"/>
  <c r="I156" i="190" s="1"/>
  <c r="G172" i="190"/>
  <c r="H172" i="190" s="1"/>
  <c r="I172" i="190" s="1"/>
  <c r="G188" i="190"/>
  <c r="H188" i="190" s="1"/>
  <c r="I188" i="190" s="1"/>
  <c r="G204" i="190"/>
  <c r="H204" i="190" s="1"/>
  <c r="I204" i="190" s="1"/>
  <c r="G220" i="190"/>
  <c r="H220" i="190" s="1"/>
  <c r="I220" i="190" s="1"/>
  <c r="G236" i="190"/>
  <c r="H236" i="190" s="1"/>
  <c r="I236" i="190" s="1"/>
  <c r="G252" i="190"/>
  <c r="H252" i="190" s="1"/>
  <c r="I252" i="190" s="1"/>
  <c r="G268" i="190"/>
  <c r="H268" i="190" s="1"/>
  <c r="I268" i="190" s="1"/>
  <c r="G284" i="190"/>
  <c r="H284" i="190" s="1"/>
  <c r="I284" i="190" s="1"/>
  <c r="G303" i="190"/>
  <c r="H303" i="190" s="1"/>
  <c r="I303" i="190" s="1"/>
  <c r="G319" i="190"/>
  <c r="H319" i="190" s="1"/>
  <c r="I319" i="190" s="1"/>
  <c r="G335" i="190"/>
  <c r="H335" i="190" s="1"/>
  <c r="I335" i="190" s="1"/>
  <c r="G354" i="190"/>
  <c r="H354" i="190" s="1"/>
  <c r="I354" i="190" s="1"/>
  <c r="G370" i="190"/>
  <c r="H370" i="190" s="1"/>
  <c r="I370" i="190" s="1"/>
  <c r="G411" i="190"/>
  <c r="H411" i="190" s="1"/>
  <c r="I411" i="190" s="1"/>
  <c r="G568" i="190"/>
  <c r="H568" i="190" s="1"/>
  <c r="I568" i="190" s="1"/>
  <c r="G196" i="188"/>
  <c r="H196" i="188" s="1"/>
  <c r="I196" i="188" s="1"/>
  <c r="G135" i="190"/>
  <c r="H135" i="190" s="1"/>
  <c r="I135" i="190" s="1"/>
  <c r="G151" i="190"/>
  <c r="H151" i="190" s="1"/>
  <c r="I151" i="190" s="1"/>
  <c r="G167" i="190"/>
  <c r="H167" i="190" s="1"/>
  <c r="I167" i="190" s="1"/>
  <c r="G183" i="190"/>
  <c r="H183" i="190" s="1"/>
  <c r="I183" i="190" s="1"/>
  <c r="G199" i="190"/>
  <c r="H199" i="190" s="1"/>
  <c r="I199" i="190" s="1"/>
  <c r="G215" i="190"/>
  <c r="H215" i="190" s="1"/>
  <c r="I215" i="190" s="1"/>
  <c r="G231" i="190"/>
  <c r="H231" i="190" s="1"/>
  <c r="I231" i="190" s="1"/>
  <c r="G247" i="190"/>
  <c r="H247" i="190" s="1"/>
  <c r="I247" i="190" s="1"/>
  <c r="G263" i="190"/>
  <c r="H263" i="190" s="1"/>
  <c r="I263" i="190" s="1"/>
  <c r="G279" i="190"/>
  <c r="H279" i="190" s="1"/>
  <c r="I279" i="190" s="1"/>
  <c r="G295" i="190"/>
  <c r="H295" i="190" s="1"/>
  <c r="I295" i="190" s="1"/>
  <c r="G314" i="190"/>
  <c r="H314" i="190" s="1"/>
  <c r="I314" i="190" s="1"/>
  <c r="G330" i="190"/>
  <c r="H330" i="190" s="1"/>
  <c r="I330" i="190" s="1"/>
  <c r="G346" i="190"/>
  <c r="H346" i="190" s="1"/>
  <c r="I346" i="190" s="1"/>
  <c r="G365" i="190"/>
  <c r="H365" i="190" s="1"/>
  <c r="I365" i="190" s="1"/>
  <c r="G385" i="190"/>
  <c r="H385" i="190" s="1"/>
  <c r="I385" i="190" s="1"/>
  <c r="G573" i="190"/>
  <c r="H573" i="190" s="1"/>
  <c r="I573" i="190" s="1"/>
  <c r="G146" i="190"/>
  <c r="H146" i="190" s="1"/>
  <c r="I146" i="190" s="1"/>
  <c r="G162" i="190"/>
  <c r="H162" i="190" s="1"/>
  <c r="I162" i="190" s="1"/>
  <c r="G178" i="190"/>
  <c r="H178" i="190" s="1"/>
  <c r="I178" i="190" s="1"/>
  <c r="G194" i="190"/>
  <c r="H194" i="190" s="1"/>
  <c r="I194" i="190" s="1"/>
  <c r="G210" i="190"/>
  <c r="H210" i="190" s="1"/>
  <c r="I210" i="190" s="1"/>
  <c r="G226" i="190"/>
  <c r="H226" i="190" s="1"/>
  <c r="I226" i="190" s="1"/>
  <c r="G242" i="190"/>
  <c r="H242" i="190" s="1"/>
  <c r="I242" i="190" s="1"/>
  <c r="G258" i="190"/>
  <c r="H258" i="190" s="1"/>
  <c r="I258" i="190" s="1"/>
  <c r="G274" i="190"/>
  <c r="H274" i="190" s="1"/>
  <c r="I274" i="190" s="1"/>
  <c r="G290" i="190"/>
  <c r="H290" i="190" s="1"/>
  <c r="I290" i="190" s="1"/>
  <c r="G309" i="190"/>
  <c r="H309" i="190" s="1"/>
  <c r="I309" i="190" s="1"/>
  <c r="G325" i="190"/>
  <c r="H325" i="190" s="1"/>
  <c r="I325" i="190" s="1"/>
  <c r="G341" i="190"/>
  <c r="H341" i="190" s="1"/>
  <c r="I341" i="190" s="1"/>
  <c r="G360" i="190"/>
  <c r="H360" i="190" s="1"/>
  <c r="I360" i="190" s="1"/>
  <c r="G376" i="190"/>
  <c r="H376" i="190" s="1"/>
  <c r="I376" i="190" s="1"/>
  <c r="G415" i="190"/>
  <c r="H415" i="190" s="1"/>
  <c r="I415" i="190" s="1"/>
  <c r="G443" i="190"/>
  <c r="H443" i="190" s="1"/>
  <c r="I443" i="190" s="1"/>
  <c r="G482" i="190"/>
  <c r="H482" i="190" s="1"/>
  <c r="I482" i="190" s="1"/>
  <c r="G616" i="190"/>
  <c r="H616" i="190" s="1"/>
  <c r="I616" i="190" s="1"/>
  <c r="G141" i="190"/>
  <c r="H141" i="190" s="1"/>
  <c r="I141" i="190" s="1"/>
  <c r="G157" i="190"/>
  <c r="H157" i="190" s="1"/>
  <c r="I157" i="190" s="1"/>
  <c r="G173" i="190"/>
  <c r="H173" i="190" s="1"/>
  <c r="I173" i="190" s="1"/>
  <c r="G189" i="190"/>
  <c r="H189" i="190" s="1"/>
  <c r="I189" i="190" s="1"/>
  <c r="G205" i="190"/>
  <c r="H205" i="190" s="1"/>
  <c r="I205" i="190" s="1"/>
  <c r="G221" i="190"/>
  <c r="H221" i="190" s="1"/>
  <c r="I221" i="190" s="1"/>
  <c r="G237" i="190"/>
  <c r="H237" i="190" s="1"/>
  <c r="I237" i="190" s="1"/>
  <c r="G253" i="190"/>
  <c r="H253" i="190" s="1"/>
  <c r="I253" i="190" s="1"/>
  <c r="G269" i="190"/>
  <c r="H269" i="190" s="1"/>
  <c r="I269" i="190" s="1"/>
  <c r="G285" i="190"/>
  <c r="H285" i="190" s="1"/>
  <c r="I285" i="190" s="1"/>
  <c r="G304" i="190"/>
  <c r="H304" i="190" s="1"/>
  <c r="I304" i="190" s="1"/>
  <c r="G320" i="190"/>
  <c r="H320" i="190" s="1"/>
  <c r="I320" i="190" s="1"/>
  <c r="G336" i="190"/>
  <c r="H336" i="190" s="1"/>
  <c r="I336" i="190" s="1"/>
  <c r="G355" i="190"/>
  <c r="H355" i="190" s="1"/>
  <c r="I355" i="190" s="1"/>
  <c r="G371" i="190"/>
  <c r="H371" i="190" s="1"/>
  <c r="I371" i="190" s="1"/>
  <c r="G487" i="190"/>
  <c r="H487" i="190" s="1"/>
  <c r="I487" i="190" s="1"/>
  <c r="G624" i="190"/>
  <c r="H624" i="190" s="1"/>
  <c r="I624" i="190" s="1"/>
  <c r="G197" i="188"/>
  <c r="H197" i="188" s="1"/>
  <c r="I197" i="188" s="1"/>
  <c r="G136" i="190"/>
  <c r="H136" i="190" s="1"/>
  <c r="I136" i="190" s="1"/>
  <c r="G152" i="190"/>
  <c r="H152" i="190" s="1"/>
  <c r="I152" i="190" s="1"/>
  <c r="G168" i="190"/>
  <c r="H168" i="190" s="1"/>
  <c r="I168" i="190" s="1"/>
  <c r="G184" i="190"/>
  <c r="H184" i="190" s="1"/>
  <c r="I184" i="190" s="1"/>
  <c r="G200" i="190"/>
  <c r="H200" i="190" s="1"/>
  <c r="I200" i="190" s="1"/>
  <c r="G216" i="190"/>
  <c r="H216" i="190" s="1"/>
  <c r="I216" i="190" s="1"/>
  <c r="G232" i="190"/>
  <c r="H232" i="190" s="1"/>
  <c r="I232" i="190" s="1"/>
  <c r="G248" i="190"/>
  <c r="H248" i="190" s="1"/>
  <c r="I248" i="190" s="1"/>
  <c r="G264" i="190"/>
  <c r="H264" i="190" s="1"/>
  <c r="I264" i="190" s="1"/>
  <c r="G280" i="190"/>
  <c r="H280" i="190" s="1"/>
  <c r="I280" i="190" s="1"/>
  <c r="G296" i="190"/>
  <c r="H296" i="190" s="1"/>
  <c r="I296" i="190" s="1"/>
  <c r="G315" i="190"/>
  <c r="H315" i="190" s="1"/>
  <c r="I315" i="190" s="1"/>
  <c r="G331" i="190"/>
  <c r="H331" i="190" s="1"/>
  <c r="I331" i="190" s="1"/>
  <c r="G347" i="190"/>
  <c r="H347" i="190" s="1"/>
  <c r="I347" i="190" s="1"/>
  <c r="G366" i="190"/>
  <c r="H366" i="190" s="1"/>
  <c r="I366" i="190" s="1"/>
  <c r="G420" i="190"/>
  <c r="H420" i="190" s="1"/>
  <c r="I420" i="190" s="1"/>
  <c r="G447" i="190"/>
  <c r="H447" i="190" s="1"/>
  <c r="I447" i="190" s="1"/>
  <c r="G533" i="190"/>
  <c r="H533" i="190" s="1"/>
  <c r="I533" i="190" s="1"/>
  <c r="G147" i="190"/>
  <c r="H147" i="190" s="1"/>
  <c r="I147" i="190" s="1"/>
  <c r="G163" i="190"/>
  <c r="H163" i="190" s="1"/>
  <c r="I163" i="190" s="1"/>
  <c r="G179" i="190"/>
  <c r="H179" i="190" s="1"/>
  <c r="I179" i="190" s="1"/>
  <c r="G195" i="190"/>
  <c r="H195" i="190" s="1"/>
  <c r="I195" i="190" s="1"/>
  <c r="G211" i="190"/>
  <c r="H211" i="190" s="1"/>
  <c r="I211" i="190" s="1"/>
  <c r="G227" i="190"/>
  <c r="H227" i="190" s="1"/>
  <c r="I227" i="190" s="1"/>
  <c r="G243" i="190"/>
  <c r="H243" i="190" s="1"/>
  <c r="I243" i="190" s="1"/>
  <c r="G259" i="190"/>
  <c r="H259" i="190" s="1"/>
  <c r="I259" i="190" s="1"/>
  <c r="G275" i="190"/>
  <c r="H275" i="190" s="1"/>
  <c r="I275" i="190" s="1"/>
  <c r="G291" i="190"/>
  <c r="H291" i="190" s="1"/>
  <c r="I291" i="190" s="1"/>
  <c r="G310" i="190"/>
  <c r="H310" i="190" s="1"/>
  <c r="I310" i="190" s="1"/>
  <c r="G326" i="190"/>
  <c r="H326" i="190" s="1"/>
  <c r="I326" i="190" s="1"/>
  <c r="G342" i="190"/>
  <c r="H342" i="190" s="1"/>
  <c r="I342" i="190" s="1"/>
  <c r="G361" i="190"/>
  <c r="H361" i="190" s="1"/>
  <c r="I361" i="190" s="1"/>
  <c r="G377" i="190"/>
  <c r="H377" i="190" s="1"/>
  <c r="I377" i="190" s="1"/>
  <c r="G538" i="190"/>
  <c r="H538" i="190" s="1"/>
  <c r="I538" i="190" s="1"/>
  <c r="G142" i="190"/>
  <c r="H142" i="190" s="1"/>
  <c r="I142" i="190" s="1"/>
  <c r="G158" i="190"/>
  <c r="H158" i="190" s="1"/>
  <c r="I158" i="190" s="1"/>
  <c r="G174" i="190"/>
  <c r="H174" i="190" s="1"/>
  <c r="I174" i="190" s="1"/>
  <c r="G190" i="190"/>
  <c r="H190" i="190" s="1"/>
  <c r="I190" i="190" s="1"/>
  <c r="G206" i="190"/>
  <c r="H206" i="190" s="1"/>
  <c r="I206" i="190" s="1"/>
  <c r="G222" i="190"/>
  <c r="H222" i="190" s="1"/>
  <c r="I222" i="190" s="1"/>
  <c r="G238" i="190"/>
  <c r="H238" i="190" s="1"/>
  <c r="I238" i="190" s="1"/>
  <c r="G254" i="190"/>
  <c r="H254" i="190" s="1"/>
  <c r="I254" i="190" s="1"/>
  <c r="G270" i="190"/>
  <c r="H270" i="190" s="1"/>
  <c r="I270" i="190" s="1"/>
  <c r="G286" i="190"/>
  <c r="H286" i="190" s="1"/>
  <c r="I286" i="190" s="1"/>
  <c r="G305" i="190"/>
  <c r="H305" i="190" s="1"/>
  <c r="I305" i="190" s="1"/>
  <c r="G321" i="190"/>
  <c r="H321" i="190" s="1"/>
  <c r="I321" i="190" s="1"/>
  <c r="G337" i="190"/>
  <c r="H337" i="190" s="1"/>
  <c r="I337" i="190" s="1"/>
  <c r="G356" i="190"/>
  <c r="H356" i="190" s="1"/>
  <c r="I356" i="190" s="1"/>
  <c r="G372" i="190"/>
  <c r="H372" i="190" s="1"/>
  <c r="I372" i="190" s="1"/>
  <c r="G452" i="190"/>
  <c r="H452" i="190" s="1"/>
  <c r="I452" i="190" s="1"/>
  <c r="G584" i="190"/>
  <c r="H584" i="190" s="1"/>
  <c r="I584" i="190" s="1"/>
  <c r="G106" i="191"/>
  <c r="H106" i="191" s="1"/>
  <c r="I106" i="191" s="1"/>
  <c r="G123" i="191"/>
  <c r="H123" i="191" s="1"/>
  <c r="I123" i="191" s="1"/>
  <c r="G30" i="191"/>
  <c r="H30" i="191" s="1"/>
  <c r="I30" i="191" s="1"/>
  <c r="G47" i="191"/>
  <c r="H47" i="191" s="1"/>
  <c r="I47" i="191" s="1"/>
  <c r="G65" i="191"/>
  <c r="H65" i="191" s="1"/>
  <c r="I65" i="191" s="1"/>
  <c r="G83" i="191"/>
  <c r="H83" i="191" s="1"/>
  <c r="I83" i="191" s="1"/>
  <c r="G101" i="191"/>
  <c r="H101" i="191" s="1"/>
  <c r="I101" i="191" s="1"/>
  <c r="G118" i="191"/>
  <c r="H118" i="191" s="1"/>
  <c r="I118" i="191" s="1"/>
  <c r="G130" i="213"/>
  <c r="H130" i="213" s="1"/>
  <c r="I130" i="213" s="1"/>
  <c r="G158" i="213"/>
  <c r="H158" i="213" s="1"/>
  <c r="I158" i="213" s="1"/>
  <c r="G24" i="191"/>
  <c r="H24" i="191" s="1"/>
  <c r="I24" i="191" s="1"/>
  <c r="G42" i="191"/>
  <c r="H42" i="191" s="1"/>
  <c r="I42" i="191" s="1"/>
  <c r="G59" i="191"/>
  <c r="H59" i="191" s="1"/>
  <c r="I59" i="191" s="1"/>
  <c r="G77" i="191"/>
  <c r="H77" i="191" s="1"/>
  <c r="I77" i="191" s="1"/>
  <c r="G95" i="191"/>
  <c r="H95" i="191" s="1"/>
  <c r="I95" i="191" s="1"/>
  <c r="G113" i="191"/>
  <c r="H113" i="191" s="1"/>
  <c r="I113" i="191" s="1"/>
  <c r="G130" i="191"/>
  <c r="H130" i="191" s="1"/>
  <c r="I130" i="191" s="1"/>
  <c r="G38" i="213"/>
  <c r="H38" i="213" s="1"/>
  <c r="I38" i="213" s="1"/>
  <c r="G19" i="191"/>
  <c r="H19" i="191" s="1"/>
  <c r="I19" i="191" s="1"/>
  <c r="G37" i="191"/>
  <c r="H37" i="191" s="1"/>
  <c r="I37" i="191" s="1"/>
  <c r="G54" i="191"/>
  <c r="H54" i="191" s="1"/>
  <c r="I54" i="191" s="1"/>
  <c r="G71" i="191"/>
  <c r="H71" i="191" s="1"/>
  <c r="I71" i="191" s="1"/>
  <c r="G89" i="191"/>
  <c r="H89" i="191" s="1"/>
  <c r="I89" i="191" s="1"/>
  <c r="G107" i="191"/>
  <c r="H107" i="191" s="1"/>
  <c r="I107" i="191" s="1"/>
  <c r="G124" i="191"/>
  <c r="H124" i="191" s="1"/>
  <c r="I124" i="191" s="1"/>
  <c r="G168" i="213"/>
  <c r="H168" i="213" s="1"/>
  <c r="I168" i="213" s="1"/>
  <c r="G151" i="213"/>
  <c r="H151" i="213" s="1"/>
  <c r="I151" i="213" s="1"/>
  <c r="G135" i="213"/>
  <c r="H135" i="213" s="1"/>
  <c r="I135" i="213" s="1"/>
  <c r="G118" i="213"/>
  <c r="H118" i="213" s="1"/>
  <c r="I118" i="213" s="1"/>
  <c r="G100" i="213"/>
  <c r="H100" i="213" s="1"/>
  <c r="I100" i="213" s="1"/>
  <c r="G83" i="213"/>
  <c r="H83" i="213" s="1"/>
  <c r="I83" i="213" s="1"/>
  <c r="G66" i="213"/>
  <c r="H66" i="213" s="1"/>
  <c r="I66" i="213" s="1"/>
  <c r="G49" i="213"/>
  <c r="H49" i="213" s="1"/>
  <c r="I49" i="213" s="1"/>
  <c r="G32" i="213"/>
  <c r="H32" i="213" s="1"/>
  <c r="I32" i="213" s="1"/>
  <c r="G157" i="213"/>
  <c r="H157" i="213" s="1"/>
  <c r="I157" i="213" s="1"/>
  <c r="G140" i="213"/>
  <c r="H140" i="213" s="1"/>
  <c r="I140" i="213" s="1"/>
  <c r="G123" i="213"/>
  <c r="H123" i="213" s="1"/>
  <c r="I123" i="213" s="1"/>
  <c r="G106" i="213"/>
  <c r="H106" i="213" s="1"/>
  <c r="I106" i="213" s="1"/>
  <c r="G88" i="213"/>
  <c r="H88" i="213" s="1"/>
  <c r="I88" i="213" s="1"/>
  <c r="G71" i="213"/>
  <c r="H71" i="213" s="1"/>
  <c r="I71" i="213" s="1"/>
  <c r="G55" i="213"/>
  <c r="H55" i="213" s="1"/>
  <c r="I55" i="213" s="1"/>
  <c r="G37" i="213"/>
  <c r="H37" i="213" s="1"/>
  <c r="I37" i="213" s="1"/>
  <c r="G21" i="213"/>
  <c r="H21" i="213" s="1"/>
  <c r="I21" i="213" s="1"/>
  <c r="G162" i="213"/>
  <c r="H162" i="213" s="1"/>
  <c r="I162" i="213" s="1"/>
  <c r="G145" i="213"/>
  <c r="H145" i="213" s="1"/>
  <c r="I145" i="213" s="1"/>
  <c r="G129" i="213"/>
  <c r="H129" i="213" s="1"/>
  <c r="I129" i="213" s="1"/>
  <c r="G111" i="213"/>
  <c r="H111" i="213" s="1"/>
  <c r="I111" i="213" s="1"/>
  <c r="G94" i="213"/>
  <c r="H94" i="213" s="1"/>
  <c r="I94" i="213" s="1"/>
  <c r="G76" i="213"/>
  <c r="H76" i="213" s="1"/>
  <c r="I76" i="213" s="1"/>
  <c r="G60" i="213"/>
  <c r="H60" i="213" s="1"/>
  <c r="I60" i="213" s="1"/>
  <c r="G42" i="213"/>
  <c r="H42" i="213" s="1"/>
  <c r="I42" i="213" s="1"/>
  <c r="G26" i="213"/>
  <c r="H26" i="213" s="1"/>
  <c r="I26" i="213" s="1"/>
  <c r="G175" i="213"/>
  <c r="G167" i="213"/>
  <c r="H167" i="213" s="1"/>
  <c r="I167" i="213" s="1"/>
  <c r="G150" i="213"/>
  <c r="H150" i="213" s="1"/>
  <c r="I150" i="213" s="1"/>
  <c r="G134" i="213"/>
  <c r="H134" i="213" s="1"/>
  <c r="I134" i="213" s="1"/>
  <c r="G117" i="213"/>
  <c r="H117" i="213" s="1"/>
  <c r="I117" i="213" s="1"/>
  <c r="G99" i="213"/>
  <c r="H99" i="213" s="1"/>
  <c r="I99" i="213" s="1"/>
  <c r="G82" i="213"/>
  <c r="H82" i="213" s="1"/>
  <c r="I82" i="213" s="1"/>
  <c r="G65" i="213"/>
  <c r="H65" i="213" s="1"/>
  <c r="I65" i="213" s="1"/>
  <c r="G48" i="213"/>
  <c r="H48" i="213" s="1"/>
  <c r="I48" i="213" s="1"/>
  <c r="G31" i="213"/>
  <c r="H31" i="213" s="1"/>
  <c r="I31" i="213" s="1"/>
  <c r="G174" i="213"/>
  <c r="G156" i="213"/>
  <c r="H156" i="213" s="1"/>
  <c r="I156" i="213" s="1"/>
  <c r="G139" i="213"/>
  <c r="H139" i="213" s="1"/>
  <c r="I139" i="213" s="1"/>
  <c r="G122" i="213"/>
  <c r="H122" i="213" s="1"/>
  <c r="I122" i="213" s="1"/>
  <c r="G105" i="213"/>
  <c r="H105" i="213" s="1"/>
  <c r="I105" i="213" s="1"/>
  <c r="G87" i="213"/>
  <c r="H87" i="213" s="1"/>
  <c r="I87" i="213" s="1"/>
  <c r="G70" i="213"/>
  <c r="H70" i="213" s="1"/>
  <c r="I70" i="213" s="1"/>
  <c r="G53" i="213"/>
  <c r="H53" i="213" s="1"/>
  <c r="I53" i="213" s="1"/>
  <c r="G36" i="213"/>
  <c r="H36" i="213" s="1"/>
  <c r="I36" i="213" s="1"/>
  <c r="G20" i="213"/>
  <c r="H20" i="213" s="1"/>
  <c r="I20" i="213" s="1"/>
  <c r="G173" i="213"/>
  <c r="G161" i="213"/>
  <c r="H161" i="213" s="1"/>
  <c r="I161" i="213" s="1"/>
  <c r="G144" i="213"/>
  <c r="H144" i="213" s="1"/>
  <c r="I144" i="213" s="1"/>
  <c r="G127" i="213"/>
  <c r="H127" i="213" s="1"/>
  <c r="I127" i="213" s="1"/>
  <c r="G110" i="213"/>
  <c r="H110" i="213" s="1"/>
  <c r="I110" i="213" s="1"/>
  <c r="G92" i="213"/>
  <c r="H92" i="213" s="1"/>
  <c r="I92" i="213" s="1"/>
  <c r="G75" i="213"/>
  <c r="H75" i="213" s="1"/>
  <c r="I75" i="213" s="1"/>
  <c r="G59" i="213"/>
  <c r="H59" i="213" s="1"/>
  <c r="I59" i="213" s="1"/>
  <c r="G41" i="213"/>
  <c r="H41" i="213" s="1"/>
  <c r="I41" i="213" s="1"/>
  <c r="G25" i="213"/>
  <c r="H25" i="213" s="1"/>
  <c r="I25" i="213" s="1"/>
  <c r="G172" i="213"/>
  <c r="G166" i="213"/>
  <c r="H166" i="213" s="1"/>
  <c r="I166" i="213" s="1"/>
  <c r="G149" i="213"/>
  <c r="H149" i="213" s="1"/>
  <c r="I149" i="213" s="1"/>
  <c r="G133" i="213"/>
  <c r="H133" i="213" s="1"/>
  <c r="I133" i="213" s="1"/>
  <c r="G116" i="213"/>
  <c r="H116" i="213" s="1"/>
  <c r="I116" i="213" s="1"/>
  <c r="G98" i="213"/>
  <c r="H98" i="213" s="1"/>
  <c r="I98" i="213" s="1"/>
  <c r="G81" i="213"/>
  <c r="H81" i="213" s="1"/>
  <c r="I81" i="213" s="1"/>
  <c r="G64" i="213"/>
  <c r="H64" i="213" s="1"/>
  <c r="I64" i="213" s="1"/>
  <c r="G47" i="213"/>
  <c r="H47" i="213" s="1"/>
  <c r="I47" i="213" s="1"/>
  <c r="G30" i="213"/>
  <c r="H30" i="213" s="1"/>
  <c r="I30" i="213" s="1"/>
  <c r="G171" i="213"/>
  <c r="G155" i="213"/>
  <c r="H155" i="213" s="1"/>
  <c r="I155" i="213" s="1"/>
  <c r="G138" i="213"/>
  <c r="H138" i="213" s="1"/>
  <c r="I138" i="213" s="1"/>
  <c r="G121" i="213"/>
  <c r="H121" i="213" s="1"/>
  <c r="I121" i="213" s="1"/>
  <c r="G104" i="213"/>
  <c r="H104" i="213" s="1"/>
  <c r="I104" i="213" s="1"/>
  <c r="G86" i="213"/>
  <c r="H86" i="213" s="1"/>
  <c r="I86" i="213" s="1"/>
  <c r="G69" i="213"/>
  <c r="H69" i="213" s="1"/>
  <c r="I69" i="213" s="1"/>
  <c r="G52" i="213"/>
  <c r="H52" i="213" s="1"/>
  <c r="I52" i="213" s="1"/>
  <c r="G35" i="213"/>
  <c r="H35" i="213" s="1"/>
  <c r="I35" i="213" s="1"/>
  <c r="G19" i="213"/>
  <c r="H19" i="213" s="1"/>
  <c r="I19" i="213" s="1"/>
  <c r="G160" i="213"/>
  <c r="H160" i="213" s="1"/>
  <c r="I160" i="213" s="1"/>
  <c r="G143" i="213"/>
  <c r="H143" i="213" s="1"/>
  <c r="I143" i="213" s="1"/>
  <c r="G126" i="213"/>
  <c r="H126" i="213" s="1"/>
  <c r="I126" i="213" s="1"/>
  <c r="G109" i="213"/>
  <c r="H109" i="213" s="1"/>
  <c r="I109" i="213" s="1"/>
  <c r="G91" i="213"/>
  <c r="H91" i="213" s="1"/>
  <c r="I91" i="213" s="1"/>
  <c r="G74" i="213"/>
  <c r="H74" i="213" s="1"/>
  <c r="I74" i="213" s="1"/>
  <c r="G58" i="213"/>
  <c r="H58" i="213" s="1"/>
  <c r="I58" i="213" s="1"/>
  <c r="G40" i="213"/>
  <c r="H40" i="213" s="1"/>
  <c r="I40" i="213" s="1"/>
  <c r="G24" i="213"/>
  <c r="H24" i="213" s="1"/>
  <c r="I24" i="213" s="1"/>
  <c r="G165" i="213"/>
  <c r="H165" i="213" s="1"/>
  <c r="I165" i="213" s="1"/>
  <c r="G148" i="213"/>
  <c r="H148" i="213" s="1"/>
  <c r="I148" i="213" s="1"/>
  <c r="G132" i="213"/>
  <c r="H132" i="213" s="1"/>
  <c r="I132" i="213" s="1"/>
  <c r="G114" i="213"/>
  <c r="H114" i="213" s="1"/>
  <c r="I114" i="213" s="1"/>
  <c r="G97" i="213"/>
  <c r="H97" i="213" s="1"/>
  <c r="I97" i="213" s="1"/>
  <c r="G79" i="213"/>
  <c r="H79" i="213" s="1"/>
  <c r="I79" i="213" s="1"/>
  <c r="G63" i="213"/>
  <c r="H63" i="213" s="1"/>
  <c r="I63" i="213" s="1"/>
  <c r="G46" i="213"/>
  <c r="H46" i="213" s="1"/>
  <c r="I46" i="213" s="1"/>
  <c r="G29" i="213"/>
  <c r="H29" i="213" s="1"/>
  <c r="I29" i="213" s="1"/>
  <c r="G170" i="213"/>
  <c r="H170" i="213" s="1"/>
  <c r="I170" i="213" s="1"/>
  <c r="G154" i="213"/>
  <c r="H154" i="213" s="1"/>
  <c r="I154" i="213" s="1"/>
  <c r="G137" i="213"/>
  <c r="H137" i="213" s="1"/>
  <c r="I137" i="213" s="1"/>
  <c r="G120" i="213"/>
  <c r="H120" i="213" s="1"/>
  <c r="I120" i="213" s="1"/>
  <c r="G103" i="213"/>
  <c r="H103" i="213" s="1"/>
  <c r="I103" i="213" s="1"/>
  <c r="G85" i="213"/>
  <c r="H85" i="213" s="1"/>
  <c r="I85" i="213" s="1"/>
  <c r="G68" i="213"/>
  <c r="H68" i="213" s="1"/>
  <c r="I68" i="213" s="1"/>
  <c r="G51" i="213"/>
  <c r="H51" i="213" s="1"/>
  <c r="I51" i="213" s="1"/>
  <c r="G34" i="213"/>
  <c r="H34" i="213" s="1"/>
  <c r="I34" i="213" s="1"/>
  <c r="G18" i="213"/>
  <c r="H18" i="213" s="1"/>
  <c r="I18" i="213" s="1"/>
  <c r="G164" i="213"/>
  <c r="H164" i="213" s="1"/>
  <c r="I164" i="213" s="1"/>
  <c r="G147" i="213"/>
  <c r="H147" i="213" s="1"/>
  <c r="I147" i="213" s="1"/>
  <c r="G131" i="213"/>
  <c r="H131" i="213" s="1"/>
  <c r="I131" i="213" s="1"/>
  <c r="G113" i="213"/>
  <c r="H113" i="213" s="1"/>
  <c r="I113" i="213" s="1"/>
  <c r="G96" i="213"/>
  <c r="H96" i="213" s="1"/>
  <c r="I96" i="213" s="1"/>
  <c r="G78" i="213"/>
  <c r="H78" i="213" s="1"/>
  <c r="I78" i="213" s="1"/>
  <c r="G62" i="213"/>
  <c r="H62" i="213" s="1"/>
  <c r="I62" i="213" s="1"/>
  <c r="G45" i="213"/>
  <c r="H45" i="213" s="1"/>
  <c r="I45" i="213" s="1"/>
  <c r="G28" i="213"/>
  <c r="H28" i="213" s="1"/>
  <c r="I28" i="213" s="1"/>
  <c r="G169" i="213"/>
  <c r="H169" i="213" s="1"/>
  <c r="I169" i="213" s="1"/>
  <c r="G153" i="213"/>
  <c r="H153" i="213" s="1"/>
  <c r="I153" i="213" s="1"/>
  <c r="G136" i="213"/>
  <c r="H136" i="213" s="1"/>
  <c r="I136" i="213" s="1"/>
  <c r="G119" i="213"/>
  <c r="H119" i="213" s="1"/>
  <c r="I119" i="213" s="1"/>
  <c r="G101" i="213"/>
  <c r="H101" i="213" s="1"/>
  <c r="I101" i="213" s="1"/>
  <c r="G84" i="213"/>
  <c r="H84" i="213" s="1"/>
  <c r="I84" i="213" s="1"/>
  <c r="G67" i="213"/>
  <c r="H67" i="213" s="1"/>
  <c r="I67" i="213" s="1"/>
  <c r="G50" i="213"/>
  <c r="H50" i="213" s="1"/>
  <c r="I50" i="213" s="1"/>
  <c r="G33" i="213"/>
  <c r="H33" i="213" s="1"/>
  <c r="I33" i="213" s="1"/>
  <c r="G39" i="213"/>
  <c r="H39" i="213" s="1"/>
  <c r="I39" i="213" s="1"/>
  <c r="G163" i="213"/>
  <c r="H163" i="213" s="1"/>
  <c r="I163" i="213" s="1"/>
  <c r="G31" i="191"/>
  <c r="H31" i="191" s="1"/>
  <c r="I31" i="191" s="1"/>
  <c r="G49" i="191"/>
  <c r="H49" i="191" s="1"/>
  <c r="I49" i="191" s="1"/>
  <c r="G66" i="191"/>
  <c r="H66" i="191" s="1"/>
  <c r="I66" i="191" s="1"/>
  <c r="G84" i="191"/>
  <c r="H84" i="191" s="1"/>
  <c r="I84" i="191" s="1"/>
  <c r="G102" i="191"/>
  <c r="H102" i="191" s="1"/>
  <c r="I102" i="191" s="1"/>
  <c r="G119" i="191"/>
  <c r="H119" i="191" s="1"/>
  <c r="I119" i="191" s="1"/>
  <c r="G153" i="191"/>
  <c r="H153" i="191" s="1"/>
  <c r="I153" i="191" s="1"/>
  <c r="H19" i="203"/>
  <c r="G44" i="213"/>
  <c r="H44" i="213" s="1"/>
  <c r="I44" i="213" s="1"/>
  <c r="G72" i="213"/>
  <c r="H72" i="213" s="1"/>
  <c r="I72" i="213" s="1"/>
  <c r="G25" i="191"/>
  <c r="H25" i="191" s="1"/>
  <c r="I25" i="191" s="1"/>
  <c r="G43" i="191"/>
  <c r="H43" i="191" s="1"/>
  <c r="I43" i="191" s="1"/>
  <c r="G60" i="191"/>
  <c r="H60" i="191" s="1"/>
  <c r="I60" i="191" s="1"/>
  <c r="G78" i="191"/>
  <c r="H78" i="191" s="1"/>
  <c r="I78" i="191" s="1"/>
  <c r="G96" i="191"/>
  <c r="H96" i="191" s="1"/>
  <c r="I96" i="191" s="1"/>
  <c r="G114" i="191"/>
  <c r="H114" i="191" s="1"/>
  <c r="I114" i="191" s="1"/>
  <c r="G131" i="191"/>
  <c r="H131" i="191" s="1"/>
  <c r="I131" i="191" s="1"/>
  <c r="G155" i="191"/>
  <c r="H155" i="191" s="1"/>
  <c r="I155" i="191" s="1"/>
  <c r="I15" i="211"/>
  <c r="G73" i="213"/>
  <c r="H73" i="213" s="1"/>
  <c r="I73" i="213" s="1"/>
  <c r="G20" i="191"/>
  <c r="H20" i="191" s="1"/>
  <c r="I20" i="191" s="1"/>
  <c r="G38" i="191"/>
  <c r="H38" i="191" s="1"/>
  <c r="I38" i="191" s="1"/>
  <c r="G55" i="191"/>
  <c r="H55" i="191" s="1"/>
  <c r="I55" i="191" s="1"/>
  <c r="G73" i="191"/>
  <c r="H73" i="191" s="1"/>
  <c r="I73" i="191" s="1"/>
  <c r="G91" i="191"/>
  <c r="H91" i="191" s="1"/>
  <c r="I91" i="191" s="1"/>
  <c r="G108" i="191"/>
  <c r="H108" i="191" s="1"/>
  <c r="I108" i="191" s="1"/>
  <c r="G125" i="191"/>
  <c r="H125" i="191" s="1"/>
  <c r="I125" i="191" s="1"/>
  <c r="G159" i="191"/>
  <c r="H159" i="191" s="1"/>
  <c r="I159" i="191" s="1"/>
  <c r="H47" i="203"/>
  <c r="G77" i="213"/>
  <c r="H77" i="213" s="1"/>
  <c r="I77" i="213" s="1"/>
  <c r="G107" i="213"/>
  <c r="H107" i="213" s="1"/>
  <c r="I107" i="213" s="1"/>
  <c r="G32" i="191"/>
  <c r="H32" i="191" s="1"/>
  <c r="I32" i="191" s="1"/>
  <c r="G50" i="191"/>
  <c r="H50" i="191" s="1"/>
  <c r="I50" i="191" s="1"/>
  <c r="G67" i="191"/>
  <c r="H67" i="191" s="1"/>
  <c r="I67" i="191" s="1"/>
  <c r="G85" i="191"/>
  <c r="H85" i="191" s="1"/>
  <c r="I85" i="191" s="1"/>
  <c r="G103" i="191"/>
  <c r="H103" i="191" s="1"/>
  <c r="I103" i="191" s="1"/>
  <c r="G120" i="191"/>
  <c r="H120" i="191" s="1"/>
  <c r="I120" i="191" s="1"/>
  <c r="G108" i="213"/>
  <c r="H108" i="213" s="1"/>
  <c r="I108" i="213" s="1"/>
  <c r="G26" i="191"/>
  <c r="H26" i="191" s="1"/>
  <c r="I26" i="191" s="1"/>
  <c r="G44" i="191"/>
  <c r="H44" i="191" s="1"/>
  <c r="I44" i="191" s="1"/>
  <c r="G61" i="191"/>
  <c r="H61" i="191" s="1"/>
  <c r="I61" i="191" s="1"/>
  <c r="G79" i="191"/>
  <c r="H79" i="191" s="1"/>
  <c r="I79" i="191" s="1"/>
  <c r="G97" i="191"/>
  <c r="H97" i="191" s="1"/>
  <c r="I97" i="191" s="1"/>
  <c r="G115" i="191"/>
  <c r="H115" i="191" s="1"/>
  <c r="I115" i="191" s="1"/>
  <c r="G132" i="191"/>
  <c r="H132" i="191" s="1"/>
  <c r="I132" i="191" s="1"/>
  <c r="G112" i="213"/>
  <c r="H112" i="213" s="1"/>
  <c r="I112" i="213" s="1"/>
  <c r="G141" i="213"/>
  <c r="H141" i="213" s="1"/>
  <c r="I141" i="213" s="1"/>
  <c r="G21" i="191"/>
  <c r="H21" i="191" s="1"/>
  <c r="I21" i="191" s="1"/>
  <c r="G39" i="191"/>
  <c r="H39" i="191" s="1"/>
  <c r="I39" i="191" s="1"/>
  <c r="G56" i="191"/>
  <c r="H56" i="191" s="1"/>
  <c r="I56" i="191" s="1"/>
  <c r="G74" i="191"/>
  <c r="H74" i="191" s="1"/>
  <c r="I74" i="191" s="1"/>
  <c r="G92" i="191"/>
  <c r="H92" i="191" s="1"/>
  <c r="I92" i="191" s="1"/>
  <c r="G109" i="191"/>
  <c r="H109" i="191" s="1"/>
  <c r="I109" i="191" s="1"/>
  <c r="G127" i="191"/>
  <c r="H127" i="191" s="1"/>
  <c r="I127" i="191" s="1"/>
  <c r="H22" i="203"/>
  <c r="G22" i="213"/>
  <c r="H22" i="213" s="1"/>
  <c r="I22" i="213" s="1"/>
  <c r="G142" i="213"/>
  <c r="H142" i="213" s="1"/>
  <c r="I142" i="213" s="1"/>
  <c r="G33" i="191"/>
  <c r="H33" i="191" s="1"/>
  <c r="I33" i="191" s="1"/>
  <c r="G51" i="191"/>
  <c r="H51" i="191" s="1"/>
  <c r="I51" i="191" s="1"/>
  <c r="G68" i="191"/>
  <c r="H68" i="191" s="1"/>
  <c r="I68" i="191" s="1"/>
  <c r="G86" i="191"/>
  <c r="H86" i="191" s="1"/>
  <c r="I86" i="191" s="1"/>
  <c r="G104" i="191"/>
  <c r="H104" i="191" s="1"/>
  <c r="I104" i="191" s="1"/>
  <c r="H23" i="203"/>
  <c r="G23" i="213"/>
  <c r="H23" i="213" s="1"/>
  <c r="I23" i="213" s="1"/>
  <c r="G146" i="213"/>
  <c r="H146" i="213" s="1"/>
  <c r="I146" i="213" s="1"/>
  <c r="G147" i="191"/>
  <c r="H147" i="191" s="1"/>
  <c r="I147" i="191" s="1"/>
  <c r="G152" i="191"/>
  <c r="H152" i="191" s="1"/>
  <c r="I152" i="191" s="1"/>
  <c r="G134" i="191"/>
  <c r="H134" i="191" s="1"/>
  <c r="I134" i="191" s="1"/>
  <c r="G158" i="191"/>
  <c r="H158" i="191" s="1"/>
  <c r="I158" i="191" s="1"/>
  <c r="G140" i="191"/>
  <c r="H140" i="191" s="1"/>
  <c r="I140" i="191" s="1"/>
  <c r="G145" i="191"/>
  <c r="H145" i="191" s="1"/>
  <c r="I145" i="191" s="1"/>
  <c r="G151" i="191"/>
  <c r="H151" i="191" s="1"/>
  <c r="I151" i="191" s="1"/>
  <c r="G133" i="191"/>
  <c r="H133" i="191" s="1"/>
  <c r="I133" i="191" s="1"/>
  <c r="G157" i="191"/>
  <c r="H157" i="191" s="1"/>
  <c r="I157" i="191" s="1"/>
  <c r="G139" i="191"/>
  <c r="H139" i="191" s="1"/>
  <c r="I139" i="191" s="1"/>
  <c r="G144" i="191"/>
  <c r="H144" i="191" s="1"/>
  <c r="I144" i="191" s="1"/>
  <c r="G150" i="191"/>
  <c r="H150" i="191" s="1"/>
  <c r="I150" i="191" s="1"/>
  <c r="G156" i="191"/>
  <c r="H156" i="191" s="1"/>
  <c r="I156" i="191" s="1"/>
  <c r="G138" i="191"/>
  <c r="H138" i="191" s="1"/>
  <c r="I138" i="191" s="1"/>
  <c r="G161" i="191"/>
  <c r="H161" i="191" s="1"/>
  <c r="I161" i="191" s="1"/>
  <c r="G143" i="191"/>
  <c r="H143" i="191" s="1"/>
  <c r="I143" i="191" s="1"/>
  <c r="G149" i="191"/>
  <c r="H149" i="191" s="1"/>
  <c r="I149" i="191" s="1"/>
  <c r="G160" i="191"/>
  <c r="H160" i="191" s="1"/>
  <c r="I160" i="191" s="1"/>
  <c r="G142" i="191"/>
  <c r="H142" i="191" s="1"/>
  <c r="I142" i="191" s="1"/>
  <c r="G148" i="191"/>
  <c r="H148" i="191" s="1"/>
  <c r="I148" i="191" s="1"/>
  <c r="G28" i="191"/>
  <c r="H28" i="191" s="1"/>
  <c r="I28" i="191" s="1"/>
  <c r="G45" i="191"/>
  <c r="H45" i="191" s="1"/>
  <c r="I45" i="191" s="1"/>
  <c r="G63" i="191"/>
  <c r="H63" i="191" s="1"/>
  <c r="I63" i="191" s="1"/>
  <c r="G80" i="191"/>
  <c r="H80" i="191" s="1"/>
  <c r="I80" i="191" s="1"/>
  <c r="G99" i="191"/>
  <c r="H99" i="191" s="1"/>
  <c r="I99" i="191" s="1"/>
  <c r="G116" i="191"/>
  <c r="H116" i="191" s="1"/>
  <c r="I116" i="191" s="1"/>
  <c r="G135" i="191"/>
  <c r="H135" i="191" s="1"/>
  <c r="I135" i="191" s="1"/>
  <c r="G27" i="213"/>
  <c r="H27" i="213" s="1"/>
  <c r="I27" i="213" s="1"/>
  <c r="G56" i="213"/>
  <c r="H56" i="213" s="1"/>
  <c r="I56" i="213" s="1"/>
  <c r="G22" i="191"/>
  <c r="H22" i="191" s="1"/>
  <c r="I22" i="191" s="1"/>
  <c r="G40" i="191"/>
  <c r="H40" i="191" s="1"/>
  <c r="I40" i="191" s="1"/>
  <c r="G57" i="191"/>
  <c r="H57" i="191" s="1"/>
  <c r="I57" i="191" s="1"/>
  <c r="G75" i="191"/>
  <c r="H75" i="191" s="1"/>
  <c r="I75" i="191" s="1"/>
  <c r="G93" i="191"/>
  <c r="H93" i="191" s="1"/>
  <c r="I93" i="191" s="1"/>
  <c r="G110" i="191"/>
  <c r="H110" i="191" s="1"/>
  <c r="I110" i="191" s="1"/>
  <c r="G128" i="191"/>
  <c r="H128" i="191" s="1"/>
  <c r="I128" i="191" s="1"/>
  <c r="G137" i="191"/>
  <c r="H137" i="191" s="1"/>
  <c r="I137" i="191" s="1"/>
  <c r="G57" i="213"/>
  <c r="H57" i="213" s="1"/>
  <c r="I57" i="213" s="1"/>
  <c r="G35" i="191"/>
  <c r="H35" i="191" s="1"/>
  <c r="I35" i="191" s="1"/>
  <c r="G52" i="191"/>
  <c r="H52" i="191" s="1"/>
  <c r="I52" i="191" s="1"/>
  <c r="G69" i="191"/>
  <c r="H69" i="191" s="1"/>
  <c r="I69" i="191" s="1"/>
  <c r="G87" i="191"/>
  <c r="H87" i="191" s="1"/>
  <c r="I87" i="191" s="1"/>
  <c r="G105" i="191"/>
  <c r="H105" i="191" s="1"/>
  <c r="I105" i="191" s="1"/>
  <c r="G122" i="191"/>
  <c r="H122" i="191" s="1"/>
  <c r="I122" i="191" s="1"/>
  <c r="G141" i="191"/>
  <c r="H141" i="191" s="1"/>
  <c r="I141" i="191" s="1"/>
  <c r="G61" i="213"/>
  <c r="H61" i="213" s="1"/>
  <c r="I61" i="213" s="1"/>
  <c r="G89" i="213"/>
  <c r="H89" i="213" s="1"/>
  <c r="I89" i="213" s="1"/>
  <c r="H43" i="203"/>
  <c r="F49" i="203"/>
  <c r="G49" i="203" s="1"/>
  <c r="H49" i="203" s="1"/>
  <c r="F68" i="203"/>
  <c r="G68" i="203" s="1"/>
  <c r="H68" i="203" s="1"/>
  <c r="G16" i="211"/>
  <c r="H16" i="211" s="1"/>
  <c r="I16" i="211" s="1"/>
  <c r="G33" i="211"/>
  <c r="H33" i="211" s="1"/>
  <c r="I33" i="211" s="1"/>
  <c r="G53" i="211"/>
  <c r="H53" i="211" s="1"/>
  <c r="I53" i="211" s="1"/>
  <c r="G69" i="211"/>
  <c r="H69" i="211" s="1"/>
  <c r="I69" i="211" s="1"/>
  <c r="G89" i="211"/>
  <c r="H89" i="211" s="1"/>
  <c r="I89" i="211" s="1"/>
  <c r="G105" i="211"/>
  <c r="H105" i="211" s="1"/>
  <c r="I105" i="211" s="1"/>
  <c r="G124" i="211"/>
  <c r="H124" i="211" s="1"/>
  <c r="I124" i="211" s="1"/>
  <c r="G140" i="211"/>
  <c r="H140" i="211" s="1"/>
  <c r="I140" i="211" s="1"/>
  <c r="G156" i="211"/>
  <c r="H156" i="211" s="1"/>
  <c r="I156" i="211" s="1"/>
  <c r="G177" i="211"/>
  <c r="H177" i="211" s="1"/>
  <c r="I177" i="211" s="1"/>
  <c r="G193" i="211"/>
  <c r="H193" i="211" s="1"/>
  <c r="I193" i="211" s="1"/>
  <c r="I60" i="216"/>
  <c r="I255" i="217"/>
  <c r="F44" i="203"/>
  <c r="G44" i="203" s="1"/>
  <c r="H44" i="203" s="1"/>
  <c r="G27" i="211"/>
  <c r="H27" i="211" s="1"/>
  <c r="I27" i="211" s="1"/>
  <c r="G48" i="211"/>
  <c r="H48" i="211" s="1"/>
  <c r="I48" i="211" s="1"/>
  <c r="G64" i="211"/>
  <c r="H64" i="211" s="1"/>
  <c r="I64" i="211" s="1"/>
  <c r="G84" i="211"/>
  <c r="H84" i="211" s="1"/>
  <c r="I84" i="211" s="1"/>
  <c r="G100" i="211"/>
  <c r="H100" i="211" s="1"/>
  <c r="I100" i="211" s="1"/>
  <c r="G117" i="211"/>
  <c r="H117" i="211" s="1"/>
  <c r="I117" i="211" s="1"/>
  <c r="G135" i="211"/>
  <c r="H135" i="211" s="1"/>
  <c r="I135" i="211" s="1"/>
  <c r="G151" i="211"/>
  <c r="H151" i="211" s="1"/>
  <c r="I151" i="211" s="1"/>
  <c r="G172" i="211"/>
  <c r="H172" i="211" s="1"/>
  <c r="I172" i="211" s="1"/>
  <c r="G188" i="211"/>
  <c r="H188" i="211" s="1"/>
  <c r="I188" i="211" s="1"/>
  <c r="F27" i="203"/>
  <c r="G27" i="203" s="1"/>
  <c r="H27" i="203" s="1"/>
  <c r="F69" i="203"/>
  <c r="G69" i="203" s="1"/>
  <c r="H69" i="203" s="1"/>
  <c r="G17" i="211"/>
  <c r="H17" i="211" s="1"/>
  <c r="I17" i="211" s="1"/>
  <c r="G34" i="211"/>
  <c r="H34" i="211" s="1"/>
  <c r="I34" i="211" s="1"/>
  <c r="G54" i="211"/>
  <c r="H54" i="211" s="1"/>
  <c r="I54" i="211" s="1"/>
  <c r="G70" i="211"/>
  <c r="H70" i="211" s="1"/>
  <c r="I70" i="211" s="1"/>
  <c r="G90" i="211"/>
  <c r="H90" i="211" s="1"/>
  <c r="I90" i="211" s="1"/>
  <c r="G106" i="211"/>
  <c r="H106" i="211" s="1"/>
  <c r="I106" i="211" s="1"/>
  <c r="G125" i="211"/>
  <c r="H125" i="211" s="1"/>
  <c r="I125" i="211" s="1"/>
  <c r="G141" i="211"/>
  <c r="H141" i="211" s="1"/>
  <c r="I141" i="211" s="1"/>
  <c r="G157" i="211"/>
  <c r="H157" i="211" s="1"/>
  <c r="I157" i="211" s="1"/>
  <c r="G178" i="211"/>
  <c r="H178" i="211" s="1"/>
  <c r="I178" i="211" s="1"/>
  <c r="G194" i="211"/>
  <c r="H194" i="211" s="1"/>
  <c r="I194" i="211" s="1"/>
  <c r="F45" i="203"/>
  <c r="G45" i="203" s="1"/>
  <c r="H45" i="203" s="1"/>
  <c r="H60" i="203"/>
  <c r="G28" i="211"/>
  <c r="H28" i="211" s="1"/>
  <c r="I28" i="211" s="1"/>
  <c r="G49" i="211"/>
  <c r="H49" i="211" s="1"/>
  <c r="I49" i="211" s="1"/>
  <c r="G65" i="211"/>
  <c r="H65" i="211" s="1"/>
  <c r="I65" i="211" s="1"/>
  <c r="G85" i="211"/>
  <c r="H85" i="211" s="1"/>
  <c r="I85" i="211" s="1"/>
  <c r="G101" i="211"/>
  <c r="H101" i="211" s="1"/>
  <c r="I101" i="211" s="1"/>
  <c r="G120" i="211"/>
  <c r="H120" i="211" s="1"/>
  <c r="I120" i="211" s="1"/>
  <c r="G136" i="211"/>
  <c r="H136" i="211" s="1"/>
  <c r="I136" i="211" s="1"/>
  <c r="G152" i="211"/>
  <c r="H152" i="211" s="1"/>
  <c r="I152" i="211" s="1"/>
  <c r="G173" i="211"/>
  <c r="H173" i="211" s="1"/>
  <c r="I173" i="211" s="1"/>
  <c r="G189" i="211"/>
  <c r="H189" i="211" s="1"/>
  <c r="I189" i="211" s="1"/>
  <c r="F61" i="203"/>
  <c r="G61" i="203" s="1"/>
  <c r="H61" i="203" s="1"/>
  <c r="G23" i="211"/>
  <c r="H23" i="211" s="1"/>
  <c r="I23" i="211" s="1"/>
  <c r="G43" i="211"/>
  <c r="H43" i="211" s="1"/>
  <c r="I43" i="211" s="1"/>
  <c r="G60" i="211"/>
  <c r="H60" i="211" s="1"/>
  <c r="I60" i="211" s="1"/>
  <c r="G79" i="211"/>
  <c r="H79" i="211" s="1"/>
  <c r="I79" i="211" s="1"/>
  <c r="G96" i="211"/>
  <c r="H96" i="211" s="1"/>
  <c r="I96" i="211" s="1"/>
  <c r="G113" i="211"/>
  <c r="H113" i="211" s="1"/>
  <c r="I113" i="211" s="1"/>
  <c r="G131" i="211"/>
  <c r="H131" i="211" s="1"/>
  <c r="I131" i="211" s="1"/>
  <c r="G147" i="211"/>
  <c r="H147" i="211" s="1"/>
  <c r="I147" i="211" s="1"/>
  <c r="G164" i="211"/>
  <c r="H164" i="211" s="1"/>
  <c r="I164" i="211" s="1"/>
  <c r="G184" i="211"/>
  <c r="H184" i="211" s="1"/>
  <c r="I184" i="211" s="1"/>
  <c r="F28" i="203"/>
  <c r="G28" i="203" s="1"/>
  <c r="H28" i="203" s="1"/>
  <c r="F70" i="203"/>
  <c r="G70" i="203" s="1"/>
  <c r="H70" i="203" s="1"/>
  <c r="G18" i="211"/>
  <c r="H18" i="211" s="1"/>
  <c r="I18" i="211" s="1"/>
  <c r="G35" i="211"/>
  <c r="H35" i="211" s="1"/>
  <c r="I35" i="211" s="1"/>
  <c r="G55" i="211"/>
  <c r="H55" i="211" s="1"/>
  <c r="I55" i="211" s="1"/>
  <c r="G71" i="211"/>
  <c r="H71" i="211" s="1"/>
  <c r="I71" i="211" s="1"/>
  <c r="G91" i="211"/>
  <c r="H91" i="211" s="1"/>
  <c r="I91" i="211" s="1"/>
  <c r="G107" i="211"/>
  <c r="H107" i="211" s="1"/>
  <c r="I107" i="211" s="1"/>
  <c r="G126" i="211"/>
  <c r="H126" i="211" s="1"/>
  <c r="I126" i="211" s="1"/>
  <c r="G142" i="211"/>
  <c r="H142" i="211" s="1"/>
  <c r="I142" i="211" s="1"/>
  <c r="G158" i="211"/>
  <c r="H158" i="211" s="1"/>
  <c r="I158" i="211" s="1"/>
  <c r="G179" i="211"/>
  <c r="H179" i="211" s="1"/>
  <c r="I179" i="211" s="1"/>
  <c r="G195" i="211"/>
  <c r="H195" i="211" s="1"/>
  <c r="I195" i="211" s="1"/>
  <c r="G28" i="214"/>
  <c r="H28" i="214" s="1"/>
  <c r="I28" i="214" s="1"/>
  <c r="F46" i="203"/>
  <c r="G46" i="203" s="1"/>
  <c r="H46" i="203" s="1"/>
  <c r="G29" i="211"/>
  <c r="H29" i="211" s="1"/>
  <c r="I29" i="211" s="1"/>
  <c r="G50" i="211"/>
  <c r="H50" i="211" s="1"/>
  <c r="I50" i="211" s="1"/>
  <c r="G66" i="211"/>
  <c r="H66" i="211" s="1"/>
  <c r="I66" i="211" s="1"/>
  <c r="G86" i="211"/>
  <c r="H86" i="211" s="1"/>
  <c r="I86" i="211" s="1"/>
  <c r="G102" i="211"/>
  <c r="H102" i="211" s="1"/>
  <c r="I102" i="211" s="1"/>
  <c r="G121" i="211"/>
  <c r="H121" i="211" s="1"/>
  <c r="I121" i="211" s="1"/>
  <c r="G137" i="211"/>
  <c r="H137" i="211" s="1"/>
  <c r="I137" i="211" s="1"/>
  <c r="G153" i="211"/>
  <c r="H153" i="211" s="1"/>
  <c r="I153" i="211" s="1"/>
  <c r="G174" i="211"/>
  <c r="H174" i="211" s="1"/>
  <c r="I174" i="211" s="1"/>
  <c r="G190" i="211"/>
  <c r="H190" i="211" s="1"/>
  <c r="I190" i="211" s="1"/>
  <c r="G22" i="214"/>
  <c r="H22" i="214" s="1"/>
  <c r="I22" i="214" s="1"/>
  <c r="G40" i="214"/>
  <c r="H40" i="214" s="1"/>
  <c r="I40" i="214" s="1"/>
  <c r="F62" i="203"/>
  <c r="G62" i="203" s="1"/>
  <c r="H62" i="203" s="1"/>
  <c r="G24" i="211"/>
  <c r="H24" i="211" s="1"/>
  <c r="I24" i="211" s="1"/>
  <c r="G45" i="211"/>
  <c r="H45" i="211" s="1"/>
  <c r="I45" i="211" s="1"/>
  <c r="G61" i="211"/>
  <c r="H61" i="211" s="1"/>
  <c r="I61" i="211" s="1"/>
  <c r="G81" i="211"/>
  <c r="H81" i="211" s="1"/>
  <c r="I81" i="211" s="1"/>
  <c r="G97" i="211"/>
  <c r="H97" i="211" s="1"/>
  <c r="I97" i="211" s="1"/>
  <c r="G114" i="211"/>
  <c r="H114" i="211" s="1"/>
  <c r="I114" i="211" s="1"/>
  <c r="G132" i="211"/>
  <c r="H132" i="211" s="1"/>
  <c r="I132" i="211" s="1"/>
  <c r="G148" i="211"/>
  <c r="H148" i="211" s="1"/>
  <c r="I148" i="211" s="1"/>
  <c r="G169" i="211"/>
  <c r="H169" i="211" s="1"/>
  <c r="I169" i="211" s="1"/>
  <c r="G185" i="211"/>
  <c r="H185" i="211" s="1"/>
  <c r="I185" i="211" s="1"/>
  <c r="I114" i="217"/>
  <c r="I277" i="217"/>
  <c r="F29" i="203"/>
  <c r="G29" i="203" s="1"/>
  <c r="H29" i="203" s="1"/>
  <c r="G19" i="211"/>
  <c r="H19" i="211" s="1"/>
  <c r="I19" i="211" s="1"/>
  <c r="G37" i="211"/>
  <c r="H37" i="211" s="1"/>
  <c r="I37" i="211" s="1"/>
  <c r="G56" i="211"/>
  <c r="H56" i="211" s="1"/>
  <c r="I56" i="211" s="1"/>
  <c r="G72" i="211"/>
  <c r="H72" i="211" s="1"/>
  <c r="I72" i="211" s="1"/>
  <c r="G92" i="211"/>
  <c r="H92" i="211" s="1"/>
  <c r="I92" i="211" s="1"/>
  <c r="G108" i="211"/>
  <c r="H108" i="211" s="1"/>
  <c r="I108" i="211" s="1"/>
  <c r="G127" i="211"/>
  <c r="H127" i="211" s="1"/>
  <c r="I127" i="211" s="1"/>
  <c r="G143" i="211"/>
  <c r="H143" i="211" s="1"/>
  <c r="I143" i="211" s="1"/>
  <c r="G160" i="211"/>
  <c r="H160" i="211" s="1"/>
  <c r="I160" i="211" s="1"/>
  <c r="G180" i="211"/>
  <c r="H180" i="211" s="1"/>
  <c r="I180" i="211" s="1"/>
  <c r="G196" i="211"/>
  <c r="H196" i="211" s="1"/>
  <c r="I196" i="211" s="1"/>
  <c r="G29" i="214"/>
  <c r="H29" i="214" s="1"/>
  <c r="I29" i="214" s="1"/>
  <c r="G30" i="211"/>
  <c r="H30" i="211" s="1"/>
  <c r="I30" i="211" s="1"/>
  <c r="G51" i="211"/>
  <c r="H51" i="211" s="1"/>
  <c r="I51" i="211" s="1"/>
  <c r="G67" i="211"/>
  <c r="H67" i="211" s="1"/>
  <c r="I67" i="211" s="1"/>
  <c r="G87" i="211"/>
  <c r="H87" i="211" s="1"/>
  <c r="I87" i="211" s="1"/>
  <c r="G103" i="211"/>
  <c r="H103" i="211" s="1"/>
  <c r="I103" i="211" s="1"/>
  <c r="G122" i="211"/>
  <c r="H122" i="211" s="1"/>
  <c r="I122" i="211" s="1"/>
  <c r="G138" i="211"/>
  <c r="H138" i="211" s="1"/>
  <c r="I138" i="211" s="1"/>
  <c r="G154" i="211"/>
  <c r="H154" i="211" s="1"/>
  <c r="I154" i="211" s="1"/>
  <c r="G175" i="211"/>
  <c r="H175" i="211" s="1"/>
  <c r="I175" i="211" s="1"/>
  <c r="G191" i="211"/>
  <c r="H191" i="211" s="1"/>
  <c r="I191" i="211" s="1"/>
  <c r="I43" i="216"/>
  <c r="I22" i="217"/>
  <c r="G25" i="211"/>
  <c r="H25" i="211" s="1"/>
  <c r="I25" i="211" s="1"/>
  <c r="G46" i="211"/>
  <c r="H46" i="211" s="1"/>
  <c r="I46" i="211" s="1"/>
  <c r="G62" i="211"/>
  <c r="H62" i="211" s="1"/>
  <c r="I62" i="211" s="1"/>
  <c r="G82" i="211"/>
  <c r="H82" i="211" s="1"/>
  <c r="I82" i="211" s="1"/>
  <c r="G98" i="211"/>
  <c r="H98" i="211" s="1"/>
  <c r="I98" i="211" s="1"/>
  <c r="G115" i="211"/>
  <c r="H115" i="211" s="1"/>
  <c r="I115" i="211" s="1"/>
  <c r="G133" i="211"/>
  <c r="H133" i="211" s="1"/>
  <c r="I133" i="211" s="1"/>
  <c r="G149" i="211"/>
  <c r="H149" i="211" s="1"/>
  <c r="I149" i="211" s="1"/>
  <c r="G170" i="211"/>
  <c r="H170" i="211" s="1"/>
  <c r="I170" i="211" s="1"/>
  <c r="G186" i="211"/>
  <c r="H186" i="211" s="1"/>
  <c r="I186" i="211" s="1"/>
  <c r="G36" i="214"/>
  <c r="H36" i="214" s="1"/>
  <c r="I36" i="214" s="1"/>
  <c r="I17" i="210"/>
  <c r="G20" i="211"/>
  <c r="H20" i="211" s="1"/>
  <c r="I20" i="211" s="1"/>
  <c r="G38" i="211"/>
  <c r="H38" i="211" s="1"/>
  <c r="I38" i="211" s="1"/>
  <c r="G57" i="211"/>
  <c r="H57" i="211" s="1"/>
  <c r="I57" i="211" s="1"/>
  <c r="G73" i="211"/>
  <c r="H73" i="211" s="1"/>
  <c r="I73" i="211" s="1"/>
  <c r="G93" i="211"/>
  <c r="H93" i="211" s="1"/>
  <c r="I93" i="211" s="1"/>
  <c r="G109" i="211"/>
  <c r="H109" i="211" s="1"/>
  <c r="I109" i="211" s="1"/>
  <c r="G128" i="211"/>
  <c r="H128" i="211" s="1"/>
  <c r="I128" i="211" s="1"/>
  <c r="G144" i="211"/>
  <c r="H144" i="211" s="1"/>
  <c r="I144" i="211" s="1"/>
  <c r="G161" i="211"/>
  <c r="H161" i="211" s="1"/>
  <c r="I161" i="211" s="1"/>
  <c r="G181" i="211"/>
  <c r="H181" i="211" s="1"/>
  <c r="I181" i="211" s="1"/>
  <c r="G30" i="214"/>
  <c r="H30" i="214" s="1"/>
  <c r="I30" i="214" s="1"/>
  <c r="I126" i="217"/>
  <c r="F48" i="203"/>
  <c r="G48" i="203" s="1"/>
  <c r="H48" i="203" s="1"/>
  <c r="G32" i="211"/>
  <c r="H32" i="211" s="1"/>
  <c r="I32" i="211" s="1"/>
  <c r="G52" i="211"/>
  <c r="H52" i="211" s="1"/>
  <c r="I52" i="211" s="1"/>
  <c r="G68" i="211"/>
  <c r="H68" i="211" s="1"/>
  <c r="I68" i="211" s="1"/>
  <c r="G88" i="211"/>
  <c r="H88" i="211" s="1"/>
  <c r="I88" i="211" s="1"/>
  <c r="G104" i="211"/>
  <c r="H104" i="211" s="1"/>
  <c r="I104" i="211" s="1"/>
  <c r="G123" i="211"/>
  <c r="H123" i="211" s="1"/>
  <c r="I123" i="211" s="1"/>
  <c r="G139" i="211"/>
  <c r="H139" i="211" s="1"/>
  <c r="I139" i="211" s="1"/>
  <c r="G155" i="211"/>
  <c r="H155" i="211" s="1"/>
  <c r="I155" i="211" s="1"/>
  <c r="G176" i="211"/>
  <c r="H176" i="211" s="1"/>
  <c r="I176" i="211" s="1"/>
  <c r="G21" i="216"/>
  <c r="H21" i="216" s="1"/>
  <c r="I21" i="216" s="1"/>
  <c r="G38" i="216"/>
  <c r="H38" i="216" s="1"/>
  <c r="I38" i="216" s="1"/>
  <c r="G55" i="216"/>
  <c r="H55" i="216" s="1"/>
  <c r="I55" i="216" s="1"/>
  <c r="G28" i="217"/>
  <c r="H28" i="217" s="1"/>
  <c r="I28" i="217" s="1"/>
  <c r="G44" i="217"/>
  <c r="H44" i="217" s="1"/>
  <c r="I44" i="217" s="1"/>
  <c r="G60" i="217"/>
  <c r="H60" i="217" s="1"/>
  <c r="I60" i="217" s="1"/>
  <c r="G88" i="217"/>
  <c r="H88" i="217" s="1"/>
  <c r="I88" i="217" s="1"/>
  <c r="G104" i="217"/>
  <c r="H104" i="217" s="1"/>
  <c r="I104" i="217" s="1"/>
  <c r="G120" i="217"/>
  <c r="H120" i="217" s="1"/>
  <c r="I120" i="217" s="1"/>
  <c r="G149" i="217"/>
  <c r="H149" i="217" s="1"/>
  <c r="I149" i="217" s="1"/>
  <c r="G166" i="217"/>
  <c r="H166" i="217" s="1"/>
  <c r="I166" i="217" s="1"/>
  <c r="G192" i="217"/>
  <c r="H192" i="217" s="1"/>
  <c r="I192" i="217" s="1"/>
  <c r="G218" i="217"/>
  <c r="H218" i="217" s="1"/>
  <c r="I218" i="217" s="1"/>
  <c r="G234" i="217"/>
  <c r="H234" i="217" s="1"/>
  <c r="I234" i="217" s="1"/>
  <c r="G250" i="217"/>
  <c r="H250" i="217" s="1"/>
  <c r="I250" i="217" s="1"/>
  <c r="G266" i="217"/>
  <c r="H266" i="217" s="1"/>
  <c r="I266" i="217" s="1"/>
  <c r="G283" i="217"/>
  <c r="H283" i="217" s="1"/>
  <c r="I283" i="217" s="1"/>
  <c r="G299" i="217"/>
  <c r="H299" i="217" s="1"/>
  <c r="I299" i="217" s="1"/>
  <c r="G315" i="217"/>
  <c r="H315" i="217" s="1"/>
  <c r="I315" i="217" s="1"/>
  <c r="G16" i="216"/>
  <c r="H16" i="216" s="1"/>
  <c r="I16" i="216" s="1"/>
  <c r="G33" i="216"/>
  <c r="H33" i="216" s="1"/>
  <c r="I33" i="216" s="1"/>
  <c r="G50" i="216"/>
  <c r="H50" i="216" s="1"/>
  <c r="I50" i="216" s="1"/>
  <c r="G23" i="217"/>
  <c r="H23" i="217" s="1"/>
  <c r="I23" i="217" s="1"/>
  <c r="G39" i="217"/>
  <c r="H39" i="217" s="1"/>
  <c r="I39" i="217" s="1"/>
  <c r="G55" i="217"/>
  <c r="H55" i="217" s="1"/>
  <c r="I55" i="217" s="1"/>
  <c r="G83" i="217"/>
  <c r="H83" i="217" s="1"/>
  <c r="I83" i="217" s="1"/>
  <c r="G99" i="217"/>
  <c r="H99" i="217" s="1"/>
  <c r="I99" i="217" s="1"/>
  <c r="G115" i="217"/>
  <c r="H115" i="217" s="1"/>
  <c r="I115" i="217" s="1"/>
  <c r="G144" i="217"/>
  <c r="H144" i="217" s="1"/>
  <c r="I144" i="217" s="1"/>
  <c r="G160" i="217"/>
  <c r="H160" i="217" s="1"/>
  <c r="I160" i="217" s="1"/>
  <c r="G184" i="217"/>
  <c r="H184" i="217" s="1"/>
  <c r="I184" i="217" s="1"/>
  <c r="G213" i="217"/>
  <c r="H213" i="217" s="1"/>
  <c r="I213" i="217" s="1"/>
  <c r="G229" i="217"/>
  <c r="H229" i="217" s="1"/>
  <c r="I229" i="217" s="1"/>
  <c r="G245" i="217"/>
  <c r="H245" i="217" s="1"/>
  <c r="I245" i="217" s="1"/>
  <c r="G261" i="217"/>
  <c r="H261" i="217" s="1"/>
  <c r="I261" i="217" s="1"/>
  <c r="G278" i="217"/>
  <c r="H278" i="217" s="1"/>
  <c r="I278" i="217" s="1"/>
  <c r="G294" i="217"/>
  <c r="H294" i="217" s="1"/>
  <c r="I294" i="217" s="1"/>
  <c r="G310" i="217"/>
  <c r="H310" i="217" s="1"/>
  <c r="I310" i="217" s="1"/>
  <c r="G326" i="217"/>
  <c r="H326" i="217" s="1"/>
  <c r="I326" i="217" s="1"/>
  <c r="G19" i="210"/>
  <c r="H19" i="210" s="1"/>
  <c r="I19" i="210" s="1"/>
  <c r="G27" i="216"/>
  <c r="H27" i="216" s="1"/>
  <c r="I27" i="216" s="1"/>
  <c r="G44" i="216"/>
  <c r="H44" i="216" s="1"/>
  <c r="I44" i="216" s="1"/>
  <c r="G61" i="216"/>
  <c r="H61" i="216" s="1"/>
  <c r="I61" i="216" s="1"/>
  <c r="G18" i="217"/>
  <c r="H18" i="217" s="1"/>
  <c r="I18" i="217" s="1"/>
  <c r="G34" i="217"/>
  <c r="H34" i="217" s="1"/>
  <c r="I34" i="217" s="1"/>
  <c r="G50" i="217"/>
  <c r="H50" i="217" s="1"/>
  <c r="I50" i="217" s="1"/>
  <c r="G78" i="217"/>
  <c r="H78" i="217" s="1"/>
  <c r="I78" i="217" s="1"/>
  <c r="G94" i="217"/>
  <c r="H94" i="217" s="1"/>
  <c r="I94" i="217" s="1"/>
  <c r="G110" i="217"/>
  <c r="H110" i="217" s="1"/>
  <c r="I110" i="217" s="1"/>
  <c r="G128" i="217"/>
  <c r="H128" i="217" s="1"/>
  <c r="I128" i="217" s="1"/>
  <c r="G155" i="217"/>
  <c r="H155" i="217" s="1"/>
  <c r="I155" i="217" s="1"/>
  <c r="G179" i="217"/>
  <c r="H179" i="217" s="1"/>
  <c r="I179" i="217" s="1"/>
  <c r="G208" i="217"/>
  <c r="H208" i="217" s="1"/>
  <c r="I208" i="217" s="1"/>
  <c r="G224" i="217"/>
  <c r="H224" i="217" s="1"/>
  <c r="I224" i="217" s="1"/>
  <c r="G240" i="217"/>
  <c r="H240" i="217" s="1"/>
  <c r="I240" i="217" s="1"/>
  <c r="G256" i="217"/>
  <c r="H256" i="217" s="1"/>
  <c r="I256" i="217" s="1"/>
  <c r="G273" i="217"/>
  <c r="H273" i="217" s="1"/>
  <c r="I273" i="217" s="1"/>
  <c r="G289" i="217"/>
  <c r="H289" i="217" s="1"/>
  <c r="I289" i="217" s="1"/>
  <c r="G305" i="217"/>
  <c r="H305" i="217" s="1"/>
  <c r="I305" i="217" s="1"/>
  <c r="G321" i="217"/>
  <c r="H321" i="217" s="1"/>
  <c r="I321" i="217" s="1"/>
  <c r="G14" i="210"/>
  <c r="H14" i="210" s="1"/>
  <c r="I14" i="210" s="1"/>
  <c r="G22" i="216"/>
  <c r="H22" i="216" s="1"/>
  <c r="I22" i="216" s="1"/>
  <c r="G39" i="216"/>
  <c r="H39" i="216" s="1"/>
  <c r="I39" i="216" s="1"/>
  <c r="G56" i="216"/>
  <c r="H56" i="216" s="1"/>
  <c r="I56" i="216" s="1"/>
  <c r="G29" i="217"/>
  <c r="H29" i="217" s="1"/>
  <c r="I29" i="217" s="1"/>
  <c r="G45" i="217"/>
  <c r="H45" i="217" s="1"/>
  <c r="I45" i="217" s="1"/>
  <c r="G61" i="217"/>
  <c r="H61" i="217" s="1"/>
  <c r="I61" i="217" s="1"/>
  <c r="G89" i="217"/>
  <c r="H89" i="217" s="1"/>
  <c r="I89" i="217" s="1"/>
  <c r="G105" i="217"/>
  <c r="H105" i="217" s="1"/>
  <c r="I105" i="217" s="1"/>
  <c r="G121" i="217"/>
  <c r="H121" i="217" s="1"/>
  <c r="I121" i="217" s="1"/>
  <c r="G150" i="217"/>
  <c r="H150" i="217" s="1"/>
  <c r="I150" i="217" s="1"/>
  <c r="G167" i="217"/>
  <c r="H167" i="217" s="1"/>
  <c r="I167" i="217" s="1"/>
  <c r="G196" i="217"/>
  <c r="H196" i="217" s="1"/>
  <c r="I196" i="217" s="1"/>
  <c r="G219" i="217"/>
  <c r="H219" i="217" s="1"/>
  <c r="I219" i="217" s="1"/>
  <c r="G235" i="217"/>
  <c r="H235" i="217" s="1"/>
  <c r="I235" i="217" s="1"/>
  <c r="G251" i="217"/>
  <c r="H251" i="217" s="1"/>
  <c r="I251" i="217" s="1"/>
  <c r="G268" i="217"/>
  <c r="H268" i="217" s="1"/>
  <c r="I268" i="217" s="1"/>
  <c r="G284" i="217"/>
  <c r="H284" i="217" s="1"/>
  <c r="I284" i="217" s="1"/>
  <c r="G300" i="217"/>
  <c r="H300" i="217" s="1"/>
  <c r="I300" i="217" s="1"/>
  <c r="G316" i="217"/>
  <c r="H316" i="217" s="1"/>
  <c r="I316" i="217" s="1"/>
  <c r="G17" i="216"/>
  <c r="H17" i="216" s="1"/>
  <c r="I17" i="216" s="1"/>
  <c r="G34" i="216"/>
  <c r="H34" i="216" s="1"/>
  <c r="I34" i="216" s="1"/>
  <c r="G51" i="216"/>
  <c r="H51" i="216" s="1"/>
  <c r="I51" i="216" s="1"/>
  <c r="G24" i="217"/>
  <c r="H24" i="217" s="1"/>
  <c r="I24" i="217" s="1"/>
  <c r="G40" i="217"/>
  <c r="H40" i="217" s="1"/>
  <c r="I40" i="217" s="1"/>
  <c r="G56" i="217"/>
  <c r="H56" i="217" s="1"/>
  <c r="I56" i="217" s="1"/>
  <c r="G84" i="217"/>
  <c r="H84" i="217" s="1"/>
  <c r="I84" i="217" s="1"/>
  <c r="G100" i="217"/>
  <c r="H100" i="217" s="1"/>
  <c r="I100" i="217" s="1"/>
  <c r="G116" i="217"/>
  <c r="H116" i="217" s="1"/>
  <c r="I116" i="217" s="1"/>
  <c r="G145" i="217"/>
  <c r="H145" i="217" s="1"/>
  <c r="I145" i="217" s="1"/>
  <c r="G161" i="217"/>
  <c r="H161" i="217" s="1"/>
  <c r="I161" i="217" s="1"/>
  <c r="G185" i="217"/>
  <c r="H185" i="217" s="1"/>
  <c r="I185" i="217" s="1"/>
  <c r="G214" i="217"/>
  <c r="H214" i="217" s="1"/>
  <c r="I214" i="217" s="1"/>
  <c r="G230" i="217"/>
  <c r="H230" i="217" s="1"/>
  <c r="I230" i="217" s="1"/>
  <c r="G246" i="217"/>
  <c r="H246" i="217" s="1"/>
  <c r="I246" i="217" s="1"/>
  <c r="G262" i="217"/>
  <c r="H262" i="217" s="1"/>
  <c r="I262" i="217" s="1"/>
  <c r="G279" i="217"/>
  <c r="H279" i="217" s="1"/>
  <c r="I279" i="217" s="1"/>
  <c r="G295" i="217"/>
  <c r="H295" i="217" s="1"/>
  <c r="I295" i="217" s="1"/>
  <c r="G311" i="217"/>
  <c r="H311" i="217" s="1"/>
  <c r="I311" i="217" s="1"/>
  <c r="G327" i="217"/>
  <c r="H327" i="217" s="1"/>
  <c r="I327" i="217" s="1"/>
  <c r="G20" i="210"/>
  <c r="H20" i="210" s="1"/>
  <c r="I20" i="210" s="1"/>
  <c r="G28" i="216"/>
  <c r="H28" i="216" s="1"/>
  <c r="I28" i="216" s="1"/>
  <c r="G45" i="216"/>
  <c r="H45" i="216" s="1"/>
  <c r="I45" i="216" s="1"/>
  <c r="G62" i="216"/>
  <c r="H62" i="216" s="1"/>
  <c r="I62" i="216" s="1"/>
  <c r="G19" i="217"/>
  <c r="H19" i="217" s="1"/>
  <c r="I19" i="217" s="1"/>
  <c r="G35" i="217"/>
  <c r="H35" i="217" s="1"/>
  <c r="I35" i="217" s="1"/>
  <c r="G51" i="217"/>
  <c r="H51" i="217" s="1"/>
  <c r="I51" i="217" s="1"/>
  <c r="G79" i="217"/>
  <c r="H79" i="217" s="1"/>
  <c r="I79" i="217" s="1"/>
  <c r="G95" i="217"/>
  <c r="H95" i="217" s="1"/>
  <c r="I95" i="217" s="1"/>
  <c r="G111" i="217"/>
  <c r="H111" i="217" s="1"/>
  <c r="I111" i="217" s="1"/>
  <c r="G137" i="217"/>
  <c r="H137" i="217" s="1"/>
  <c r="I137" i="217" s="1"/>
  <c r="G156" i="217"/>
  <c r="H156" i="217" s="1"/>
  <c r="I156" i="217" s="1"/>
  <c r="G180" i="217"/>
  <c r="H180" i="217" s="1"/>
  <c r="I180" i="217" s="1"/>
  <c r="G209" i="217"/>
  <c r="H209" i="217" s="1"/>
  <c r="I209" i="217" s="1"/>
  <c r="G225" i="217"/>
  <c r="H225" i="217" s="1"/>
  <c r="I225" i="217" s="1"/>
  <c r="G241" i="217"/>
  <c r="H241" i="217" s="1"/>
  <c r="I241" i="217" s="1"/>
  <c r="G257" i="217"/>
  <c r="H257" i="217" s="1"/>
  <c r="I257" i="217" s="1"/>
  <c r="G274" i="217"/>
  <c r="H274" i="217" s="1"/>
  <c r="I274" i="217" s="1"/>
  <c r="G290" i="217"/>
  <c r="H290" i="217" s="1"/>
  <c r="I290" i="217" s="1"/>
  <c r="G306" i="217"/>
  <c r="H306" i="217" s="1"/>
  <c r="I306" i="217" s="1"/>
  <c r="G322" i="217"/>
  <c r="H322" i="217" s="1"/>
  <c r="I322" i="217" s="1"/>
  <c r="G15" i="210"/>
  <c r="H15" i="210" s="1"/>
  <c r="I15" i="210" s="1"/>
  <c r="G23" i="216"/>
  <c r="H23" i="216" s="1"/>
  <c r="I23" i="216" s="1"/>
  <c r="G40" i="216"/>
  <c r="H40" i="216" s="1"/>
  <c r="I40" i="216" s="1"/>
  <c r="G57" i="216"/>
  <c r="H57" i="216" s="1"/>
  <c r="I57" i="216" s="1"/>
  <c r="G30" i="217"/>
  <c r="H30" i="217" s="1"/>
  <c r="I30" i="217" s="1"/>
  <c r="G46" i="217"/>
  <c r="H46" i="217" s="1"/>
  <c r="I46" i="217" s="1"/>
  <c r="G62" i="217"/>
  <c r="H62" i="217" s="1"/>
  <c r="I62" i="217" s="1"/>
  <c r="G90" i="217"/>
  <c r="H90" i="217" s="1"/>
  <c r="I90" i="217" s="1"/>
  <c r="G106" i="217"/>
  <c r="H106" i="217" s="1"/>
  <c r="I106" i="217" s="1"/>
  <c r="G122" i="217"/>
  <c r="H122" i="217" s="1"/>
  <c r="I122" i="217" s="1"/>
  <c r="G151" i="217"/>
  <c r="H151" i="217" s="1"/>
  <c r="I151" i="217" s="1"/>
  <c r="G172" i="217"/>
  <c r="H172" i="217" s="1"/>
  <c r="I172" i="217" s="1"/>
  <c r="G199" i="217"/>
  <c r="H199" i="217" s="1"/>
  <c r="I199" i="217" s="1"/>
  <c r="G220" i="217"/>
  <c r="H220" i="217" s="1"/>
  <c r="I220" i="217" s="1"/>
  <c r="G236" i="217"/>
  <c r="H236" i="217" s="1"/>
  <c r="I236" i="217" s="1"/>
  <c r="G252" i="217"/>
  <c r="H252" i="217" s="1"/>
  <c r="I252" i="217" s="1"/>
  <c r="G269" i="217"/>
  <c r="H269" i="217" s="1"/>
  <c r="I269" i="217" s="1"/>
  <c r="G285" i="217"/>
  <c r="H285" i="217" s="1"/>
  <c r="I285" i="217" s="1"/>
  <c r="G301" i="217"/>
  <c r="H301" i="217" s="1"/>
  <c r="I301" i="217" s="1"/>
  <c r="G317" i="217"/>
  <c r="H317" i="217" s="1"/>
  <c r="I317" i="217" s="1"/>
  <c r="G18" i="216"/>
  <c r="H18" i="216" s="1"/>
  <c r="I18" i="216" s="1"/>
  <c r="G35" i="216"/>
  <c r="H35" i="216" s="1"/>
  <c r="I35" i="216" s="1"/>
  <c r="G52" i="216"/>
  <c r="H52" i="216" s="1"/>
  <c r="I52" i="216" s="1"/>
  <c r="G25" i="217"/>
  <c r="H25" i="217" s="1"/>
  <c r="I25" i="217" s="1"/>
  <c r="G41" i="217"/>
  <c r="H41" i="217" s="1"/>
  <c r="I41" i="217" s="1"/>
  <c r="G57" i="217"/>
  <c r="H57" i="217" s="1"/>
  <c r="I57" i="217" s="1"/>
  <c r="G85" i="217"/>
  <c r="H85" i="217" s="1"/>
  <c r="I85" i="217" s="1"/>
  <c r="G101" i="217"/>
  <c r="H101" i="217" s="1"/>
  <c r="I101" i="217" s="1"/>
  <c r="G117" i="217"/>
  <c r="H117" i="217" s="1"/>
  <c r="I117" i="217" s="1"/>
  <c r="G146" i="217"/>
  <c r="H146" i="217" s="1"/>
  <c r="I146" i="217" s="1"/>
  <c r="G163" i="217"/>
  <c r="H163" i="217" s="1"/>
  <c r="I163" i="217" s="1"/>
  <c r="G186" i="217"/>
  <c r="H186" i="217" s="1"/>
  <c r="I186" i="217" s="1"/>
  <c r="G215" i="217"/>
  <c r="H215" i="217" s="1"/>
  <c r="I215" i="217" s="1"/>
  <c r="G231" i="217"/>
  <c r="H231" i="217" s="1"/>
  <c r="I231" i="217" s="1"/>
  <c r="G247" i="217"/>
  <c r="H247" i="217" s="1"/>
  <c r="I247" i="217" s="1"/>
  <c r="G263" i="217"/>
  <c r="H263" i="217" s="1"/>
  <c r="I263" i="217" s="1"/>
  <c r="G280" i="217"/>
  <c r="H280" i="217" s="1"/>
  <c r="I280" i="217" s="1"/>
  <c r="G296" i="217"/>
  <c r="H296" i="217" s="1"/>
  <c r="I296" i="217" s="1"/>
  <c r="G312" i="217"/>
  <c r="H312" i="217" s="1"/>
  <c r="I312" i="217" s="1"/>
  <c r="G328" i="217"/>
  <c r="H328" i="217" s="1"/>
  <c r="I328" i="217" s="1"/>
  <c r="G29" i="216"/>
  <c r="H29" i="216" s="1"/>
  <c r="I29" i="216" s="1"/>
  <c r="G46" i="216"/>
  <c r="H46" i="216" s="1"/>
  <c r="I46" i="216" s="1"/>
  <c r="G20" i="217"/>
  <c r="H20" i="217" s="1"/>
  <c r="I20" i="217" s="1"/>
  <c r="G36" i="217"/>
  <c r="H36" i="217" s="1"/>
  <c r="I36" i="217" s="1"/>
  <c r="G52" i="217"/>
  <c r="H52" i="217" s="1"/>
  <c r="I52" i="217" s="1"/>
  <c r="G80" i="217"/>
  <c r="H80" i="217" s="1"/>
  <c r="I80" i="217" s="1"/>
  <c r="G96" i="217"/>
  <c r="H96" i="217" s="1"/>
  <c r="I96" i="217" s="1"/>
  <c r="G112" i="217"/>
  <c r="H112" i="217" s="1"/>
  <c r="I112" i="217" s="1"/>
  <c r="G141" i="217"/>
  <c r="H141" i="217" s="1"/>
  <c r="I141" i="217" s="1"/>
  <c r="G157" i="217"/>
  <c r="H157" i="217" s="1"/>
  <c r="I157" i="217" s="1"/>
  <c r="G181" i="217"/>
  <c r="H181" i="217" s="1"/>
  <c r="I181" i="217" s="1"/>
  <c r="G210" i="217"/>
  <c r="H210" i="217" s="1"/>
  <c r="I210" i="217" s="1"/>
  <c r="G226" i="217"/>
  <c r="H226" i="217" s="1"/>
  <c r="I226" i="217" s="1"/>
  <c r="G242" i="217"/>
  <c r="H242" i="217" s="1"/>
  <c r="I242" i="217" s="1"/>
  <c r="G258" i="217"/>
  <c r="H258" i="217" s="1"/>
  <c r="I258" i="217" s="1"/>
  <c r="G275" i="217"/>
  <c r="H275" i="217" s="1"/>
  <c r="I275" i="217" s="1"/>
  <c r="G291" i="217"/>
  <c r="H291" i="217" s="1"/>
  <c r="I291" i="217" s="1"/>
  <c r="G307" i="217"/>
  <c r="H307" i="217" s="1"/>
  <c r="I307" i="217" s="1"/>
  <c r="G323" i="217"/>
  <c r="H323" i="217" s="1"/>
  <c r="I323" i="217" s="1"/>
  <c r="G16" i="210"/>
  <c r="H16" i="210" s="1"/>
  <c r="I16" i="210" s="1"/>
  <c r="G24" i="216"/>
  <c r="H24" i="216" s="1"/>
  <c r="I24" i="216" s="1"/>
  <c r="G41" i="216"/>
  <c r="H41" i="216" s="1"/>
  <c r="I41" i="216" s="1"/>
  <c r="G58" i="216"/>
  <c r="H58" i="216" s="1"/>
  <c r="I58" i="216" s="1"/>
  <c r="G31" i="217"/>
  <c r="H31" i="217" s="1"/>
  <c r="I31" i="217" s="1"/>
  <c r="G47" i="217"/>
  <c r="H47" i="217" s="1"/>
  <c r="I47" i="217" s="1"/>
  <c r="G63" i="217"/>
  <c r="H63" i="217" s="1"/>
  <c r="I63" i="217" s="1"/>
  <c r="G91" i="217"/>
  <c r="H91" i="217" s="1"/>
  <c r="I91" i="217" s="1"/>
  <c r="G107" i="217"/>
  <c r="H107" i="217" s="1"/>
  <c r="I107" i="217" s="1"/>
  <c r="G123" i="217"/>
  <c r="H123" i="217" s="1"/>
  <c r="I123" i="217" s="1"/>
  <c r="G152" i="217"/>
  <c r="H152" i="217" s="1"/>
  <c r="I152" i="217" s="1"/>
  <c r="G174" i="217"/>
  <c r="H174" i="217" s="1"/>
  <c r="I174" i="217" s="1"/>
  <c r="G205" i="217"/>
  <c r="H205" i="217" s="1"/>
  <c r="I205" i="217" s="1"/>
  <c r="G221" i="217"/>
  <c r="H221" i="217" s="1"/>
  <c r="I221" i="217" s="1"/>
  <c r="G237" i="217"/>
  <c r="H237" i="217" s="1"/>
  <c r="I237" i="217" s="1"/>
  <c r="G253" i="217"/>
  <c r="H253" i="217" s="1"/>
  <c r="I253" i="217" s="1"/>
  <c r="G270" i="217"/>
  <c r="H270" i="217" s="1"/>
  <c r="I270" i="217" s="1"/>
  <c r="G286" i="217"/>
  <c r="H286" i="217" s="1"/>
  <c r="I286" i="217" s="1"/>
  <c r="G302" i="217"/>
  <c r="H302" i="217" s="1"/>
  <c r="I302" i="217" s="1"/>
  <c r="G318" i="217"/>
  <c r="H318" i="217" s="1"/>
  <c r="I318" i="217" s="1"/>
  <c r="G19" i="216"/>
  <c r="H19" i="216" s="1"/>
  <c r="I19" i="216" s="1"/>
  <c r="G36" i="216"/>
  <c r="H36" i="216" s="1"/>
  <c r="I36" i="216" s="1"/>
  <c r="G53" i="216"/>
  <c r="H53" i="216" s="1"/>
  <c r="I53" i="216" s="1"/>
  <c r="G26" i="217"/>
  <c r="H26" i="217" s="1"/>
  <c r="I26" i="217" s="1"/>
  <c r="G42" i="217"/>
  <c r="H42" i="217" s="1"/>
  <c r="I42" i="217" s="1"/>
  <c r="G58" i="217"/>
  <c r="H58" i="217" s="1"/>
  <c r="I58" i="217" s="1"/>
  <c r="G86" i="217"/>
  <c r="H86" i="217" s="1"/>
  <c r="I86" i="217" s="1"/>
  <c r="G102" i="217"/>
  <c r="H102" i="217" s="1"/>
  <c r="I102" i="217" s="1"/>
  <c r="G118" i="217"/>
  <c r="H118" i="217" s="1"/>
  <c r="I118" i="217" s="1"/>
  <c r="G147" i="217"/>
  <c r="H147" i="217" s="1"/>
  <c r="I147" i="217" s="1"/>
  <c r="G164" i="217"/>
  <c r="H164" i="217" s="1"/>
  <c r="I164" i="217" s="1"/>
  <c r="G187" i="217"/>
  <c r="H187" i="217" s="1"/>
  <c r="I187" i="217" s="1"/>
  <c r="G216" i="217"/>
  <c r="H216" i="217" s="1"/>
  <c r="I216" i="217" s="1"/>
  <c r="G232" i="217"/>
  <c r="H232" i="217" s="1"/>
  <c r="I232" i="217" s="1"/>
  <c r="G248" i="217"/>
  <c r="H248" i="217" s="1"/>
  <c r="I248" i="217" s="1"/>
  <c r="G264" i="217"/>
  <c r="H264" i="217" s="1"/>
  <c r="I264" i="217" s="1"/>
  <c r="G281" i="217"/>
  <c r="H281" i="217" s="1"/>
  <c r="I281" i="217" s="1"/>
  <c r="G297" i="217"/>
  <c r="H297" i="217" s="1"/>
  <c r="I297" i="217" s="1"/>
  <c r="G313" i="217"/>
  <c r="H313" i="217" s="1"/>
  <c r="I313" i="217" s="1"/>
  <c r="G329" i="217"/>
  <c r="H329" i="217" s="1"/>
  <c r="I329" i="217" s="1"/>
  <c r="G30" i="216"/>
  <c r="H30" i="216" s="1"/>
  <c r="I30" i="216" s="1"/>
  <c r="G48" i="216"/>
  <c r="H48" i="216" s="1"/>
  <c r="I48" i="216" s="1"/>
  <c r="G21" i="217"/>
  <c r="H21" i="217" s="1"/>
  <c r="I21" i="217" s="1"/>
  <c r="G37" i="217"/>
  <c r="H37" i="217" s="1"/>
  <c r="I37" i="217" s="1"/>
  <c r="G53" i="217"/>
  <c r="H53" i="217" s="1"/>
  <c r="I53" i="217" s="1"/>
  <c r="G81" i="217"/>
  <c r="H81" i="217" s="1"/>
  <c r="I81" i="217" s="1"/>
  <c r="G97" i="217"/>
  <c r="H97" i="217" s="1"/>
  <c r="I97" i="217" s="1"/>
  <c r="G113" i="217"/>
  <c r="H113" i="217" s="1"/>
  <c r="I113" i="217" s="1"/>
  <c r="G142" i="217"/>
  <c r="H142" i="217" s="1"/>
  <c r="I142" i="217" s="1"/>
  <c r="G158" i="217"/>
  <c r="H158" i="217" s="1"/>
  <c r="I158" i="217" s="1"/>
  <c r="G182" i="217"/>
  <c r="H182" i="217" s="1"/>
  <c r="I182" i="217" s="1"/>
  <c r="G211" i="217"/>
  <c r="H211" i="217" s="1"/>
  <c r="I211" i="217" s="1"/>
  <c r="G227" i="217"/>
  <c r="H227" i="217" s="1"/>
  <c r="I227" i="217" s="1"/>
  <c r="G243" i="217"/>
  <c r="H243" i="217" s="1"/>
  <c r="I243" i="217" s="1"/>
  <c r="G259" i="217"/>
  <c r="H259" i="217" s="1"/>
  <c r="I259" i="217" s="1"/>
  <c r="G276" i="217"/>
  <c r="H276" i="217" s="1"/>
  <c r="I276" i="217" s="1"/>
  <c r="G292" i="217"/>
  <c r="H292" i="217" s="1"/>
  <c r="I292" i="217" s="1"/>
  <c r="G308" i="217"/>
  <c r="H308" i="217" s="1"/>
  <c r="I308" i="217" s="1"/>
  <c r="G324" i="217"/>
  <c r="H324" i="217" s="1"/>
  <c r="I324" i="217" s="1"/>
  <c r="G25" i="216"/>
  <c r="H25" i="216" s="1"/>
  <c r="I25" i="216" s="1"/>
  <c r="G42" i="216"/>
  <c r="H42" i="216" s="1"/>
  <c r="I42" i="216" s="1"/>
  <c r="G59" i="216"/>
  <c r="H59" i="216" s="1"/>
  <c r="I59" i="216" s="1"/>
  <c r="G32" i="217"/>
  <c r="H32" i="217" s="1"/>
  <c r="I32" i="217" s="1"/>
  <c r="G48" i="217"/>
  <c r="H48" i="217" s="1"/>
  <c r="I48" i="217" s="1"/>
  <c r="G64" i="217"/>
  <c r="H64" i="217" s="1"/>
  <c r="I64" i="217" s="1"/>
  <c r="G92" i="217"/>
  <c r="H92" i="217" s="1"/>
  <c r="I92" i="217" s="1"/>
  <c r="G108" i="217"/>
  <c r="H108" i="217" s="1"/>
  <c r="I108" i="217" s="1"/>
  <c r="G124" i="217"/>
  <c r="H124" i="217" s="1"/>
  <c r="I124" i="217" s="1"/>
  <c r="G153" i="217"/>
  <c r="H153" i="217" s="1"/>
  <c r="I153" i="217" s="1"/>
  <c r="G177" i="217"/>
  <c r="H177" i="217" s="1"/>
  <c r="I177" i="217" s="1"/>
  <c r="G206" i="217"/>
  <c r="H206" i="217" s="1"/>
  <c r="I206" i="217" s="1"/>
  <c r="G222" i="217"/>
  <c r="H222" i="217" s="1"/>
  <c r="I222" i="217" s="1"/>
  <c r="G238" i="217"/>
  <c r="H238" i="217" s="1"/>
  <c r="I238" i="217" s="1"/>
  <c r="G254" i="217"/>
  <c r="H254" i="217" s="1"/>
  <c r="I254" i="217" s="1"/>
  <c r="G271" i="217"/>
  <c r="H271" i="217" s="1"/>
  <c r="I271" i="217" s="1"/>
  <c r="G287" i="217"/>
  <c r="H287" i="217" s="1"/>
  <c r="I287" i="217" s="1"/>
  <c r="G303" i="217"/>
  <c r="H303" i="217" s="1"/>
  <c r="I303" i="217" s="1"/>
  <c r="G319" i="217"/>
  <c r="H319" i="217" s="1"/>
  <c r="I319" i="217" s="1"/>
  <c r="G20" i="216"/>
  <c r="H20" i="216" s="1"/>
  <c r="I20" i="216" s="1"/>
  <c r="G37" i="216"/>
  <c r="H37" i="216" s="1"/>
  <c r="I37" i="216" s="1"/>
  <c r="G27" i="217"/>
  <c r="H27" i="217" s="1"/>
  <c r="I27" i="217" s="1"/>
  <c r="G43" i="217"/>
  <c r="H43" i="217" s="1"/>
  <c r="I43" i="217" s="1"/>
  <c r="G59" i="217"/>
  <c r="H59" i="217" s="1"/>
  <c r="I59" i="217" s="1"/>
  <c r="G87" i="217"/>
  <c r="H87" i="217" s="1"/>
  <c r="I87" i="217" s="1"/>
  <c r="G103" i="217"/>
  <c r="H103" i="217" s="1"/>
  <c r="I103" i="217" s="1"/>
  <c r="G119" i="217"/>
  <c r="H119" i="217" s="1"/>
  <c r="I119" i="217" s="1"/>
  <c r="G148" i="217"/>
  <c r="H148" i="217" s="1"/>
  <c r="I148" i="217" s="1"/>
  <c r="G165" i="217"/>
  <c r="H165" i="217" s="1"/>
  <c r="I165" i="217" s="1"/>
  <c r="G188" i="217"/>
  <c r="H188" i="217" s="1"/>
  <c r="I188" i="217" s="1"/>
  <c r="G217" i="217"/>
  <c r="H217" i="217" s="1"/>
  <c r="I217" i="217" s="1"/>
  <c r="G233" i="217"/>
  <c r="H233" i="217" s="1"/>
  <c r="I233" i="217" s="1"/>
  <c r="G249" i="217"/>
  <c r="H249" i="217" s="1"/>
  <c r="I249" i="217" s="1"/>
  <c r="G265" i="217"/>
  <c r="H265" i="217" s="1"/>
  <c r="I265" i="217" s="1"/>
  <c r="G282" i="217"/>
  <c r="H282" i="217" s="1"/>
  <c r="I282" i="217" s="1"/>
  <c r="G298" i="217"/>
  <c r="H298" i="217" s="1"/>
  <c r="I298" i="217" s="1"/>
  <c r="G24" i="235"/>
  <c r="H24" i="235" s="1"/>
  <c r="I24" i="235" s="1"/>
  <c r="G50" i="235"/>
  <c r="H50" i="235" s="1"/>
  <c r="I50" i="235" s="1"/>
  <c r="G114" i="235"/>
  <c r="H114" i="235" s="1"/>
  <c r="I114" i="235" s="1"/>
  <c r="G194" i="235"/>
  <c r="H194" i="235" s="1"/>
  <c r="I194" i="235" s="1"/>
  <c r="G26" i="235"/>
  <c r="H26" i="235" s="1"/>
  <c r="I26" i="235" s="1"/>
  <c r="G54" i="235"/>
  <c r="H54" i="235" s="1"/>
  <c r="I54" i="235" s="1"/>
  <c r="G78" i="235"/>
  <c r="H78" i="235" s="1"/>
  <c r="I78" i="235" s="1"/>
  <c r="G116" i="235"/>
  <c r="H116" i="235" s="1"/>
  <c r="I116" i="235" s="1"/>
  <c r="G152" i="235"/>
  <c r="H152" i="235" s="1"/>
  <c r="I152" i="235" s="1"/>
  <c r="G196" i="235"/>
  <c r="H196" i="235" s="1"/>
  <c r="I196" i="235" s="1"/>
  <c r="G30" i="235"/>
  <c r="H30" i="235" s="1"/>
  <c r="I30" i="235" s="1"/>
  <c r="G58" i="235"/>
  <c r="H58" i="235" s="1"/>
  <c r="I58" i="235" s="1"/>
  <c r="G84" i="235"/>
  <c r="H84" i="235" s="1"/>
  <c r="I84" i="235" s="1"/>
  <c r="G120" i="235"/>
  <c r="H120" i="235" s="1"/>
  <c r="I120" i="235" s="1"/>
  <c r="G160" i="235"/>
  <c r="H160" i="235" s="1"/>
  <c r="I160" i="235" s="1"/>
  <c r="G200" i="235"/>
  <c r="H200" i="235" s="1"/>
  <c r="I200" i="235" s="1"/>
  <c r="G32" i="235"/>
  <c r="H32" i="235" s="1"/>
  <c r="I32" i="235" s="1"/>
  <c r="G60" i="235"/>
  <c r="H60" i="235" s="1"/>
  <c r="I60" i="235" s="1"/>
  <c r="G86" i="235"/>
  <c r="H86" i="235" s="1"/>
  <c r="I86" i="235" s="1"/>
  <c r="G122" i="235"/>
  <c r="H122" i="235" s="1"/>
  <c r="I122" i="235" s="1"/>
  <c r="G162" i="235"/>
  <c r="H162" i="235" s="1"/>
  <c r="I162" i="235" s="1"/>
  <c r="G206" i="235"/>
  <c r="H206" i="235" s="1"/>
  <c r="I206" i="235" s="1"/>
  <c r="G33" i="235"/>
  <c r="H33" i="235" s="1"/>
  <c r="I33" i="235" s="1"/>
  <c r="G62" i="235"/>
  <c r="H62" i="235" s="1"/>
  <c r="I62" i="235" s="1"/>
  <c r="G88" i="235"/>
  <c r="H88" i="235" s="1"/>
  <c r="I88" i="235" s="1"/>
  <c r="G124" i="235"/>
  <c r="H124" i="235" s="1"/>
  <c r="I124" i="235" s="1"/>
  <c r="G164" i="235"/>
  <c r="H164" i="235" s="1"/>
  <c r="I164" i="235" s="1"/>
  <c r="G64" i="235"/>
  <c r="H64" i="235" s="1"/>
  <c r="I64" i="235" s="1"/>
  <c r="G90" i="235"/>
  <c r="H90" i="235" s="1"/>
  <c r="I90" i="235" s="1"/>
  <c r="G126" i="235"/>
  <c r="H126" i="235" s="1"/>
  <c r="I126" i="235" s="1"/>
  <c r="G166" i="235"/>
  <c r="H166" i="235" s="1"/>
  <c r="I166" i="235" s="1"/>
  <c r="I208" i="235"/>
  <c r="G34" i="235"/>
  <c r="H34" i="235" s="1"/>
  <c r="I34" i="235" s="1"/>
  <c r="G65" i="235"/>
  <c r="H65" i="235" s="1"/>
  <c r="I65" i="235" s="1"/>
  <c r="G92" i="235"/>
  <c r="H92" i="235" s="1"/>
  <c r="I92" i="235" s="1"/>
  <c r="G130" i="235"/>
  <c r="H130" i="235" s="1"/>
  <c r="I130" i="235" s="1"/>
  <c r="G168" i="235"/>
  <c r="H168" i="235" s="1"/>
  <c r="I168" i="235" s="1"/>
  <c r="G210" i="235"/>
  <c r="H210" i="235" s="1"/>
  <c r="I210" i="235" s="1"/>
  <c r="G38" i="235"/>
  <c r="H38" i="235" s="1"/>
  <c r="I38" i="235" s="1"/>
  <c r="G94" i="235"/>
  <c r="H94" i="235" s="1"/>
  <c r="I94" i="235" s="1"/>
  <c r="G132" i="235"/>
  <c r="H132" i="235" s="1"/>
  <c r="I132" i="235" s="1"/>
  <c r="G174" i="235"/>
  <c r="H174" i="235" s="1"/>
  <c r="I174" i="235" s="1"/>
  <c r="G212" i="235"/>
  <c r="H212" i="235" s="1"/>
  <c r="I212" i="235" s="1"/>
  <c r="G40" i="235"/>
  <c r="H40" i="235" s="1"/>
  <c r="I40" i="235" s="1"/>
  <c r="G66" i="235"/>
  <c r="H66" i="235" s="1"/>
  <c r="I66" i="235" s="1"/>
  <c r="G98" i="235"/>
  <c r="H98" i="235" s="1"/>
  <c r="I98" i="235" s="1"/>
  <c r="G134" i="235"/>
  <c r="H134" i="235" s="1"/>
  <c r="I134" i="235" s="1"/>
  <c r="G176" i="235"/>
  <c r="H176" i="235" s="1"/>
  <c r="I176" i="235" s="1"/>
  <c r="G42" i="235"/>
  <c r="H42" i="235" s="1"/>
  <c r="I42" i="235" s="1"/>
  <c r="G70" i="235"/>
  <c r="H70" i="235" s="1"/>
  <c r="I70" i="235" s="1"/>
  <c r="G100" i="235"/>
  <c r="H100" i="235" s="1"/>
  <c r="I100" i="235" s="1"/>
  <c r="G136" i="235"/>
  <c r="H136" i="235" s="1"/>
  <c r="I136" i="235" s="1"/>
  <c r="G178" i="235"/>
  <c r="H178" i="235" s="1"/>
  <c r="I178" i="235" s="1"/>
  <c r="G16" i="235"/>
  <c r="H16" i="235" s="1"/>
  <c r="I16" i="235" s="1"/>
  <c r="G44" i="235"/>
  <c r="H44" i="235" s="1"/>
  <c r="I44" i="235" s="1"/>
  <c r="G72" i="235"/>
  <c r="H72" i="235" s="1"/>
  <c r="I72" i="235" s="1"/>
  <c r="G102" i="235"/>
  <c r="H102" i="235" s="1"/>
  <c r="I102" i="235" s="1"/>
  <c r="G138" i="235"/>
  <c r="H138" i="235" s="1"/>
  <c r="I138" i="235" s="1"/>
  <c r="G180" i="235"/>
  <c r="H180" i="235" s="1"/>
  <c r="I180" i="235" s="1"/>
  <c r="G17" i="235"/>
  <c r="H17" i="235" s="1"/>
  <c r="I17" i="235" s="1"/>
  <c r="G46" i="235"/>
  <c r="H46" i="235" s="1"/>
  <c r="I46" i="235" s="1"/>
  <c r="G74" i="235"/>
  <c r="H74" i="235" s="1"/>
  <c r="I74" i="235" s="1"/>
  <c r="G104" i="235"/>
  <c r="H104" i="235" s="1"/>
  <c r="I104" i="235" s="1"/>
  <c r="G140" i="235"/>
  <c r="H140" i="235" s="1"/>
  <c r="I140" i="235" s="1"/>
  <c r="G182" i="235"/>
  <c r="H182" i="235" s="1"/>
  <c r="I182" i="235" s="1"/>
  <c r="G48" i="235"/>
  <c r="H48" i="235" s="1"/>
  <c r="I48" i="235" s="1"/>
  <c r="G106" i="235"/>
  <c r="H106" i="235" s="1"/>
  <c r="I106" i="235" s="1"/>
  <c r="G142" i="235"/>
  <c r="H142" i="235" s="1"/>
  <c r="I142" i="235" s="1"/>
  <c r="G184" i="235"/>
  <c r="H184" i="235" s="1"/>
  <c r="I184" i="235" s="1"/>
  <c r="G18" i="235"/>
  <c r="H18" i="235" s="1"/>
  <c r="I18" i="235" s="1"/>
  <c r="G49" i="235"/>
  <c r="H49" i="235" s="1"/>
  <c r="I49" i="235" s="1"/>
  <c r="G108" i="235"/>
  <c r="H108" i="235" s="1"/>
  <c r="I108" i="235" s="1"/>
  <c r="G146" i="235"/>
  <c r="H146" i="235" s="1"/>
  <c r="I146" i="235" s="1"/>
  <c r="G190" i="235"/>
  <c r="H190" i="235" s="1"/>
  <c r="I190" i="235" s="1"/>
  <c r="G22" i="235"/>
  <c r="H22" i="235" s="1"/>
  <c r="I22" i="235" s="1"/>
  <c r="G77" i="235"/>
  <c r="H77" i="235" s="1"/>
  <c r="I77" i="235" s="1"/>
  <c r="G110" i="235"/>
  <c r="H110" i="235" s="1"/>
  <c r="I110" i="235" s="1"/>
  <c r="G148" i="235"/>
  <c r="H148" i="235" s="1"/>
  <c r="I148" i="235" s="1"/>
  <c r="G192" i="235"/>
  <c r="H192" i="235" s="1"/>
  <c r="I192" i="235" s="1"/>
  <c r="I296" i="235"/>
  <c r="G20" i="235"/>
  <c r="H20" i="235" s="1"/>
  <c r="I20" i="235" s="1"/>
  <c r="G36" i="235"/>
  <c r="H36" i="235" s="1"/>
  <c r="I36" i="235" s="1"/>
  <c r="G52" i="235"/>
  <c r="H52" i="235" s="1"/>
  <c r="I52" i="235" s="1"/>
  <c r="G68" i="235"/>
  <c r="H68" i="235" s="1"/>
  <c r="I68" i="235" s="1"/>
  <c r="G80" i="235"/>
  <c r="H80" i="235" s="1"/>
  <c r="I80" i="235" s="1"/>
  <c r="G96" i="235"/>
  <c r="H96" i="235" s="1"/>
  <c r="I96" i="235" s="1"/>
  <c r="G112" i="235"/>
  <c r="H112" i="235" s="1"/>
  <c r="I112" i="235" s="1"/>
  <c r="G128" i="235"/>
  <c r="H128" i="235" s="1"/>
  <c r="I128" i="235" s="1"/>
  <c r="G144" i="235"/>
  <c r="H144" i="235" s="1"/>
  <c r="I144" i="235" s="1"/>
  <c r="G156" i="235"/>
  <c r="H156" i="235" s="1"/>
  <c r="I156" i="235" s="1"/>
  <c r="G172" i="235"/>
  <c r="H172" i="235" s="1"/>
  <c r="I172" i="235" s="1"/>
  <c r="G188" i="235"/>
  <c r="H188" i="235" s="1"/>
  <c r="I188" i="235" s="1"/>
  <c r="G204" i="235"/>
  <c r="H204" i="235" s="1"/>
  <c r="I204" i="235" s="1"/>
  <c r="G216" i="235"/>
  <c r="H216" i="235" s="1"/>
  <c r="I216" i="235" s="1"/>
  <c r="G31" i="235"/>
  <c r="H31" i="235" s="1"/>
  <c r="I31" i="235" s="1"/>
  <c r="G47" i="235"/>
  <c r="H47" i="235" s="1"/>
  <c r="I47" i="235" s="1"/>
  <c r="G63" i="235"/>
  <c r="H63" i="235" s="1"/>
  <c r="I63" i="235" s="1"/>
  <c r="G91" i="235"/>
  <c r="H91" i="235" s="1"/>
  <c r="I91" i="235" s="1"/>
  <c r="G107" i="235"/>
  <c r="H107" i="235" s="1"/>
  <c r="I107" i="235" s="1"/>
  <c r="G123" i="235"/>
  <c r="H123" i="235" s="1"/>
  <c r="I123" i="235" s="1"/>
  <c r="G139" i="235"/>
  <c r="H139" i="235" s="1"/>
  <c r="I139" i="235" s="1"/>
  <c r="G167" i="235"/>
  <c r="H167" i="235" s="1"/>
  <c r="I167" i="235" s="1"/>
  <c r="G183" i="235"/>
  <c r="H183" i="235" s="1"/>
  <c r="I183" i="235" s="1"/>
  <c r="G199" i="235"/>
  <c r="H199" i="235" s="1"/>
  <c r="I199" i="235" s="1"/>
  <c r="G211" i="235"/>
  <c r="H211" i="235" s="1"/>
  <c r="I211" i="235" s="1"/>
  <c r="I235" i="235"/>
  <c r="I243" i="235"/>
  <c r="I252" i="235"/>
  <c r="I261" i="235"/>
  <c r="I270" i="235"/>
  <c r="I279" i="235"/>
  <c r="I288" i="235"/>
  <c r="I297" i="235"/>
  <c r="I15" i="235"/>
  <c r="G21" i="235"/>
  <c r="H21" i="235" s="1"/>
  <c r="I21" i="235" s="1"/>
  <c r="G37" i="235"/>
  <c r="H37" i="235" s="1"/>
  <c r="I37" i="235" s="1"/>
  <c r="G53" i="235"/>
  <c r="H53" i="235" s="1"/>
  <c r="I53" i="235" s="1"/>
  <c r="G69" i="235"/>
  <c r="H69" i="235" s="1"/>
  <c r="I69" i="235" s="1"/>
  <c r="G81" i="235"/>
  <c r="H81" i="235" s="1"/>
  <c r="I81" i="235" s="1"/>
  <c r="G97" i="235"/>
  <c r="H97" i="235" s="1"/>
  <c r="I97" i="235" s="1"/>
  <c r="G113" i="235"/>
  <c r="H113" i="235" s="1"/>
  <c r="I113" i="235" s="1"/>
  <c r="G129" i="235"/>
  <c r="H129" i="235" s="1"/>
  <c r="I129" i="235" s="1"/>
  <c r="G145" i="235"/>
  <c r="H145" i="235" s="1"/>
  <c r="I145" i="235" s="1"/>
  <c r="I151" i="235"/>
  <c r="G157" i="235"/>
  <c r="H157" i="235" s="1"/>
  <c r="I157" i="235" s="1"/>
  <c r="G173" i="235"/>
  <c r="H173" i="235" s="1"/>
  <c r="I173" i="235" s="1"/>
  <c r="G189" i="235"/>
  <c r="H189" i="235" s="1"/>
  <c r="I189" i="235" s="1"/>
  <c r="G205" i="235"/>
  <c r="H205" i="235" s="1"/>
  <c r="I205" i="235" s="1"/>
  <c r="G217" i="235"/>
  <c r="H217" i="235" s="1"/>
  <c r="I217" i="235" s="1"/>
  <c r="I236" i="235"/>
  <c r="I244" i="235"/>
  <c r="I253" i="235"/>
  <c r="I262" i="235"/>
  <c r="I271" i="235"/>
  <c r="I280" i="235"/>
  <c r="I289" i="235"/>
  <c r="I298" i="235"/>
  <c r="G27" i="235"/>
  <c r="H27" i="235" s="1"/>
  <c r="I27" i="235" s="1"/>
  <c r="G43" i="235"/>
  <c r="H43" i="235" s="1"/>
  <c r="I43" i="235" s="1"/>
  <c r="G59" i="235"/>
  <c r="H59" i="235" s="1"/>
  <c r="I59" i="235" s="1"/>
  <c r="G87" i="235"/>
  <c r="H87" i="235" s="1"/>
  <c r="I87" i="235" s="1"/>
  <c r="G103" i="235"/>
  <c r="H103" i="235" s="1"/>
  <c r="I103" i="235" s="1"/>
  <c r="G119" i="235"/>
  <c r="H119" i="235" s="1"/>
  <c r="I119" i="235" s="1"/>
  <c r="G135" i="235"/>
  <c r="H135" i="235" s="1"/>
  <c r="I135" i="235" s="1"/>
  <c r="G163" i="235"/>
  <c r="H163" i="235" s="1"/>
  <c r="I163" i="235" s="1"/>
  <c r="G179" i="235"/>
  <c r="H179" i="235" s="1"/>
  <c r="I179" i="235" s="1"/>
  <c r="G195" i="235"/>
  <c r="H195" i="235" s="1"/>
  <c r="I195" i="235" s="1"/>
  <c r="I237" i="235"/>
  <c r="I245" i="235"/>
  <c r="I254" i="235"/>
  <c r="I263" i="235"/>
  <c r="I273" i="235"/>
  <c r="I282" i="235"/>
  <c r="I291" i="235"/>
  <c r="I299" i="235"/>
  <c r="G93" i="235"/>
  <c r="H93" i="235" s="1"/>
  <c r="I93" i="235" s="1"/>
  <c r="G109" i="235"/>
  <c r="H109" i="235" s="1"/>
  <c r="I109" i="235" s="1"/>
  <c r="G125" i="235"/>
  <c r="H125" i="235" s="1"/>
  <c r="I125" i="235" s="1"/>
  <c r="G141" i="235"/>
  <c r="H141" i="235" s="1"/>
  <c r="I141" i="235" s="1"/>
  <c r="G153" i="235"/>
  <c r="H153" i="235" s="1"/>
  <c r="I153" i="235" s="1"/>
  <c r="G169" i="235"/>
  <c r="H169" i="235" s="1"/>
  <c r="I169" i="235" s="1"/>
  <c r="G185" i="235"/>
  <c r="H185" i="235" s="1"/>
  <c r="I185" i="235" s="1"/>
  <c r="G201" i="235"/>
  <c r="H201" i="235" s="1"/>
  <c r="I201" i="235" s="1"/>
  <c r="G213" i="235"/>
  <c r="H213" i="235" s="1"/>
  <c r="I213" i="235" s="1"/>
  <c r="I230" i="235"/>
  <c r="I238" i="235"/>
  <c r="I247" i="235"/>
  <c r="I256" i="235"/>
  <c r="I264" i="235"/>
  <c r="I274" i="235"/>
  <c r="I283" i="235"/>
  <c r="I292" i="235"/>
  <c r="I300" i="235"/>
  <c r="G23" i="235"/>
  <c r="H23" i="235" s="1"/>
  <c r="I23" i="235" s="1"/>
  <c r="G39" i="235"/>
  <c r="H39" i="235" s="1"/>
  <c r="I39" i="235" s="1"/>
  <c r="G55" i="235"/>
  <c r="H55" i="235" s="1"/>
  <c r="I55" i="235" s="1"/>
  <c r="G71" i="235"/>
  <c r="H71" i="235" s="1"/>
  <c r="I71" i="235" s="1"/>
  <c r="G83" i="235"/>
  <c r="H83" i="235" s="1"/>
  <c r="I83" i="235" s="1"/>
  <c r="G99" i="235"/>
  <c r="H99" i="235" s="1"/>
  <c r="I99" i="235" s="1"/>
  <c r="G115" i="235"/>
  <c r="H115" i="235" s="1"/>
  <c r="I115" i="235" s="1"/>
  <c r="G131" i="235"/>
  <c r="H131" i="235" s="1"/>
  <c r="I131" i="235" s="1"/>
  <c r="G147" i="235"/>
  <c r="H147" i="235" s="1"/>
  <c r="I147" i="235" s="1"/>
  <c r="G159" i="235"/>
  <c r="H159" i="235" s="1"/>
  <c r="I159" i="235" s="1"/>
  <c r="G175" i="235"/>
  <c r="H175" i="235" s="1"/>
  <c r="I175" i="235" s="1"/>
  <c r="G191" i="235"/>
  <c r="H191" i="235" s="1"/>
  <c r="I191" i="235" s="1"/>
  <c r="I231" i="235"/>
  <c r="I239" i="235"/>
  <c r="I248" i="235"/>
  <c r="I257" i="235"/>
  <c r="I265" i="235"/>
  <c r="I275" i="235"/>
  <c r="I284" i="235"/>
  <c r="I293" i="235"/>
  <c r="I301" i="235"/>
  <c r="G154" i="235"/>
  <c r="H154" i="235" s="1"/>
  <c r="I154" i="235" s="1"/>
  <c r="G170" i="235"/>
  <c r="H170" i="235" s="1"/>
  <c r="I170" i="235" s="1"/>
  <c r="G186" i="235"/>
  <c r="H186" i="235" s="1"/>
  <c r="I186" i="235" s="1"/>
  <c r="G202" i="235"/>
  <c r="H202" i="235" s="1"/>
  <c r="I202" i="235" s="1"/>
  <c r="G214" i="235"/>
  <c r="H214" i="235" s="1"/>
  <c r="I214" i="235" s="1"/>
  <c r="G29" i="235"/>
  <c r="H29" i="235" s="1"/>
  <c r="I29" i="235" s="1"/>
  <c r="G45" i="235"/>
  <c r="H45" i="235" s="1"/>
  <c r="I45" i="235" s="1"/>
  <c r="G61" i="235"/>
  <c r="H61" i="235" s="1"/>
  <c r="I61" i="235" s="1"/>
  <c r="G89" i="235"/>
  <c r="H89" i="235" s="1"/>
  <c r="I89" i="235" s="1"/>
  <c r="G105" i="235"/>
  <c r="H105" i="235" s="1"/>
  <c r="I105" i="235" s="1"/>
  <c r="G121" i="235"/>
  <c r="H121" i="235" s="1"/>
  <c r="I121" i="235" s="1"/>
  <c r="G137" i="235"/>
  <c r="H137" i="235" s="1"/>
  <c r="I137" i="235" s="1"/>
  <c r="G165" i="235"/>
  <c r="H165" i="235" s="1"/>
  <c r="I165" i="235" s="1"/>
  <c r="G181" i="235"/>
  <c r="H181" i="235" s="1"/>
  <c r="I181" i="235" s="1"/>
  <c r="G197" i="235"/>
  <c r="H197" i="235" s="1"/>
  <c r="I197" i="235" s="1"/>
  <c r="G209" i="235"/>
  <c r="H209" i="235" s="1"/>
  <c r="I209" i="235" s="1"/>
  <c r="I232" i="235"/>
  <c r="I240" i="235"/>
  <c r="I249" i="235"/>
  <c r="I258" i="235"/>
  <c r="I266" i="235"/>
  <c r="I276" i="235"/>
  <c r="I285" i="235"/>
  <c r="I294" i="235"/>
  <c r="G19" i="235"/>
  <c r="H19" i="235" s="1"/>
  <c r="I19" i="235" s="1"/>
  <c r="G35" i="235"/>
  <c r="H35" i="235" s="1"/>
  <c r="I35" i="235" s="1"/>
  <c r="G51" i="235"/>
  <c r="H51" i="235" s="1"/>
  <c r="I51" i="235" s="1"/>
  <c r="G67" i="235"/>
  <c r="H67" i="235" s="1"/>
  <c r="I67" i="235" s="1"/>
  <c r="G79" i="235"/>
  <c r="H79" i="235" s="1"/>
  <c r="I79" i="235" s="1"/>
  <c r="G95" i="235"/>
  <c r="H95" i="235" s="1"/>
  <c r="I95" i="235" s="1"/>
  <c r="G111" i="235"/>
  <c r="H111" i="235" s="1"/>
  <c r="I111" i="235" s="1"/>
  <c r="G127" i="235"/>
  <c r="H127" i="235" s="1"/>
  <c r="I127" i="235" s="1"/>
  <c r="G143" i="235"/>
  <c r="H143" i="235" s="1"/>
  <c r="I143" i="235" s="1"/>
  <c r="G155" i="235"/>
  <c r="H155" i="235" s="1"/>
  <c r="I155" i="235" s="1"/>
  <c r="G171" i="235"/>
  <c r="H171" i="235" s="1"/>
  <c r="I171" i="235" s="1"/>
  <c r="G187" i="235"/>
  <c r="H187" i="235" s="1"/>
  <c r="I187" i="235" s="1"/>
  <c r="G203" i="235"/>
  <c r="H203" i="235" s="1"/>
  <c r="I203" i="235" s="1"/>
  <c r="G215" i="235"/>
  <c r="H215" i="235" s="1"/>
  <c r="I215" i="235" s="1"/>
  <c r="I233" i="235"/>
  <c r="I241" i="235"/>
  <c r="I250" i="235"/>
  <c r="I259" i="235"/>
  <c r="I267" i="235"/>
  <c r="I277" i="235"/>
  <c r="I286" i="235"/>
  <c r="I295" i="235"/>
  <c r="G25" i="235"/>
  <c r="H25" i="235" s="1"/>
  <c r="I25" i="235" s="1"/>
  <c r="G41" i="235"/>
  <c r="H41" i="235" s="1"/>
  <c r="I41" i="235" s="1"/>
  <c r="G57" i="235"/>
  <c r="H57" i="235" s="1"/>
  <c r="I57" i="235" s="1"/>
  <c r="G73" i="235"/>
  <c r="H73" i="235" s="1"/>
  <c r="I73" i="235" s="1"/>
  <c r="G85" i="235"/>
  <c r="H85" i="235" s="1"/>
  <c r="I85" i="235" s="1"/>
  <c r="G101" i="235"/>
  <c r="H101" i="235" s="1"/>
  <c r="I101" i="235" s="1"/>
  <c r="G117" i="235"/>
  <c r="H117" i="235" s="1"/>
  <c r="I117" i="235" s="1"/>
  <c r="G133" i="235"/>
  <c r="H133" i="235" s="1"/>
  <c r="I133" i="235" s="1"/>
  <c r="G149" i="235"/>
  <c r="H149" i="235" s="1"/>
  <c r="I149" i="235" s="1"/>
  <c r="G161" i="235"/>
  <c r="H161" i="235" s="1"/>
  <c r="I161" i="235" s="1"/>
  <c r="G177" i="235"/>
  <c r="H177" i="235" s="1"/>
  <c r="I177" i="235" s="1"/>
  <c r="G193" i="235"/>
  <c r="H193" i="235" s="1"/>
  <c r="I193" i="235" s="1"/>
  <c r="I234" i="235"/>
  <c r="I242" i="235"/>
  <c r="I251" i="235"/>
  <c r="I260" i="235"/>
  <c r="I278" i="235"/>
  <c r="I287" i="235"/>
  <c r="H42" i="175" l="1"/>
  <c r="I42" i="175" s="1"/>
  <c r="H41" i="175"/>
  <c r="I41" i="175" s="1"/>
</calcChain>
</file>

<file path=xl/comments1.xml><?xml version="1.0" encoding="utf-8"?>
<comments xmlns="http://schemas.openxmlformats.org/spreadsheetml/2006/main">
  <authors>
    <author>giovanni</author>
  </authors>
  <commentList>
    <comment ref="C7" authorId="0">
      <text>
        <r>
          <rPr>
            <b/>
            <sz val="9"/>
            <color rgb="FF000000"/>
            <rFont val="Calibri"/>
            <family val="2"/>
          </rPr>
          <t xml:space="preserve">Calpeda: 
</t>
        </r>
        <r>
          <rPr>
            <sz val="9"/>
            <color rgb="FF000000"/>
            <rFont val="Calibri"/>
            <family val="2"/>
          </rPr>
          <t xml:space="preserve">Se si possiede uno sconto specifico per una famiglia, inserirlo nella cella azzurra
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i/>
            <sz val="9"/>
            <color rgb="FF000000"/>
            <rFont val="Calibri"/>
            <family val="2"/>
          </rPr>
          <t xml:space="preserve">If you have a special discuont for a specific series of pumps fill the blu space with the discount </t>
        </r>
      </text>
    </comment>
  </commentList>
</comments>
</file>

<file path=xl/sharedStrings.xml><?xml version="1.0" encoding="utf-8"?>
<sst xmlns="http://schemas.openxmlformats.org/spreadsheetml/2006/main" count="13609" uniqueCount="8515">
  <si>
    <t>HP</t>
  </si>
  <si>
    <t>NM 1/AE</t>
  </si>
  <si>
    <t>NM 2/B/A</t>
  </si>
  <si>
    <t>NM 2/S/A</t>
  </si>
  <si>
    <t>NM 10/FE</t>
  </si>
  <si>
    <t>NM 10/DE</t>
  </si>
  <si>
    <t>NMM 1/AE</t>
  </si>
  <si>
    <t>NMM 3/BE</t>
  </si>
  <si>
    <t>NMM 10/FE</t>
  </si>
  <si>
    <t>NMM 10/SE</t>
  </si>
  <si>
    <t>NMM 11/BE</t>
  </si>
  <si>
    <t>NMM 17/GE</t>
  </si>
  <si>
    <t>NM 20/160BE</t>
  </si>
  <si>
    <t>NM 25/12B/A</t>
  </si>
  <si>
    <t>NMM 25/160AE</t>
  </si>
  <si>
    <t>€</t>
  </si>
  <si>
    <t>N 32-125F/A</t>
  </si>
  <si>
    <t>N 32-125D/A</t>
  </si>
  <si>
    <t>N 32-125A/A</t>
  </si>
  <si>
    <t>N 32-125S/A</t>
  </si>
  <si>
    <t>N 32-160B/A</t>
  </si>
  <si>
    <t>N 32-160A/A</t>
  </si>
  <si>
    <t>N 32-200D/A</t>
  </si>
  <si>
    <t>N 32-200C/A</t>
  </si>
  <si>
    <t>N 32-200A/A</t>
  </si>
  <si>
    <t>N 40-125F/A</t>
  </si>
  <si>
    <t>N 40-125C/A</t>
  </si>
  <si>
    <t>N 40-125A/A</t>
  </si>
  <si>
    <t>N 40-160C/A</t>
  </si>
  <si>
    <t>N 40-160B/A</t>
  </si>
  <si>
    <t>N 40-160A/A</t>
  </si>
  <si>
    <t>N 40-200D/A</t>
  </si>
  <si>
    <t>N 40-200C/A</t>
  </si>
  <si>
    <t>N 40-200B/A</t>
  </si>
  <si>
    <t>N 40-200AR/A</t>
  </si>
  <si>
    <t>N 40-200A/A</t>
  </si>
  <si>
    <t>N 40-250C/A</t>
  </si>
  <si>
    <t>N 40-250B/A</t>
  </si>
  <si>
    <t>N 40-250A/A</t>
  </si>
  <si>
    <t>N 50-125F/A</t>
  </si>
  <si>
    <t>N 50-125D/A</t>
  </si>
  <si>
    <t>N 50-125A/A</t>
  </si>
  <si>
    <t>N 50-125S/A</t>
  </si>
  <si>
    <t>N 50-160B/A</t>
  </si>
  <si>
    <t>N 50-160A/A</t>
  </si>
  <si>
    <t>N 50-200B/A</t>
  </si>
  <si>
    <t>N 50-200A/A</t>
  </si>
  <si>
    <t>N 50-200S/A</t>
  </si>
  <si>
    <t>N 50-250C/A</t>
  </si>
  <si>
    <t>N 50-250B/A</t>
  </si>
  <si>
    <t>N 50-250A/A</t>
  </si>
  <si>
    <t>N 50-250S/A</t>
  </si>
  <si>
    <t>MXV-B</t>
  </si>
  <si>
    <t>NMP</t>
  </si>
  <si>
    <t>PF</t>
  </si>
  <si>
    <t>NGX</t>
  </si>
  <si>
    <t>NGL</t>
  </si>
  <si>
    <t>MXA</t>
  </si>
  <si>
    <t>A</t>
  </si>
  <si>
    <t>Close coupled centrifugal pumps with screwed connections</t>
  </si>
  <si>
    <t>Close coupled centrifugal pumps with flanged connections</t>
  </si>
  <si>
    <t>In-line pumps</t>
  </si>
  <si>
    <t>Horizontal multi-stage pumps</t>
  </si>
  <si>
    <t>Vertical multi-stage pumps</t>
  </si>
  <si>
    <t>Vertical multi-stage close copled in-line pumps</t>
  </si>
  <si>
    <t>Vertical multi-stage in-line pumps</t>
  </si>
  <si>
    <t>Self-draining whirpool pumps</t>
  </si>
  <si>
    <t>Self-priming swimming pool pumps with built-in strainer</t>
  </si>
  <si>
    <t>Self-priming pumps with built-in strainer</t>
  </si>
  <si>
    <t>Pre-filters in stainless steel</t>
  </si>
  <si>
    <t>Self-priming pumps with open impeller</t>
  </si>
  <si>
    <t>Pumps with open impeller</t>
  </si>
  <si>
    <t>Peripheral pumps</t>
  </si>
  <si>
    <t>Self-priming liquid ring pumps</t>
  </si>
  <si>
    <t>Self-priming jet pumps</t>
  </si>
  <si>
    <t>Close coupled centrifugal multi-stage pumps</t>
  </si>
  <si>
    <t>Submersible drainage pumps</t>
  </si>
  <si>
    <t>Submersible sewage and drainage pumps</t>
  </si>
  <si>
    <t>Automatic waste water collecting and lifting station</t>
  </si>
  <si>
    <t>Submersible motors</t>
  </si>
  <si>
    <t>Building services</t>
  </si>
  <si>
    <t xml:space="preserve">Elettropompe multistadio verticali monoblocco in-line               </t>
  </si>
  <si>
    <t xml:space="preserve">Elettropompe multistadio verticali in-line                         </t>
  </si>
  <si>
    <t xml:space="preserve">Elettropompe per idromassaggio                               </t>
  </si>
  <si>
    <t xml:space="preserve">Elettropompe autoadescanti con prefiltro per piscine                </t>
  </si>
  <si>
    <t xml:space="preserve">Elettropompe autoadescanti con prefiltro                         </t>
  </si>
  <si>
    <t xml:space="preserve">Prefiltri in acciaio inox                                        </t>
  </si>
  <si>
    <t xml:space="preserve">Elettropompe autoadescanti con girante aperta                    </t>
  </si>
  <si>
    <t xml:space="preserve">Elettropompe sommergibili per drenaggio                        </t>
  </si>
  <si>
    <t xml:space="preserve">Elettropompe sommergibili per drenaggio e acque sporche          </t>
  </si>
  <si>
    <t xml:space="preserve">Elettropompe sommergibili per acque sporche                     </t>
  </si>
  <si>
    <t xml:space="preserve">Elettropompe in-line                                         </t>
  </si>
  <si>
    <t xml:space="preserve">Elettropompe con girante aperta                                </t>
  </si>
  <si>
    <t xml:space="preserve">Stazione automatica di raccolta e sollevamento acque di rifiuto       </t>
  </si>
  <si>
    <t xml:space="preserve">Elettropompe centrifughe con bocche flangiate                     </t>
  </si>
  <si>
    <t xml:space="preserve">Elettropompe con girante periferica                             </t>
  </si>
  <si>
    <t xml:space="preserve">Pompe centrifughe normalizzate EN                          </t>
  </si>
  <si>
    <t xml:space="preserve">End-suction centrifugal pumps EN </t>
  </si>
  <si>
    <t xml:space="preserve">Elettropompe multistadio orizzontali                            </t>
  </si>
  <si>
    <t xml:space="preserve">Elettropompe autoadescanti ad anello liquido                     </t>
  </si>
  <si>
    <t xml:space="preserve">Motori sommersi                                            </t>
  </si>
  <si>
    <t xml:space="preserve">Elettropompe autoadescanti jet                                </t>
  </si>
  <si>
    <t xml:space="preserve">Riscaldamento e condizionamento                              </t>
  </si>
  <si>
    <t xml:space="preserve">Elettropompe centrifughe multistadio autoadescanti                </t>
  </si>
  <si>
    <t xml:space="preserve">Elettropompe multistadio verticali                              </t>
  </si>
  <si>
    <t>NM, NMD</t>
  </si>
  <si>
    <t>N, N4</t>
  </si>
  <si>
    <t>SPA</t>
  </si>
  <si>
    <t>MPC</t>
  </si>
  <si>
    <t>C</t>
  </si>
  <si>
    <t>CT, T</t>
  </si>
  <si>
    <t>CA</t>
  </si>
  <si>
    <t>NG</t>
  </si>
  <si>
    <t>GQS - GQV</t>
  </si>
  <si>
    <t>GX 40</t>
  </si>
  <si>
    <t>GM 50</t>
  </si>
  <si>
    <t>GEO</t>
  </si>
  <si>
    <t>SDX, SDS</t>
  </si>
  <si>
    <t>FAMIGLIA</t>
  </si>
  <si>
    <t>VALUTE</t>
  </si>
  <si>
    <t xml:space="preserve">MULTIPLIER </t>
  </si>
  <si>
    <t xml:space="preserve">Elettropompe sommerse 4”-6”                                 </t>
  </si>
  <si>
    <t>Submersible pumps 4”-6”</t>
  </si>
  <si>
    <t xml:space="preserve">Elettropompe multistadio sommergibili 5”                       </t>
  </si>
  <si>
    <t>Multi-stage submersible pumps 5”</t>
  </si>
  <si>
    <t xml:space="preserve">Elettropompe sommerse 6”-8”-10”                              </t>
  </si>
  <si>
    <t>Submersible pumps 6”-8”-10”</t>
  </si>
  <si>
    <t>Sconto</t>
  </si>
  <si>
    <t>ACCESSORI</t>
  </si>
  <si>
    <t>NMD 20/110B/A</t>
  </si>
  <si>
    <t>NMD 20/110Z/A</t>
  </si>
  <si>
    <t>NMD 32/210C/A</t>
  </si>
  <si>
    <t>NMD 32/210B/A</t>
  </si>
  <si>
    <t>NMD 40/180C/A</t>
  </si>
  <si>
    <t>NMD 40/180B/A</t>
  </si>
  <si>
    <t>NMDM 20/110B/A</t>
  </si>
  <si>
    <t>NMDM 20/140AE</t>
  </si>
  <si>
    <t xml:space="preserve">Codice </t>
  </si>
  <si>
    <t>Code</t>
  </si>
  <si>
    <t>Con motore trifase</t>
  </si>
  <si>
    <t>With three-phase motor</t>
  </si>
  <si>
    <t>Motore</t>
  </si>
  <si>
    <t>Motor</t>
  </si>
  <si>
    <t>Prezzo</t>
  </si>
  <si>
    <t xml:space="preserve">Price </t>
  </si>
  <si>
    <t xml:space="preserve">Sconto singolo </t>
  </si>
  <si>
    <t>Single Discount</t>
  </si>
  <si>
    <t>Discount</t>
  </si>
  <si>
    <t>Prezzo netto</t>
  </si>
  <si>
    <t>Net Price</t>
  </si>
  <si>
    <t>Valuta cliente</t>
  </si>
  <si>
    <t>Customer Currency</t>
  </si>
  <si>
    <t>NM 32/12FE</t>
  </si>
  <si>
    <t>NM 32/12DE</t>
  </si>
  <si>
    <t>NM 40/20B/A</t>
  </si>
  <si>
    <t>NM 40/20AR/A</t>
  </si>
  <si>
    <t>NM 40/20A/A</t>
  </si>
  <si>
    <t>NM 50/16B/B</t>
  </si>
  <si>
    <t>NM 50/16A/B</t>
  </si>
  <si>
    <t>kW</t>
  </si>
  <si>
    <t>NMM 32/12FE</t>
  </si>
  <si>
    <t>NMM 32/12SE</t>
  </si>
  <si>
    <t>NMM 32/16BE</t>
  </si>
  <si>
    <t>NMM 40/12C/A</t>
  </si>
  <si>
    <t>Pump code</t>
  </si>
  <si>
    <t>Price</t>
  </si>
  <si>
    <t>Codice pompa</t>
  </si>
  <si>
    <t>With single-phase motor</t>
  </si>
  <si>
    <t>NM4 25/12A/A</t>
  </si>
  <si>
    <t>NM4 40/25A/B</t>
  </si>
  <si>
    <t>NM4 50/25B/B</t>
  </si>
  <si>
    <t>NM4 50/25A/B</t>
  </si>
  <si>
    <t>NM4 80/25C/A</t>
  </si>
  <si>
    <t>NM4 100/20C/A</t>
  </si>
  <si>
    <t>NM4 100/20B/A</t>
  </si>
  <si>
    <t xml:space="preserve">NM4, NMS4 </t>
  </si>
  <si>
    <t>N4 32-125F/A</t>
  </si>
  <si>
    <t>N4 32-125D/A</t>
  </si>
  <si>
    <t>N4 32-125A/A</t>
  </si>
  <si>
    <t>N4 32-160B/A</t>
  </si>
  <si>
    <t>N4 32-160A/A</t>
  </si>
  <si>
    <t>N4 32-200B/A</t>
  </si>
  <si>
    <t>N4 32-200A/A</t>
  </si>
  <si>
    <t>N4 40-160C/A</t>
  </si>
  <si>
    <t>N4 40-160B/A</t>
  </si>
  <si>
    <t>N4 40-160A/A</t>
  </si>
  <si>
    <t>N4 40-200B/A</t>
  </si>
  <si>
    <t>N4 40-200A/A</t>
  </si>
  <si>
    <t>N4 40-250C/A</t>
  </si>
  <si>
    <t>N4 40-250B/A</t>
  </si>
  <si>
    <t>N4 40-250A/A</t>
  </si>
  <si>
    <t>N4 50-125F/A</t>
  </si>
  <si>
    <t>N4 50-125D/A</t>
  </si>
  <si>
    <t>N4 50-125A/A</t>
  </si>
  <si>
    <t>N4 50-125S/A</t>
  </si>
  <si>
    <t>N4 50-160B/A</t>
  </si>
  <si>
    <t>N4 50-160A/A</t>
  </si>
  <si>
    <t>N4 50-200C/A</t>
  </si>
  <si>
    <t>N4 50-200B/A</t>
  </si>
  <si>
    <t>N4 50-200A/A</t>
  </si>
  <si>
    <t>N4 50-250C/A</t>
  </si>
  <si>
    <t>N4 50-250B/A</t>
  </si>
  <si>
    <t>N4 50-250A/A</t>
  </si>
  <si>
    <t>70M00410000</t>
  </si>
  <si>
    <t>NR 50D/A</t>
  </si>
  <si>
    <t>70MA0200000</t>
  </si>
  <si>
    <t>NR 40/125C</t>
  </si>
  <si>
    <t>70MA0801000</t>
  </si>
  <si>
    <t>NR 50/200B/A</t>
  </si>
  <si>
    <t>70MA0881000</t>
  </si>
  <si>
    <t>NR 50/200A/A</t>
  </si>
  <si>
    <t>70MA1201000</t>
  </si>
  <si>
    <t>NR 65/160B/A</t>
  </si>
  <si>
    <t>70MA1241000</t>
  </si>
  <si>
    <t>NR 65/160A/A</t>
  </si>
  <si>
    <t>70N00410000</t>
  </si>
  <si>
    <t>NRM 50D/A</t>
  </si>
  <si>
    <t>70M10020000</t>
  </si>
  <si>
    <t>NR4 50C/A</t>
  </si>
  <si>
    <t>70M10040000</t>
  </si>
  <si>
    <t>NR4 50B/A</t>
  </si>
  <si>
    <t>70M10060000</t>
  </si>
  <si>
    <t>NR4 50A/A</t>
  </si>
  <si>
    <t>70M10080000</t>
  </si>
  <si>
    <t>NR4 65C/A</t>
  </si>
  <si>
    <t>70M10100000</t>
  </si>
  <si>
    <t>NR4 65B/A</t>
  </si>
  <si>
    <t>70M10120000</t>
  </si>
  <si>
    <t>NR4 65A/A</t>
  </si>
  <si>
    <t>70M00322000</t>
  </si>
  <si>
    <t>NR4 125B/A</t>
  </si>
  <si>
    <t>70M00382000</t>
  </si>
  <si>
    <t>NR4 125A/A</t>
  </si>
  <si>
    <t>70MB0981000</t>
  </si>
  <si>
    <t>NR4 50/250A/A</t>
  </si>
  <si>
    <t>70MB1461000</t>
  </si>
  <si>
    <t>NR4 65/250B/A</t>
  </si>
  <si>
    <t>70MB1521000</t>
  </si>
  <si>
    <t>NR4 65/250A/A</t>
  </si>
  <si>
    <t>70N10020000</t>
  </si>
  <si>
    <t>NR4M 50C/A</t>
  </si>
  <si>
    <t>70N10040000</t>
  </si>
  <si>
    <t>NR4M 50B/A</t>
  </si>
  <si>
    <t>70N10060000</t>
  </si>
  <si>
    <t>NR4M 50A/A</t>
  </si>
  <si>
    <t>70N10080000</t>
  </si>
  <si>
    <t>NR4M 65C/A</t>
  </si>
  <si>
    <t>MXH 202E</t>
  </si>
  <si>
    <t>MXH 203E</t>
  </si>
  <si>
    <t>MXH 204/A</t>
  </si>
  <si>
    <t>MXH 402E</t>
  </si>
  <si>
    <t>MXH 403/A</t>
  </si>
  <si>
    <t>MXHM 202E</t>
  </si>
  <si>
    <t>MXHM 203E</t>
  </si>
  <si>
    <t>MXHM 402E</t>
  </si>
  <si>
    <t>MXHM 406</t>
  </si>
  <si>
    <t>MXHM 804</t>
  </si>
  <si>
    <t>MXHL 202E</t>
  </si>
  <si>
    <t>MXHL 203E</t>
  </si>
  <si>
    <t>MXHL 204/A</t>
  </si>
  <si>
    <t>MXHL 402E</t>
  </si>
  <si>
    <t>MXHL 403/A</t>
  </si>
  <si>
    <t>MXHLM 202E</t>
  </si>
  <si>
    <t>MXHLM 203E</t>
  </si>
  <si>
    <t>MXHLM 402E</t>
  </si>
  <si>
    <t>MXHLM 406</t>
  </si>
  <si>
    <t>MXHLM 804</t>
  </si>
  <si>
    <t>MXH 3203/A</t>
  </si>
  <si>
    <t>MXH 3204/A</t>
  </si>
  <si>
    <t>MXH 4802/A</t>
  </si>
  <si>
    <t>MXH 4803/A</t>
  </si>
  <si>
    <t>MXH-F 3203/A</t>
  </si>
  <si>
    <t>MXH-F 3204/A</t>
  </si>
  <si>
    <t>MXH-F 4802/A</t>
  </si>
  <si>
    <t>MXH-F 4803/A</t>
  </si>
  <si>
    <t>MXP 202</t>
  </si>
  <si>
    <t>MXP 203</t>
  </si>
  <si>
    <t>MXP 204/A</t>
  </si>
  <si>
    <t>MXP 402</t>
  </si>
  <si>
    <t>MXP 403/A</t>
  </si>
  <si>
    <t>MXP 405</t>
  </si>
  <si>
    <t>MXPM 202</t>
  </si>
  <si>
    <t>MXPM 203</t>
  </si>
  <si>
    <t>MXPM 402</t>
  </si>
  <si>
    <t>MGP 202</t>
  </si>
  <si>
    <t>MGP 203</t>
  </si>
  <si>
    <t>MGP 204</t>
  </si>
  <si>
    <t>MGP 402</t>
  </si>
  <si>
    <t>MGP 405</t>
  </si>
  <si>
    <t>MGPM 202</t>
  </si>
  <si>
    <t>MGPM 203</t>
  </si>
  <si>
    <t>MGPM 204</t>
  </si>
  <si>
    <t>MGPM 402</t>
  </si>
  <si>
    <t>MXVL 65-3203/C</t>
  </si>
  <si>
    <t>MXVL 65-3204/C</t>
  </si>
  <si>
    <t>MXVL 80-4802/C</t>
  </si>
  <si>
    <t>MXVL 80-4803/C</t>
  </si>
  <si>
    <t>55440321B00</t>
  </si>
  <si>
    <t>55440421B00</t>
  </si>
  <si>
    <t>55450221B00</t>
  </si>
  <si>
    <t>55450321B00</t>
  </si>
  <si>
    <t>SPA 11</t>
  </si>
  <si>
    <t>66B20020000</t>
  </si>
  <si>
    <t>SPA 21/A</t>
  </si>
  <si>
    <t>66B20010000</t>
  </si>
  <si>
    <t>66D20010000</t>
  </si>
  <si>
    <t>MPC 11</t>
  </si>
  <si>
    <t>66D20020000</t>
  </si>
  <si>
    <t>MPC 21/A</t>
  </si>
  <si>
    <t>66E20011000</t>
  </si>
  <si>
    <t>MPCM 11</t>
  </si>
  <si>
    <t>66E10061000</t>
  </si>
  <si>
    <t>MPCM 61</t>
  </si>
  <si>
    <t>60D00021000</t>
  </si>
  <si>
    <t>NMP 32/12FE</t>
  </si>
  <si>
    <t>60D00041000</t>
  </si>
  <si>
    <t>NMP 32/12DE</t>
  </si>
  <si>
    <t>60E00021000</t>
  </si>
  <si>
    <t>NMPM 32/12FE</t>
  </si>
  <si>
    <t>60E00081000</t>
  </si>
  <si>
    <t>NMPM 32/12SE</t>
  </si>
  <si>
    <t>60E0082G100</t>
  </si>
  <si>
    <t>NMPM 50/12GE</t>
  </si>
  <si>
    <t>61D00021000</t>
  </si>
  <si>
    <t>61D00041000</t>
  </si>
  <si>
    <t>61E00021000</t>
  </si>
  <si>
    <t>61E00081000</t>
  </si>
  <si>
    <t>61E0082G100</t>
  </si>
  <si>
    <t>Con motore monofase</t>
  </si>
  <si>
    <t>PF 100-304</t>
  </si>
  <si>
    <t>PF 125-304</t>
  </si>
  <si>
    <t>PF 150-304</t>
  </si>
  <si>
    <t>AISI 304</t>
  </si>
  <si>
    <t>AISI 316</t>
  </si>
  <si>
    <t>Flange</t>
  </si>
  <si>
    <t>Flanges</t>
  </si>
  <si>
    <t>PF 100-316</t>
  </si>
  <si>
    <t>PF 125-316</t>
  </si>
  <si>
    <t>PF 150-316</t>
  </si>
  <si>
    <t>60F00341000</t>
  </si>
  <si>
    <t>A 40-110B/A</t>
  </si>
  <si>
    <t>60F00821000</t>
  </si>
  <si>
    <t>A 50-125CE</t>
  </si>
  <si>
    <t>60F02022000</t>
  </si>
  <si>
    <t>A 80-170B/A</t>
  </si>
  <si>
    <t>60F02042000</t>
  </si>
  <si>
    <t>A 80-170A/A</t>
  </si>
  <si>
    <t>61F00341000</t>
  </si>
  <si>
    <t>61F00821000</t>
  </si>
  <si>
    <t>61F02022000</t>
  </si>
  <si>
    <t>61F02042000</t>
  </si>
  <si>
    <t>60G00901000</t>
  </si>
  <si>
    <t>AM 50-125AE</t>
  </si>
  <si>
    <t>61G00901000</t>
  </si>
  <si>
    <t>B-AM 50-125AE</t>
  </si>
  <si>
    <t>Pompa</t>
  </si>
  <si>
    <t>C 16/1E</t>
  </si>
  <si>
    <t>C 20E</t>
  </si>
  <si>
    <t>C 22E</t>
  </si>
  <si>
    <t>C 4/1/A</t>
  </si>
  <si>
    <t>CM 16/1E</t>
  </si>
  <si>
    <t>CM 20E</t>
  </si>
  <si>
    <t>CM 22/1E</t>
  </si>
  <si>
    <t>CM 22E</t>
  </si>
  <si>
    <t>T 65E</t>
  </si>
  <si>
    <t>TP 78/A</t>
  </si>
  <si>
    <t>TP 80E</t>
  </si>
  <si>
    <t>TM 65E</t>
  </si>
  <si>
    <t>TPM 78/A</t>
  </si>
  <si>
    <t>CA 60E</t>
  </si>
  <si>
    <t>CA 80E</t>
  </si>
  <si>
    <t>CA 90/A</t>
  </si>
  <si>
    <t>CAM 60E</t>
  </si>
  <si>
    <t>CAM 80E</t>
  </si>
  <si>
    <t>72A50370000</t>
  </si>
  <si>
    <t>NGX 4/16</t>
  </si>
  <si>
    <t>72A50371000</t>
  </si>
  <si>
    <t>NGX 4/18</t>
  </si>
  <si>
    <t>72A50372000</t>
  </si>
  <si>
    <t>NGX 4/22</t>
  </si>
  <si>
    <t>72B50044100</t>
  </si>
  <si>
    <t>NGXM 6/18</t>
  </si>
  <si>
    <t>72B50045100</t>
  </si>
  <si>
    <t>NGXM 6/22</t>
  </si>
  <si>
    <t>70A40031000</t>
  </si>
  <si>
    <t>NG 3/A</t>
  </si>
  <si>
    <t>70B00044100</t>
  </si>
  <si>
    <t>NGM 6/18E</t>
  </si>
  <si>
    <t>70B00045100</t>
  </si>
  <si>
    <t>NGM 6/22E</t>
  </si>
  <si>
    <t>71A40030000</t>
  </si>
  <si>
    <t>71B00044100</t>
  </si>
  <si>
    <t>71B00045100</t>
  </si>
  <si>
    <t>662A0031000</t>
  </si>
  <si>
    <t>MXA 203</t>
  </si>
  <si>
    <t>662A0041000</t>
  </si>
  <si>
    <t>MXA 204/A</t>
  </si>
  <si>
    <t>662A1031000</t>
  </si>
  <si>
    <t>MXA 403/A</t>
  </si>
  <si>
    <t>663A0031000</t>
  </si>
  <si>
    <t>MXAM 203</t>
  </si>
  <si>
    <t>GM 10</t>
  </si>
  <si>
    <t>76U10010000</t>
  </si>
  <si>
    <t>76U10010008</t>
  </si>
  <si>
    <t>76U10010009</t>
  </si>
  <si>
    <t>GM 10 QM</t>
  </si>
  <si>
    <t>GXR</t>
  </si>
  <si>
    <t>72T70060000</t>
  </si>
  <si>
    <t>GXR 9</t>
  </si>
  <si>
    <t>72T70110000</t>
  </si>
  <si>
    <t>GXR 11</t>
  </si>
  <si>
    <t>72T70160000</t>
  </si>
  <si>
    <t>GXR 13</t>
  </si>
  <si>
    <t>72U70050000</t>
  </si>
  <si>
    <t>GXRM 9</t>
  </si>
  <si>
    <t>72U70100000</t>
  </si>
  <si>
    <t>GXRM 11</t>
  </si>
  <si>
    <t>72U70150000</t>
  </si>
  <si>
    <t>GXRM 13</t>
  </si>
  <si>
    <t>72U70050009</t>
  </si>
  <si>
    <t>GXRM 9 GF</t>
  </si>
  <si>
    <t>72U70100012</t>
  </si>
  <si>
    <t>GXRM 11 GF</t>
  </si>
  <si>
    <t>72U70150010</t>
  </si>
  <si>
    <t>GXRM 13 GF</t>
  </si>
  <si>
    <t>72U70050025</t>
  </si>
  <si>
    <t>GXRM 9 GFA</t>
  </si>
  <si>
    <t>72U70100020</t>
  </si>
  <si>
    <t>GXRM 11 GFA</t>
  </si>
  <si>
    <t>72U70150032</t>
  </si>
  <si>
    <t>GXRM 13 GFA</t>
  </si>
  <si>
    <t>72U70050006</t>
  </si>
  <si>
    <t>GXRM 9 SG</t>
  </si>
  <si>
    <t>72U70100005</t>
  </si>
  <si>
    <t>GXRM 11 SG</t>
  </si>
  <si>
    <t>72U70150004</t>
  </si>
  <si>
    <t>GXRM 13 SG</t>
  </si>
  <si>
    <t>70T71060000</t>
  </si>
  <si>
    <t>GQR 10-10</t>
  </si>
  <si>
    <t>70T71110000</t>
  </si>
  <si>
    <t>GQR 10-12</t>
  </si>
  <si>
    <t>70T71160000</t>
  </si>
  <si>
    <t>GQR 10-14</t>
  </si>
  <si>
    <t>70T71210000</t>
  </si>
  <si>
    <t>GQR 10-16</t>
  </si>
  <si>
    <t>70T71260000</t>
  </si>
  <si>
    <t>GQR 10-18</t>
  </si>
  <si>
    <t>70T71310000</t>
  </si>
  <si>
    <t>GQR 10-20</t>
  </si>
  <si>
    <t>70T71060002</t>
  </si>
  <si>
    <t>GQR 10-10 CG</t>
  </si>
  <si>
    <t>GQR 10-12 CG</t>
  </si>
  <si>
    <t>GQR 10-14 CG</t>
  </si>
  <si>
    <t>70T71210002</t>
  </si>
  <si>
    <t>GQR 10-16 CG</t>
  </si>
  <si>
    <t>GQR 10-18 CG</t>
  </si>
  <si>
    <t>70T71310004</t>
  </si>
  <si>
    <t>GQR 10-20 CG</t>
  </si>
  <si>
    <t>70U71050000</t>
  </si>
  <si>
    <t>GQRM 10-10</t>
  </si>
  <si>
    <t>70U71100000</t>
  </si>
  <si>
    <t>GQRM 10-12</t>
  </si>
  <si>
    <t>70U71150000</t>
  </si>
  <si>
    <t>GQRM 10-14</t>
  </si>
  <si>
    <t>70U71200000</t>
  </si>
  <si>
    <t>GQRM 10-16</t>
  </si>
  <si>
    <t>70U71250000</t>
  </si>
  <si>
    <t>GQRM 10-18</t>
  </si>
  <si>
    <t>70U71300000</t>
  </si>
  <si>
    <t>GQRM 10-20</t>
  </si>
  <si>
    <t>70U71050005</t>
  </si>
  <si>
    <t>GQRM 10-10 GF</t>
  </si>
  <si>
    <t>70U71100004</t>
  </si>
  <si>
    <t>GQRM 10-12 GF</t>
  </si>
  <si>
    <t>GQRM 10-14 GF</t>
  </si>
  <si>
    <t>70U71200004</t>
  </si>
  <si>
    <t>GQRM 10-16 GF</t>
  </si>
  <si>
    <t>70U71250004</t>
  </si>
  <si>
    <t>GQRM 10-18 GF</t>
  </si>
  <si>
    <t>72T10310000</t>
  </si>
  <si>
    <t>GXV 25-6</t>
  </si>
  <si>
    <t>72T10360000</t>
  </si>
  <si>
    <t>GXV 25-8</t>
  </si>
  <si>
    <t>72T10410000</t>
  </si>
  <si>
    <t>GXV 25-10</t>
  </si>
  <si>
    <t>72U10300000</t>
  </si>
  <si>
    <t>GXVM 25-6</t>
  </si>
  <si>
    <t>72U10350000</t>
  </si>
  <si>
    <t>GXVM 25-8</t>
  </si>
  <si>
    <t>72U10400000</t>
  </si>
  <si>
    <t>GXVM 25-10</t>
  </si>
  <si>
    <t>72U10300003</t>
  </si>
  <si>
    <t>GXVM 25-6 GFA</t>
  </si>
  <si>
    <t>72U10350002</t>
  </si>
  <si>
    <t>GXVM 25-8 GFA</t>
  </si>
  <si>
    <t>72U10400003</t>
  </si>
  <si>
    <t>GXVM 25-10 GFA</t>
  </si>
  <si>
    <t>72U10300004</t>
  </si>
  <si>
    <t>GXVM 25-6 SG</t>
  </si>
  <si>
    <t>72U10350003</t>
  </si>
  <si>
    <t>GXVM 25-8 SG</t>
  </si>
  <si>
    <t>72U10400004</t>
  </si>
  <si>
    <t>GXVM 25-10 SG</t>
  </si>
  <si>
    <t>70T91060000</t>
  </si>
  <si>
    <t>GQS 50-8</t>
  </si>
  <si>
    <t>70T91110000</t>
  </si>
  <si>
    <t>GQS 50-9</t>
  </si>
  <si>
    <t>70T91160000</t>
  </si>
  <si>
    <t>GQS 50-11</t>
  </si>
  <si>
    <t>70T91210000</t>
  </si>
  <si>
    <t>GQS 50-13</t>
  </si>
  <si>
    <t>70T91260000</t>
  </si>
  <si>
    <t>GQS 50-15</t>
  </si>
  <si>
    <t>70T91060002</t>
  </si>
  <si>
    <t>GQS 50-8 CG</t>
  </si>
  <si>
    <t>70T91110001</t>
  </si>
  <si>
    <t>GQS 50-9 CG</t>
  </si>
  <si>
    <t>GQS 50-11 CG</t>
  </si>
  <si>
    <t>GQS 50-13 CG</t>
  </si>
  <si>
    <t>70T91260002</t>
  </si>
  <si>
    <t>GQS 50-15 CG</t>
  </si>
  <si>
    <t>70U91050000</t>
  </si>
  <si>
    <t>GQSM 50-8</t>
  </si>
  <si>
    <t>70U91100000</t>
  </si>
  <si>
    <t>GQSM 50-9</t>
  </si>
  <si>
    <t>70U91150000</t>
  </si>
  <si>
    <t>GQSM 50-11</t>
  </si>
  <si>
    <t>70U91200000</t>
  </si>
  <si>
    <t>GQSM 50-13</t>
  </si>
  <si>
    <t>70U91250000</t>
  </si>
  <si>
    <t>GQSM 50-15</t>
  </si>
  <si>
    <t>70T81060000</t>
  </si>
  <si>
    <t>GQV 50-8</t>
  </si>
  <si>
    <t>70T81110000</t>
  </si>
  <si>
    <t>GQV 50-9</t>
  </si>
  <si>
    <t>70T81160000</t>
  </si>
  <si>
    <t>GQV 50-11</t>
  </si>
  <si>
    <t>70T81210000</t>
  </si>
  <si>
    <t>GQV 50-13</t>
  </si>
  <si>
    <t>70T81260000</t>
  </si>
  <si>
    <t>GQV 50-15</t>
  </si>
  <si>
    <t>70T81060002</t>
  </si>
  <si>
    <t>GQV 50-8 CG</t>
  </si>
  <si>
    <t>GQV 50-9 CG</t>
  </si>
  <si>
    <t>GQV 50-11 CG</t>
  </si>
  <si>
    <t>GQV 50-13 CG</t>
  </si>
  <si>
    <t>70T81260004</t>
  </si>
  <si>
    <t>GQV 50-15 CG</t>
  </si>
  <si>
    <t>70U81050000</t>
  </si>
  <si>
    <t>GQVM 50-8</t>
  </si>
  <si>
    <t>70U81100000</t>
  </si>
  <si>
    <t>GQVM 50-9</t>
  </si>
  <si>
    <t>70U81150000</t>
  </si>
  <si>
    <t>GQVM 50-11</t>
  </si>
  <si>
    <t>70U81200000</t>
  </si>
  <si>
    <t>GQVM 50-13</t>
  </si>
  <si>
    <t>70U81250000</t>
  </si>
  <si>
    <t>GQVM 50-15</t>
  </si>
  <si>
    <t>GXV 40</t>
  </si>
  <si>
    <t>GXV 40-7</t>
  </si>
  <si>
    <t>72T10131000</t>
  </si>
  <si>
    <t>GXV 40-8</t>
  </si>
  <si>
    <t>72T10151000</t>
  </si>
  <si>
    <t>GXV 40-9</t>
  </si>
  <si>
    <t>72U10101000</t>
  </si>
  <si>
    <t>GXVM 40-7</t>
  </si>
  <si>
    <t>72U10121000</t>
  </si>
  <si>
    <t>GXVM 40-8</t>
  </si>
  <si>
    <t>72U10141000</t>
  </si>
  <si>
    <t>GXVM 40-9</t>
  </si>
  <si>
    <t>72T10110000</t>
  </si>
  <si>
    <t>GXC 40-10</t>
  </si>
  <si>
    <t>72T10150000</t>
  </si>
  <si>
    <t>GXC 40-13</t>
  </si>
  <si>
    <t>72U10100000</t>
  </si>
  <si>
    <t>GXCM 40-10</t>
  </si>
  <si>
    <t>72U10140000</t>
  </si>
  <si>
    <t>GXCM 40-13</t>
  </si>
  <si>
    <t>70T20101000</t>
  </si>
  <si>
    <t>GMV 50CE</t>
  </si>
  <si>
    <t>70T20121000</t>
  </si>
  <si>
    <t>GMV 50BE</t>
  </si>
  <si>
    <t>70T20141000</t>
  </si>
  <si>
    <t>GMV 50AE</t>
  </si>
  <si>
    <t>70U20091000</t>
  </si>
  <si>
    <t>GMVM 50CE</t>
  </si>
  <si>
    <t>70U20111000</t>
  </si>
  <si>
    <t>GMVM 50BE</t>
  </si>
  <si>
    <t>70T30211000</t>
  </si>
  <si>
    <t>GMV 50-65C</t>
  </si>
  <si>
    <t>70T30231000</t>
  </si>
  <si>
    <t>GMV 50-65B</t>
  </si>
  <si>
    <t>70T30251000</t>
  </si>
  <si>
    <t>GMV 50-65A</t>
  </si>
  <si>
    <t>70U30201000</t>
  </si>
  <si>
    <t>GMVM 50-65C</t>
  </si>
  <si>
    <t>70U30221000</t>
  </si>
  <si>
    <t>GMVM 50-65B</t>
  </si>
  <si>
    <t>70T20100000</t>
  </si>
  <si>
    <t>GMC 50CE</t>
  </si>
  <si>
    <t>70T20120000</t>
  </si>
  <si>
    <t>GMC 50BE</t>
  </si>
  <si>
    <t>70T20140000</t>
  </si>
  <si>
    <t>GMC 50AE</t>
  </si>
  <si>
    <t>70U20090000</t>
  </si>
  <si>
    <t>GMCM 50CE</t>
  </si>
  <si>
    <t>70U20110000</t>
  </si>
  <si>
    <t>GMCM 50BE</t>
  </si>
  <si>
    <t>70T30210000</t>
  </si>
  <si>
    <t>GMC 50-65C</t>
  </si>
  <si>
    <t>70T30230000</t>
  </si>
  <si>
    <t>GMC 50-65B</t>
  </si>
  <si>
    <t>70T30250000</t>
  </si>
  <si>
    <t>GMC 50-65A</t>
  </si>
  <si>
    <t>70U30200000</t>
  </si>
  <si>
    <t>GMCM 50-65C</t>
  </si>
  <si>
    <t>70U30220000</t>
  </si>
  <si>
    <t>GMCM 50-65B</t>
  </si>
  <si>
    <t>GMV</t>
  </si>
  <si>
    <t>GMC</t>
  </si>
  <si>
    <t>GEO40</t>
  </si>
  <si>
    <t>8G010100000</t>
  </si>
  <si>
    <t>GEO 40-GXRM 9</t>
  </si>
  <si>
    <t>8G010200000</t>
  </si>
  <si>
    <t>GEO 40-GXRM 9 GF</t>
  </si>
  <si>
    <t>8G010400000</t>
  </si>
  <si>
    <t>GEO 40-GXRM 11 GF</t>
  </si>
  <si>
    <t>8G010300000</t>
  </si>
  <si>
    <t>GEO 40-GXRM 13 GF</t>
  </si>
  <si>
    <t>8G020100000</t>
  </si>
  <si>
    <t>GEO 230-GM10</t>
  </si>
  <si>
    <t>8G020500000</t>
  </si>
  <si>
    <t>GEO 230-GXRM 9</t>
  </si>
  <si>
    <t>8G020600000</t>
  </si>
  <si>
    <t>GEO 230-GXRM 11</t>
  </si>
  <si>
    <t>8G020700000</t>
  </si>
  <si>
    <t>GEO 230-GXRM 13</t>
  </si>
  <si>
    <t>8G020200000</t>
  </si>
  <si>
    <t>GEO 230-GXVM 25-6</t>
  </si>
  <si>
    <t>8G020300000</t>
  </si>
  <si>
    <t>GEO 230-GXVM 25-8</t>
  </si>
  <si>
    <t>8G020400000</t>
  </si>
  <si>
    <t>GEO 230-GXVM 25-10</t>
  </si>
  <si>
    <t>GEO 230</t>
  </si>
  <si>
    <t>8G024100000</t>
  </si>
  <si>
    <t>GEO 230-GQR 10-10</t>
  </si>
  <si>
    <t>8G024300000</t>
  </si>
  <si>
    <t>GEO 230-GQR 10-12</t>
  </si>
  <si>
    <t>8G024500000</t>
  </si>
  <si>
    <t>GEO 230-GQR 10-14</t>
  </si>
  <si>
    <t>8G024700000</t>
  </si>
  <si>
    <t>GEO 230-GQR 10-16</t>
  </si>
  <si>
    <t>8G024900000</t>
  </si>
  <si>
    <t>GEO 230-GQR 10-18</t>
  </si>
  <si>
    <t>8G025100000</t>
  </si>
  <si>
    <t>GEO 230-GQR 10-20</t>
  </si>
  <si>
    <t>8G024200000</t>
  </si>
  <si>
    <t>GEO 230-GQRM 10-10</t>
  </si>
  <si>
    <t>8G024400000</t>
  </si>
  <si>
    <t>GEO 230-GQRM 10-12</t>
  </si>
  <si>
    <t>8G024600000</t>
  </si>
  <si>
    <t>GEO 230-GQRM 10-14</t>
  </si>
  <si>
    <t>8G024800000</t>
  </si>
  <si>
    <t>GEO 230-GQRM 10-16</t>
  </si>
  <si>
    <t>8G025000000</t>
  </si>
  <si>
    <t>GEO 230-GQRM 10-18</t>
  </si>
  <si>
    <t>8G025150000</t>
  </si>
  <si>
    <t>GEO 230-GQRM 10-20</t>
  </si>
  <si>
    <t>8G027000000</t>
  </si>
  <si>
    <t>GEO 230-GXC 40-10</t>
  </si>
  <si>
    <t>8G027200000</t>
  </si>
  <si>
    <t>GEO 230-GXC 40-13</t>
  </si>
  <si>
    <t>8G027400000</t>
  </si>
  <si>
    <t>GEO 230-GXV 40-7</t>
  </si>
  <si>
    <t>8G027600000</t>
  </si>
  <si>
    <t>GEO 230-GXV 40-8</t>
  </si>
  <si>
    <t>8G027800000</t>
  </si>
  <si>
    <t>GEO 230-GXV 40-9</t>
  </si>
  <si>
    <t>8G027100000</t>
  </si>
  <si>
    <t>GEO 230-GXCM 40-10</t>
  </si>
  <si>
    <t>8G027300000</t>
  </si>
  <si>
    <t>GEO 230-GXCM 40-13</t>
  </si>
  <si>
    <t>8G027500000</t>
  </si>
  <si>
    <t>GEO 230-GXVM 40-7</t>
  </si>
  <si>
    <t>8G027700000</t>
  </si>
  <si>
    <t>GEO 230-GXVM 40-8</t>
  </si>
  <si>
    <t>8G027900000</t>
  </si>
  <si>
    <t>GEO 230-GXVM 40-9</t>
  </si>
  <si>
    <t>8G023100000</t>
  </si>
  <si>
    <t>GEO 230-GMC 50-65C</t>
  </si>
  <si>
    <t>8G023300000</t>
  </si>
  <si>
    <t>GEO 230-GMC 50-65B</t>
  </si>
  <si>
    <t>8G023500000</t>
  </si>
  <si>
    <t>GEO 230-GMC 50-65A</t>
  </si>
  <si>
    <t>8G023600000</t>
  </si>
  <si>
    <t>GEO 230-GMV 50-65C</t>
  </si>
  <si>
    <t>8G023800000</t>
  </si>
  <si>
    <t>GEO 230-GMV 50-65B</t>
  </si>
  <si>
    <t>8G024000000</t>
  </si>
  <si>
    <t>GEO 230-GMV 50-65A</t>
  </si>
  <si>
    <t>8G022100000</t>
  </si>
  <si>
    <t>GEO 230-GMC 50CE</t>
  </si>
  <si>
    <t>8G022300000</t>
  </si>
  <si>
    <t>GEO 230-GMC 50BE</t>
  </si>
  <si>
    <t>8G022500000</t>
  </si>
  <si>
    <t>GEO 230-GMC 50AE</t>
  </si>
  <si>
    <t>8G022600000</t>
  </si>
  <si>
    <t>GEO 230-GMV 50CE</t>
  </si>
  <si>
    <t>8G022800000</t>
  </si>
  <si>
    <t>GEO 230-GMV 50BE</t>
  </si>
  <si>
    <t>8G023000000</t>
  </si>
  <si>
    <t>GEO 230-GMV 50AE</t>
  </si>
  <si>
    <t>8G026100000</t>
  </si>
  <si>
    <t>GEO 230-GQS 50-8</t>
  </si>
  <si>
    <t>8G026300000</t>
  </si>
  <si>
    <t>GEO 230-GQS 50-9</t>
  </si>
  <si>
    <t>8G026500000</t>
  </si>
  <si>
    <t>GEO 230-GQS 50-11</t>
  </si>
  <si>
    <t>8G026700000</t>
  </si>
  <si>
    <t>GEO 230-GQS 50-13</t>
  </si>
  <si>
    <t>8G026900000</t>
  </si>
  <si>
    <t>GEO 230-GQS 50-15</t>
  </si>
  <si>
    <t>8G025200000</t>
  </si>
  <si>
    <t>GEO 230-GQV 50-8</t>
  </si>
  <si>
    <t>8G025400000</t>
  </si>
  <si>
    <t>GEO 230-GQV 50-9</t>
  </si>
  <si>
    <t>8G025600000</t>
  </si>
  <si>
    <t>GEO 230-GQV 50-11</t>
  </si>
  <si>
    <t>8G025800000</t>
  </si>
  <si>
    <t>GEO 230-GQV 50-13</t>
  </si>
  <si>
    <t>8G026000000</t>
  </si>
  <si>
    <t>GEO 230-GQV 50-15</t>
  </si>
  <si>
    <t>8G023200000</t>
  </si>
  <si>
    <t>GEO 230-GMCM 50-65C</t>
  </si>
  <si>
    <t>8G023400000</t>
  </si>
  <si>
    <t>GEO 230-GMCM 50-65B</t>
  </si>
  <si>
    <t>8G023700000</t>
  </si>
  <si>
    <t>GEO 230-GMVM 50-65C</t>
  </si>
  <si>
    <t>8G023900000</t>
  </si>
  <si>
    <t>GEO 230-GMVM 50-65B</t>
  </si>
  <si>
    <t>8G022200000</t>
  </si>
  <si>
    <t>GEO 230-GMCM 50CE</t>
  </si>
  <si>
    <t>8G022400000</t>
  </si>
  <si>
    <t>GEO 230-GMCM 50BE</t>
  </si>
  <si>
    <t>1,,1</t>
  </si>
  <si>
    <t>8G022700000</t>
  </si>
  <si>
    <t>GEO 230-GMVM 50CE</t>
  </si>
  <si>
    <t>8G022900000</t>
  </si>
  <si>
    <t>GEO 230-GMVM 50BE</t>
  </si>
  <si>
    <t>8G026200000</t>
  </si>
  <si>
    <t>GEO 230-GQSM 50-8</t>
  </si>
  <si>
    <t>8G026400000</t>
  </si>
  <si>
    <t>GEO 230-GQSM 50-9</t>
  </si>
  <si>
    <t>8G026600000</t>
  </si>
  <si>
    <t>GEO 230-GQSM 50-11</t>
  </si>
  <si>
    <t>8G026800000</t>
  </si>
  <si>
    <t>GEO 230-GQSM 50-13</t>
  </si>
  <si>
    <t>8G026950000</t>
  </si>
  <si>
    <t>GEO 230-GQSM 50-15</t>
  </si>
  <si>
    <t>8G025300000</t>
  </si>
  <si>
    <t>GEO 230-GQVM 50-8</t>
  </si>
  <si>
    <t>8G025500000</t>
  </si>
  <si>
    <t>GEO 230-GQVM 50-9</t>
  </si>
  <si>
    <t>8G025700000</t>
  </si>
  <si>
    <t>GEO 230-GQVM 50-11</t>
  </si>
  <si>
    <t>8G025900000</t>
  </si>
  <si>
    <t>GEO 230-GQVM 50-13</t>
  </si>
  <si>
    <t>8G026050000</t>
  </si>
  <si>
    <t>GEO 230-GQVM 50-15</t>
  </si>
  <si>
    <t>GEO 500</t>
  </si>
  <si>
    <t>8G030100000</t>
  </si>
  <si>
    <t>GEO 500-2GM10</t>
  </si>
  <si>
    <t>0,3 x2</t>
  </si>
  <si>
    <t>0,4 x2</t>
  </si>
  <si>
    <t>8G030500000</t>
  </si>
  <si>
    <t>GEO 500-2GXRM 9</t>
  </si>
  <si>
    <t>0,25 x2</t>
  </si>
  <si>
    <t>0,33 x2</t>
  </si>
  <si>
    <t>8G030600000</t>
  </si>
  <si>
    <t>GEO 500-2GXRM 11</t>
  </si>
  <si>
    <t>0,37 x2</t>
  </si>
  <si>
    <t>0,5 x2</t>
  </si>
  <si>
    <t>8G030700000</t>
  </si>
  <si>
    <t>GEO 500-2GXRM 13</t>
  </si>
  <si>
    <t>0,45 x2</t>
  </si>
  <si>
    <t>0,6 x2</t>
  </si>
  <si>
    <t>8G030200000</t>
  </si>
  <si>
    <t>GEO 500-2GXVM 25-6</t>
  </si>
  <si>
    <t>8G030300000</t>
  </si>
  <si>
    <t>GEO 500-2GXVM 25-8</t>
  </si>
  <si>
    <t>8G030400000</t>
  </si>
  <si>
    <t>GEO 500-2GXVM 25-10</t>
  </si>
  <si>
    <t>8G034200000</t>
  </si>
  <si>
    <t>GEO 500-2GQRM 10-10</t>
  </si>
  <si>
    <t>8G034400000</t>
  </si>
  <si>
    <t>GEO 500-2GQRM 10-12</t>
  </si>
  <si>
    <t>0,55 x2</t>
  </si>
  <si>
    <t>0,75 x2</t>
  </si>
  <si>
    <t>8G034600000</t>
  </si>
  <si>
    <t>GEO 500-2GQRM 10-14</t>
  </si>
  <si>
    <t>1 x2</t>
  </si>
  <si>
    <t>8G034800000</t>
  </si>
  <si>
    <t>GEO 500-2GQRM 10-16</t>
  </si>
  <si>
    <t>0,9 x2</t>
  </si>
  <si>
    <t>1,2 x2</t>
  </si>
  <si>
    <t>8G035000000</t>
  </si>
  <si>
    <t>GEO 500-2GQRM 10-18</t>
  </si>
  <si>
    <t>1,1 x2</t>
  </si>
  <si>
    <t>1,5 x2</t>
  </si>
  <si>
    <t>GEO 500-2GQRM 10-20</t>
  </si>
  <si>
    <t>2 x2</t>
  </si>
  <si>
    <t>8G037100000</t>
  </si>
  <si>
    <t>GEO 500-2GXCM 40-10</t>
  </si>
  <si>
    <t>8G037300000</t>
  </si>
  <si>
    <t>GEO 500-2GXCM 40-13</t>
  </si>
  <si>
    <t>8G037500000</t>
  </si>
  <si>
    <t>GEO 500-2GXVM 40-7</t>
  </si>
  <si>
    <t>8G037700000</t>
  </si>
  <si>
    <t>GEO 500-2GXVM 40-8</t>
  </si>
  <si>
    <t>8G037900000</t>
  </si>
  <si>
    <t>GEO 500-2GXVM 40-9</t>
  </si>
  <si>
    <t>1,8 x2</t>
  </si>
  <si>
    <t>2,5 x2</t>
  </si>
  <si>
    <t>8G032200000</t>
  </si>
  <si>
    <t>GEO 500-2GMCM 50CE</t>
  </si>
  <si>
    <t>8G032400000</t>
  </si>
  <si>
    <t>GEO 500-2GMCM 50BE</t>
  </si>
  <si>
    <t>8G032700000</t>
  </si>
  <si>
    <t>GEO 500-2GMVM 50CE</t>
  </si>
  <si>
    <t>8G032900000</t>
  </si>
  <si>
    <t>GEO 500-2GMVM 50BE</t>
  </si>
  <si>
    <t>8G036200000</t>
  </si>
  <si>
    <t>GEO 500-2GQSM 50-8</t>
  </si>
  <si>
    <t>8G036400000</t>
  </si>
  <si>
    <t>GEO 500-2GQSM 50-9</t>
  </si>
  <si>
    <t>8G036600000</t>
  </si>
  <si>
    <t>GEO 500-2GQSM 50-11</t>
  </si>
  <si>
    <t>8G036800000</t>
  </si>
  <si>
    <t>GEO 500-2GQSM 50-13</t>
  </si>
  <si>
    <t>GEO 500-2GQSM 50-15</t>
  </si>
  <si>
    <t>8G035300000</t>
  </si>
  <si>
    <t>GEO 500-2GQVM 50-8</t>
  </si>
  <si>
    <t>8G035500000</t>
  </si>
  <si>
    <t>GEO 500-2GQVM 50-9</t>
  </si>
  <si>
    <t>8G035700000</t>
  </si>
  <si>
    <t>GEO 500-2GQVM 50-11</t>
  </si>
  <si>
    <t>8G035900000</t>
  </si>
  <si>
    <t>GEO 500-2GQVM 50-13</t>
  </si>
  <si>
    <t>GEO 500-2GQVM 50-15</t>
  </si>
  <si>
    <t>8G033200000</t>
  </si>
  <si>
    <t>GEO 500-2GMCM 50-65C</t>
  </si>
  <si>
    <t>8G033400000</t>
  </si>
  <si>
    <t>GEO 500-2GMCM 50-65B</t>
  </si>
  <si>
    <t>8G033700000</t>
  </si>
  <si>
    <t>GEO 500-2GMVM 50-65C</t>
  </si>
  <si>
    <t>8G033900000</t>
  </si>
  <si>
    <t>GEO 500-2GMVM 50-65B</t>
  </si>
  <si>
    <t>8G034100000</t>
  </si>
  <si>
    <t>GEO 500-2GQR 10-10</t>
  </si>
  <si>
    <t>8G034300000</t>
  </si>
  <si>
    <t>GEO 500-2GQR 10-12</t>
  </si>
  <si>
    <t>8G034500000</t>
  </si>
  <si>
    <t>GEO 500-2GQR 10-14</t>
  </si>
  <si>
    <t>GEO 500-2GQR 10-16</t>
  </si>
  <si>
    <t>8G034900000</t>
  </si>
  <si>
    <t>GEO 500-2GQR 10-18</t>
  </si>
  <si>
    <t>8G035100000</t>
  </si>
  <si>
    <t>GEO 500-2GQR 10-20</t>
  </si>
  <si>
    <t>8G037000000</t>
  </si>
  <si>
    <t>GEO 500-2GXC 40-10</t>
  </si>
  <si>
    <t>8G037200000</t>
  </si>
  <si>
    <t>GEO 500-2GXC 40-13</t>
  </si>
  <si>
    <t>8G037400000</t>
  </si>
  <si>
    <t>GEO 500-2GXV 40-7</t>
  </si>
  <si>
    <t>8G037600000</t>
  </si>
  <si>
    <t>GEO 500-2GXV 40-8</t>
  </si>
  <si>
    <t>8G037800000</t>
  </si>
  <si>
    <t>GEO 500-2GXV 40-9</t>
  </si>
  <si>
    <t>8G032100000</t>
  </si>
  <si>
    <t>GEO 500-2GMC 50CE</t>
  </si>
  <si>
    <t>8G032300000</t>
  </si>
  <si>
    <t>GEO 500-2GMC 50BE</t>
  </si>
  <si>
    <t>8G032500000</t>
  </si>
  <si>
    <t>GEO 500-2GMC 50AE</t>
  </si>
  <si>
    <t>8G032600000</t>
  </si>
  <si>
    <t>GEO 500-2GMV 50CE</t>
  </si>
  <si>
    <t>8G032800000</t>
  </si>
  <si>
    <t>GEO 500-2GMV 50BE</t>
  </si>
  <si>
    <t>8G033000000</t>
  </si>
  <si>
    <t>GEO 500-2GMV 50AE</t>
  </si>
  <si>
    <t>8G036100000</t>
  </si>
  <si>
    <t>GEO 500-2GQS 50-8</t>
  </si>
  <si>
    <t>8G036300000</t>
  </si>
  <si>
    <t>GEO 500-2GQS 50-9</t>
  </si>
  <si>
    <t>8G036500000</t>
  </si>
  <si>
    <t>GEO 500-2GQS 50-11</t>
  </si>
  <si>
    <t>8G036700000</t>
  </si>
  <si>
    <t>GEO 500-2GQS 50-13</t>
  </si>
  <si>
    <t>8G036900000</t>
  </si>
  <si>
    <t>GEO 500-2GQS 50-15</t>
  </si>
  <si>
    <t>8G035200000</t>
  </si>
  <si>
    <t>GEO 500-2GQV 50-8</t>
  </si>
  <si>
    <t>8G035400000</t>
  </si>
  <si>
    <t>GEO 500-2GQV 50-9</t>
  </si>
  <si>
    <t>8G035600000</t>
  </si>
  <si>
    <t>GEO 500-2GQV 50-11</t>
  </si>
  <si>
    <t>8G035800000</t>
  </si>
  <si>
    <t>GEO 500-2GQV 50-13</t>
  </si>
  <si>
    <t>8G036000000</t>
  </si>
  <si>
    <t>GEO 500-2GQV 50-15</t>
  </si>
  <si>
    <t>8G033100000</t>
  </si>
  <si>
    <t>GEO 500-2GMC 50-65C</t>
  </si>
  <si>
    <t>8G033300000</t>
  </si>
  <si>
    <t>GEO 500-2GMC 50-65B</t>
  </si>
  <si>
    <t>8G033500000</t>
  </si>
  <si>
    <t>GEO 500-2GMC 50-65A</t>
  </si>
  <si>
    <t>8G033600000</t>
  </si>
  <si>
    <t>GEO 500-2GMV 50-65C</t>
  </si>
  <si>
    <t>8G033800000</t>
  </si>
  <si>
    <t>GEO 500-2GMV 50-65B</t>
  </si>
  <si>
    <t>8G034000000</t>
  </si>
  <si>
    <t>GEO 500-2GMV 50-65A</t>
  </si>
  <si>
    <t>72F03032000</t>
  </si>
  <si>
    <t>MXS 303</t>
  </si>
  <si>
    <t>72F03042000</t>
  </si>
  <si>
    <t>MXS 304</t>
  </si>
  <si>
    <t>72F03052000</t>
  </si>
  <si>
    <t>MXS 305</t>
  </si>
  <si>
    <t>72F03062000</t>
  </si>
  <si>
    <t>MXS 306</t>
  </si>
  <si>
    <t>72F03072000</t>
  </si>
  <si>
    <t>MXS 307</t>
  </si>
  <si>
    <t>72F03082000</t>
  </si>
  <si>
    <t>MXS 308</t>
  </si>
  <si>
    <t>72F03092000</t>
  </si>
  <si>
    <t>MXS 309</t>
  </si>
  <si>
    <t>72F03102000</t>
  </si>
  <si>
    <t>MXS 310</t>
  </si>
  <si>
    <t>72F04032000</t>
  </si>
  <si>
    <t>MXS 503</t>
  </si>
  <si>
    <t>72F04042000</t>
  </si>
  <si>
    <t>MXS 504</t>
  </si>
  <si>
    <t>72F04052000</t>
  </si>
  <si>
    <t>MXS 505</t>
  </si>
  <si>
    <t>72F04062000</t>
  </si>
  <si>
    <t>MXS 506</t>
  </si>
  <si>
    <t>72F04072000</t>
  </si>
  <si>
    <t>MXS 507</t>
  </si>
  <si>
    <t>72F04082000</t>
  </si>
  <si>
    <t>MXS 508</t>
  </si>
  <si>
    <t>72F04092000</t>
  </si>
  <si>
    <t>MXS 509</t>
  </si>
  <si>
    <t>72F04102000</t>
  </si>
  <si>
    <t>MXS 510</t>
  </si>
  <si>
    <t>72F05032000</t>
  </si>
  <si>
    <t>MXS 903</t>
  </si>
  <si>
    <t>72F05042000</t>
  </si>
  <si>
    <t>MXS 904</t>
  </si>
  <si>
    <t>72F05052000</t>
  </si>
  <si>
    <t>MXS 905</t>
  </si>
  <si>
    <t>72F05062000</t>
  </si>
  <si>
    <t>MXS 906</t>
  </si>
  <si>
    <t>72F05072000</t>
  </si>
  <si>
    <t>MXS 907</t>
  </si>
  <si>
    <t>72F05082000</t>
  </si>
  <si>
    <t>MXS 908</t>
  </si>
  <si>
    <t>72F05092000</t>
  </si>
  <si>
    <t>MXS 909</t>
  </si>
  <si>
    <t>72F05102000</t>
  </si>
  <si>
    <t>MXS 910</t>
  </si>
  <si>
    <t>72G03031100</t>
  </si>
  <si>
    <t>MXSM 303CG</t>
  </si>
  <si>
    <t>72G03041100</t>
  </si>
  <si>
    <t>MXSM 304CG</t>
  </si>
  <si>
    <t>72G03051100</t>
  </si>
  <si>
    <t>MXSM 305CG</t>
  </si>
  <si>
    <t>72G03061100</t>
  </si>
  <si>
    <t>MXSM 306CG</t>
  </si>
  <si>
    <t>72G03071100</t>
  </si>
  <si>
    <t>MXSM 307CG</t>
  </si>
  <si>
    <t>72G03081100</t>
  </si>
  <si>
    <t>MXSM 308CG</t>
  </si>
  <si>
    <t>72G03091100</t>
  </si>
  <si>
    <t>MXSM 309CG</t>
  </si>
  <si>
    <t>72G03101100</t>
  </si>
  <si>
    <t>MXSM 310CG</t>
  </si>
  <si>
    <t>72G04031100</t>
  </si>
  <si>
    <t>MXSM 503CG</t>
  </si>
  <si>
    <t>72G04041100</t>
  </si>
  <si>
    <t>MXSM 504CG</t>
  </si>
  <si>
    <t>72G04051100</t>
  </si>
  <si>
    <t>MXSM 505CG</t>
  </si>
  <si>
    <t>72G04061100</t>
  </si>
  <si>
    <t>MXSM 506CG</t>
  </si>
  <si>
    <t>72G04071100</t>
  </si>
  <si>
    <t>MXSM 507CG</t>
  </si>
  <si>
    <t>72G04081100</t>
  </si>
  <si>
    <t>MXSM 508CG</t>
  </si>
  <si>
    <t>72G04091100</t>
  </si>
  <si>
    <t>MXSM 509CG</t>
  </si>
  <si>
    <t>72G05031100</t>
  </si>
  <si>
    <t>MXSM 903CG</t>
  </si>
  <si>
    <t>72G05041100</t>
  </si>
  <si>
    <t>MXSM 904CG</t>
  </si>
  <si>
    <t>72G05051100</t>
  </si>
  <si>
    <t>MXSM 905CG</t>
  </si>
  <si>
    <t>72G05061100</t>
  </si>
  <si>
    <t>MXSM 906CG</t>
  </si>
  <si>
    <t>72G03031000</t>
  </si>
  <si>
    <t>MXSM 303</t>
  </si>
  <si>
    <t>72G03041000</t>
  </si>
  <si>
    <t>MXSM 304</t>
  </si>
  <si>
    <t>72G03051000</t>
  </si>
  <si>
    <t>MXSM 305</t>
  </si>
  <si>
    <t>72G03061000</t>
  </si>
  <si>
    <t>MXSM 306</t>
  </si>
  <si>
    <t>72G03071000</t>
  </si>
  <si>
    <t>MXSM 307</t>
  </si>
  <si>
    <t>72G03081000</t>
  </si>
  <si>
    <t>MXSM 308</t>
  </si>
  <si>
    <t>72G03091000</t>
  </si>
  <si>
    <t>MXSM 309</t>
  </si>
  <si>
    <t>72G03101000</t>
  </si>
  <si>
    <t>MXSM 310</t>
  </si>
  <si>
    <t>72G04031000</t>
  </si>
  <si>
    <t>MXSM 503</t>
  </si>
  <si>
    <t>72G04041000</t>
  </si>
  <si>
    <t>MXSM 504</t>
  </si>
  <si>
    <t>72G04051000</t>
  </si>
  <si>
    <t>MXSM 505</t>
  </si>
  <si>
    <t>72G04061000</t>
  </si>
  <si>
    <t>MXSM 506</t>
  </si>
  <si>
    <t>72G04071000</t>
  </si>
  <si>
    <t>MXSM 507</t>
  </si>
  <si>
    <t>72G04081000</t>
  </si>
  <si>
    <t>MXSM 508</t>
  </si>
  <si>
    <t>72G04091000</t>
  </si>
  <si>
    <t>MXSM 509</t>
  </si>
  <si>
    <t>72G05031000</t>
  </si>
  <si>
    <t>MXSM 903</t>
  </si>
  <si>
    <t>72G05041000</t>
  </si>
  <si>
    <t>MXSM 904</t>
  </si>
  <si>
    <t>72G05051000</t>
  </si>
  <si>
    <t>MXSM 905</t>
  </si>
  <si>
    <t>72G05061000</t>
  </si>
  <si>
    <t>MXSM 906</t>
  </si>
  <si>
    <t>40S64850000</t>
  </si>
  <si>
    <t>6SDN 12/10</t>
  </si>
  <si>
    <t>40S64900000</t>
  </si>
  <si>
    <t>6SDN 12/14</t>
  </si>
  <si>
    <t>40S64950000</t>
  </si>
  <si>
    <t>6SDN 12/19</t>
  </si>
  <si>
    <t>40S65000000</t>
  </si>
  <si>
    <t>6SDN 12/24</t>
  </si>
  <si>
    <t>40S65050000</t>
  </si>
  <si>
    <t>6SDN 12/29</t>
  </si>
  <si>
    <t>40S65100000</t>
  </si>
  <si>
    <t>6SDN 12/34</t>
  </si>
  <si>
    <t>13 (15)</t>
  </si>
  <si>
    <t>17,5 (20)</t>
  </si>
  <si>
    <t>40S65150000</t>
  </si>
  <si>
    <t>6SDN 16/7</t>
  </si>
  <si>
    <t>40S65200000</t>
  </si>
  <si>
    <t>6SDN 16/10</t>
  </si>
  <si>
    <t>40S65250000</t>
  </si>
  <si>
    <t>6SDN 16/13</t>
  </si>
  <si>
    <t>40S65300000</t>
  </si>
  <si>
    <t>6SDN 16/17</t>
  </si>
  <si>
    <t>40S65350000</t>
  </si>
  <si>
    <t>6SDN 16/20</t>
  </si>
  <si>
    <t>40S65400000</t>
  </si>
  <si>
    <t>6SDN 16/23</t>
  </si>
  <si>
    <t>40S65450000</t>
  </si>
  <si>
    <t>6SDN 16/27</t>
  </si>
  <si>
    <t>40S65500000</t>
  </si>
  <si>
    <t>6SDN 16/33</t>
  </si>
  <si>
    <t>40S65550000</t>
  </si>
  <si>
    <t>6SDN 21/5</t>
  </si>
  <si>
    <t>40S65600000</t>
  </si>
  <si>
    <t>6SDN 21/7</t>
  </si>
  <si>
    <t>40S65650000</t>
  </si>
  <si>
    <t>6SDN 21/9</t>
  </si>
  <si>
    <t>40S65700000</t>
  </si>
  <si>
    <t>6SDN 21/11</t>
  </si>
  <si>
    <t>40S65750000</t>
  </si>
  <si>
    <t>6SDN 21/14</t>
  </si>
  <si>
    <t>40S65800000</t>
  </si>
  <si>
    <t>6SDN 21/16</t>
  </si>
  <si>
    <t>40S65850000</t>
  </si>
  <si>
    <t>6SDN 21/19</t>
  </si>
  <si>
    <t>40S65900000</t>
  </si>
  <si>
    <t>6SDN 21/23</t>
  </si>
  <si>
    <t>40S65950000</t>
  </si>
  <si>
    <t>6SDN 21/28</t>
  </si>
  <si>
    <t>40S63200000</t>
  </si>
  <si>
    <t>6SD 18/3</t>
  </si>
  <si>
    <t>40S63250000</t>
  </si>
  <si>
    <t>6SD 18/4</t>
  </si>
  <si>
    <t>40S63300000</t>
  </si>
  <si>
    <t>6SD 18/5</t>
  </si>
  <si>
    <t>40S63350000</t>
  </si>
  <si>
    <t>6SD 18/6</t>
  </si>
  <si>
    <t>40S63400000</t>
  </si>
  <si>
    <t>6SD 18/7</t>
  </si>
  <si>
    <t>40S63450000</t>
  </si>
  <si>
    <t>6SD 18/8</t>
  </si>
  <si>
    <t>40S63500000</t>
  </si>
  <si>
    <t>6SD 18/9</t>
  </si>
  <si>
    <t>40S63600000</t>
  </si>
  <si>
    <t>6SD 18/11</t>
  </si>
  <si>
    <t>40S63650000</t>
  </si>
  <si>
    <t>6SD 18/13</t>
  </si>
  <si>
    <t>40S63750000</t>
  </si>
  <si>
    <t>6SD 18/16</t>
  </si>
  <si>
    <t>40S63800000</t>
  </si>
  <si>
    <t>6SD 19/2</t>
  </si>
  <si>
    <t>40S63850000</t>
  </si>
  <si>
    <t>6SD 19/3</t>
  </si>
  <si>
    <t>40S63900000</t>
  </si>
  <si>
    <t>6SD 19/4</t>
  </si>
  <si>
    <t>40S63950000</t>
  </si>
  <si>
    <t>6SD 19/5</t>
  </si>
  <si>
    <t>40S64000000</t>
  </si>
  <si>
    <t>6SD 19/6</t>
  </si>
  <si>
    <t>40S64050000</t>
  </si>
  <si>
    <t>6SD 19/7</t>
  </si>
  <si>
    <t>40S64100000</t>
  </si>
  <si>
    <t>6SD 19/8</t>
  </si>
  <si>
    <t>40S64150000</t>
  </si>
  <si>
    <t>6SD 19/9</t>
  </si>
  <si>
    <t>40S64200000</t>
  </si>
  <si>
    <t>6SD 19/11</t>
  </si>
  <si>
    <t>40S64250000</t>
  </si>
  <si>
    <t>6SD 19/13</t>
  </si>
  <si>
    <t>40S64350000</t>
  </si>
  <si>
    <t>6SD 19/17</t>
  </si>
  <si>
    <t>40S64400000</t>
  </si>
  <si>
    <t>6SD 20/2</t>
  </si>
  <si>
    <t>40S64450000</t>
  </si>
  <si>
    <t>6SD 20/3</t>
  </si>
  <si>
    <t>40S64500000</t>
  </si>
  <si>
    <t>6SD 20/4</t>
  </si>
  <si>
    <t>40S64550000</t>
  </si>
  <si>
    <t>6SD 20/5</t>
  </si>
  <si>
    <t>40S64600000</t>
  </si>
  <si>
    <t>6SD 20/6</t>
  </si>
  <si>
    <t>40S64650000</t>
  </si>
  <si>
    <t>6SD 20/7</t>
  </si>
  <si>
    <t>40S64700000</t>
  </si>
  <si>
    <t>6SD 20/8</t>
  </si>
  <si>
    <t>40S64710000</t>
  </si>
  <si>
    <t>6SD 20/9</t>
  </si>
  <si>
    <t>40S64750000</t>
  </si>
  <si>
    <t>6SD 20/10</t>
  </si>
  <si>
    <t>40S64800000</t>
  </si>
  <si>
    <t>6SD 20/13</t>
  </si>
  <si>
    <t>26 (30)</t>
  </si>
  <si>
    <t>35 (40)</t>
  </si>
  <si>
    <t>43S60500000</t>
  </si>
  <si>
    <t>6SDXL 18/6</t>
  </si>
  <si>
    <t>43S60510000</t>
  </si>
  <si>
    <t>6SDXL 18/7</t>
  </si>
  <si>
    <t>43S60520000</t>
  </si>
  <si>
    <t>6SDXL 18/8</t>
  </si>
  <si>
    <t>43S60550000</t>
  </si>
  <si>
    <t>6SDXL 18/9</t>
  </si>
  <si>
    <t>43S60560000</t>
  </si>
  <si>
    <t>6SDXL 18/10</t>
  </si>
  <si>
    <t>43S60570000</t>
  </si>
  <si>
    <t>6SDXL 18/11</t>
  </si>
  <si>
    <t>43S60600000</t>
  </si>
  <si>
    <t>6SDXL 18/12</t>
  </si>
  <si>
    <t>43S60610000</t>
  </si>
  <si>
    <t>6SDXL 18/13</t>
  </si>
  <si>
    <t>43S60620000</t>
  </si>
  <si>
    <t>6SDXL 18/14</t>
  </si>
  <si>
    <t>43S60650000</t>
  </si>
  <si>
    <t>6SDXL 18/15</t>
  </si>
  <si>
    <t>43S60660000</t>
  </si>
  <si>
    <t>6SDXL 18/16</t>
  </si>
  <si>
    <t>43S60670000</t>
  </si>
  <si>
    <t>6SDXL 18/17</t>
  </si>
  <si>
    <t>43S60700000</t>
  </si>
  <si>
    <t>6SDXL 18/18</t>
  </si>
  <si>
    <t>43S60710000</t>
  </si>
  <si>
    <t>6SDXL 18/19</t>
  </si>
  <si>
    <t>43S60720000</t>
  </si>
  <si>
    <t>6SDXL 18/20</t>
  </si>
  <si>
    <t>43S60750000</t>
  </si>
  <si>
    <t>6SDXL 18/21</t>
  </si>
  <si>
    <t>43S60800000</t>
  </si>
  <si>
    <t>6SDXL 18/22</t>
  </si>
  <si>
    <t>43S60810000</t>
  </si>
  <si>
    <t>6SDXL 18/23</t>
  </si>
  <si>
    <t>43S60850000</t>
  </si>
  <si>
    <t>6SDXL 18/24</t>
  </si>
  <si>
    <t>43S60860000</t>
  </si>
  <si>
    <t>6SDXL 18/25</t>
  </si>
  <si>
    <t>43S60870000</t>
  </si>
  <si>
    <t>6SDXL 18/26</t>
  </si>
  <si>
    <t>43S60880000</t>
  </si>
  <si>
    <t>6SDXL 18/27</t>
  </si>
  <si>
    <t>43S60900000</t>
  </si>
  <si>
    <t>6SDXL 18/28</t>
  </si>
  <si>
    <t>43S60910000</t>
  </si>
  <si>
    <t>6SDXL 18/29</t>
  </si>
  <si>
    <t>43S60950000</t>
  </si>
  <si>
    <t>6SDXL 18/30</t>
  </si>
  <si>
    <t>43S60960000</t>
  </si>
  <si>
    <t>6SDXL 18/31</t>
  </si>
  <si>
    <t>43S60970000</t>
  </si>
  <si>
    <t>6SDXL 18/32</t>
  </si>
  <si>
    <t>43S61000000</t>
  </si>
  <si>
    <t>6SDXL 18/33</t>
  </si>
  <si>
    <t>43S61010000</t>
  </si>
  <si>
    <t>6SDXL 18/34</t>
  </si>
  <si>
    <t>43S61020000</t>
  </si>
  <si>
    <t>6SDXL 18/35</t>
  </si>
  <si>
    <t>43S61050000</t>
  </si>
  <si>
    <t>6SDXL 18/36</t>
  </si>
  <si>
    <t>43S61030000</t>
  </si>
  <si>
    <t>6SDXL 18/37</t>
  </si>
  <si>
    <t>43S61040000</t>
  </si>
  <si>
    <t>6SDXL 18/38</t>
  </si>
  <si>
    <t>43S61100000</t>
  </si>
  <si>
    <t>6SDXL 18/39</t>
  </si>
  <si>
    <t>6SDXL 18/40</t>
  </si>
  <si>
    <t>43S61060000</t>
  </si>
  <si>
    <t>6SDXL 18/41</t>
  </si>
  <si>
    <t>43S61150000</t>
  </si>
  <si>
    <t>6SDXL 18/42</t>
  </si>
  <si>
    <t>43S61160000</t>
  </si>
  <si>
    <t>6SDXL 18/43</t>
  </si>
  <si>
    <t>43S61170000</t>
  </si>
  <si>
    <t>6SDXL 18/44</t>
  </si>
  <si>
    <t>43S61180000</t>
  </si>
  <si>
    <t>6SDXL 18/45</t>
  </si>
  <si>
    <t>43S60530000</t>
  </si>
  <si>
    <t>6SDXL 18/46</t>
  </si>
  <si>
    <t>43S60540000</t>
  </si>
  <si>
    <t>6SDXL 18/47</t>
  </si>
  <si>
    <t>43S60580000</t>
  </si>
  <si>
    <t>6SDXL 18/48</t>
  </si>
  <si>
    <t>43S60590000</t>
  </si>
  <si>
    <t>6SDXL 18/49</t>
  </si>
  <si>
    <t>6SDXL 18/50</t>
  </si>
  <si>
    <t>43S60640000</t>
  </si>
  <si>
    <t>6SDXL 18/51</t>
  </si>
  <si>
    <t>43S60680000</t>
  </si>
  <si>
    <t>6SDXL 18/52</t>
  </si>
  <si>
    <t>43S60690000</t>
  </si>
  <si>
    <t>6SDXL 18/53</t>
  </si>
  <si>
    <t>43S60730000</t>
  </si>
  <si>
    <t>6SDXL 18/54</t>
  </si>
  <si>
    <t>43S60740000</t>
  </si>
  <si>
    <t>6SDXL 18/55</t>
  </si>
  <si>
    <t>43S60820000</t>
  </si>
  <si>
    <t>6SDXL 18/56</t>
  </si>
  <si>
    <t>43S60830000</t>
  </si>
  <si>
    <t>6SDXL 18/57</t>
  </si>
  <si>
    <t>43S60840000</t>
  </si>
  <si>
    <t>6SDXL 18/58</t>
  </si>
  <si>
    <t>43S60890000</t>
  </si>
  <si>
    <t>6SDXL 18/59</t>
  </si>
  <si>
    <t>43S60920000</t>
  </si>
  <si>
    <t>6SDXL 18/60</t>
  </si>
  <si>
    <t>51 (55)</t>
  </si>
  <si>
    <t>70 (75)</t>
  </si>
  <si>
    <t>43S64050000</t>
  </si>
  <si>
    <t>6SDXL 30/3</t>
  </si>
  <si>
    <t>43S64070000</t>
  </si>
  <si>
    <t>6SDXL 30/4</t>
  </si>
  <si>
    <t>43S64090000</t>
  </si>
  <si>
    <t>6SDXL 30/5</t>
  </si>
  <si>
    <t>43S64110000</t>
  </si>
  <si>
    <t>6SDXL 30/6</t>
  </si>
  <si>
    <t>43S64130000</t>
  </si>
  <si>
    <t>6SDXL 30/7</t>
  </si>
  <si>
    <t>43S64150000</t>
  </si>
  <si>
    <t>6SDXL 30/8</t>
  </si>
  <si>
    <t>43S64170000</t>
  </si>
  <si>
    <t>6SDXL 30/9</t>
  </si>
  <si>
    <t>43S64190000</t>
  </si>
  <si>
    <t>6SDXL 30/10</t>
  </si>
  <si>
    <t>43S64210000</t>
  </si>
  <si>
    <t>6SDXL 30/11</t>
  </si>
  <si>
    <t>43S64230000</t>
  </si>
  <si>
    <t>6SDXL 30/12</t>
  </si>
  <si>
    <t>43S64250000</t>
  </si>
  <si>
    <t>6SDXL 30/13</t>
  </si>
  <si>
    <t>43S64270000</t>
  </si>
  <si>
    <t>6SDXL 30/14</t>
  </si>
  <si>
    <t>43S64290000</t>
  </si>
  <si>
    <t>6SDXL 30/15</t>
  </si>
  <si>
    <t>43S64310000</t>
  </si>
  <si>
    <t>6SDXL 30/16</t>
  </si>
  <si>
    <t>43S64330000</t>
  </si>
  <si>
    <t>6SDXL 30/17</t>
  </si>
  <si>
    <t>43S64350000</t>
  </si>
  <si>
    <t>6SDXL 30/18</t>
  </si>
  <si>
    <t>43S64370000</t>
  </si>
  <si>
    <t>6SDXL 30/19</t>
  </si>
  <si>
    <t>43S64390000</t>
  </si>
  <si>
    <t>6SDXL 30/20</t>
  </si>
  <si>
    <t>43S64410000</t>
  </si>
  <si>
    <t>6SDXL 30/21</t>
  </si>
  <si>
    <t>43S64430000</t>
  </si>
  <si>
    <t>6SDXL 30/22</t>
  </si>
  <si>
    <t>43S64450000</t>
  </si>
  <si>
    <t>6SDXL 30/23</t>
  </si>
  <si>
    <t>43S64470000</t>
  </si>
  <si>
    <t>6SDXL 30/24</t>
  </si>
  <si>
    <t>43S64490000</t>
  </si>
  <si>
    <t>6SDXL 30/25</t>
  </si>
  <si>
    <t>43S64510000</t>
  </si>
  <si>
    <t>6SDXL 30/26</t>
  </si>
  <si>
    <t>43S64530000</t>
  </si>
  <si>
    <t>6SDXL 30/27</t>
  </si>
  <si>
    <t>43S64550000</t>
  </si>
  <si>
    <t>6SDXL 30/28</t>
  </si>
  <si>
    <t>43S64570000</t>
  </si>
  <si>
    <t>6SDXL 30/29</t>
  </si>
  <si>
    <t>43S64590000</t>
  </si>
  <si>
    <t>6SDXL 30/30</t>
  </si>
  <si>
    <t>43S64610000</t>
  </si>
  <si>
    <t>6SDXL 30/31</t>
  </si>
  <si>
    <t>43S64630000</t>
  </si>
  <si>
    <t>6SDXL 30/32</t>
  </si>
  <si>
    <t>43S64650000</t>
  </si>
  <si>
    <t>6SDXL 30/33</t>
  </si>
  <si>
    <t>43S64670000</t>
  </si>
  <si>
    <t>6SDXL 30/34</t>
  </si>
  <si>
    <t>43S64690000</t>
  </si>
  <si>
    <t>6SDXL 30/35</t>
  </si>
  <si>
    <t>43S64710000</t>
  </si>
  <si>
    <t>6SDXL 30/36</t>
  </si>
  <si>
    <t>43S64730000</t>
  </si>
  <si>
    <t>6SDXL 30/37</t>
  </si>
  <si>
    <t>43S64750000</t>
  </si>
  <si>
    <t>6SDXL 30/38</t>
  </si>
  <si>
    <t>43S64770000</t>
  </si>
  <si>
    <t>6SDXL 30/39</t>
  </si>
  <si>
    <t>43S64790000</t>
  </si>
  <si>
    <t>6SDXL 30/40</t>
  </si>
  <si>
    <t>43S64810000</t>
  </si>
  <si>
    <t>6SDXL 30/41</t>
  </si>
  <si>
    <t>43S64830000</t>
  </si>
  <si>
    <t>6SDXL 30/42</t>
  </si>
  <si>
    <t>43S64850000</t>
  </si>
  <si>
    <t>6SDXL 30/43</t>
  </si>
  <si>
    <t>43S65010000</t>
  </si>
  <si>
    <t>6SDXL 46/2</t>
  </si>
  <si>
    <t>43S65030000</t>
  </si>
  <si>
    <t>6SDXL 46/3</t>
  </si>
  <si>
    <t>43S65050000</t>
  </si>
  <si>
    <t>6SDXL 46/4</t>
  </si>
  <si>
    <t>43S65070000</t>
  </si>
  <si>
    <t>6SDXL 46/5</t>
  </si>
  <si>
    <t>43S65090000</t>
  </si>
  <si>
    <t>6SDXL 46/6</t>
  </si>
  <si>
    <t>43S65110000</t>
  </si>
  <si>
    <t>6SDXL 46/7</t>
  </si>
  <si>
    <t>43S65130000</t>
  </si>
  <si>
    <t>6SDXL 46/8</t>
  </si>
  <si>
    <t>43S65150000</t>
  </si>
  <si>
    <t>6SDXL 46/9</t>
  </si>
  <si>
    <t>43S65170000</t>
  </si>
  <si>
    <t>6SDXL 46/10</t>
  </si>
  <si>
    <t>43S65190000</t>
  </si>
  <si>
    <t>6SDXL 46/11</t>
  </si>
  <si>
    <t>43S65210000</t>
  </si>
  <si>
    <t>6SDXL 46/12</t>
  </si>
  <si>
    <t>43S65230000</t>
  </si>
  <si>
    <t>6SDXL 46/13</t>
  </si>
  <si>
    <t>43S65250000</t>
  </si>
  <si>
    <t>6SDXL 46/14</t>
  </si>
  <si>
    <t>43S65270000</t>
  </si>
  <si>
    <t>6SDXL 46/15</t>
  </si>
  <si>
    <t>43S65290000</t>
  </si>
  <si>
    <t>6SDXL 46/16</t>
  </si>
  <si>
    <t>43S65310000</t>
  </si>
  <si>
    <t>6SDXL 46/17</t>
  </si>
  <si>
    <t>43S65330000</t>
  </si>
  <si>
    <t>6SDXL 46/18</t>
  </si>
  <si>
    <t>43S65350000</t>
  </si>
  <si>
    <t>6SDXL 46/19</t>
  </si>
  <si>
    <t>43S65370000</t>
  </si>
  <si>
    <t>6SDXL 46/20</t>
  </si>
  <si>
    <t>43S65390000</t>
  </si>
  <si>
    <t>6SDXL 46/21</t>
  </si>
  <si>
    <t>43S65410000</t>
  </si>
  <si>
    <t>6SDXL 46/22</t>
  </si>
  <si>
    <t>43S65430000</t>
  </si>
  <si>
    <t>6SDXL 46/23</t>
  </si>
  <si>
    <t>43S65450000</t>
  </si>
  <si>
    <t>6SDXL 46/24</t>
  </si>
  <si>
    <t>43S65470000</t>
  </si>
  <si>
    <t>6SDXL 46/25</t>
  </si>
  <si>
    <t>43S65490000</t>
  </si>
  <si>
    <t>6SDXL 46/26</t>
  </si>
  <si>
    <t>43S65510000</t>
  </si>
  <si>
    <t>6SDXL 46/27</t>
  </si>
  <si>
    <t>43S65530000</t>
  </si>
  <si>
    <t>6SDXL 46/28</t>
  </si>
  <si>
    <t>43S65550000</t>
  </si>
  <si>
    <t>6SDXL 46/29</t>
  </si>
  <si>
    <t>43S65570000</t>
  </si>
  <si>
    <t>6SDXL 46/30</t>
  </si>
  <si>
    <t>43S65590000</t>
  </si>
  <si>
    <t>6SDXL 46/31</t>
  </si>
  <si>
    <t>43S65610000</t>
  </si>
  <si>
    <t>6SDXL 46/32</t>
  </si>
  <si>
    <t>43S65630000</t>
  </si>
  <si>
    <t>6SDXL 46/33</t>
  </si>
  <si>
    <t>43S65650000</t>
  </si>
  <si>
    <t>6SDXL 46/34</t>
  </si>
  <si>
    <t>43S65670000</t>
  </si>
  <si>
    <t>6SDXL 46/35</t>
  </si>
  <si>
    <t>43S65690000</t>
  </si>
  <si>
    <t>6SDXL 46/36</t>
  </si>
  <si>
    <t>43S65710000</t>
  </si>
  <si>
    <t>6SDXL 46/37</t>
  </si>
  <si>
    <t>43S65730000</t>
  </si>
  <si>
    <t>6SDXL 46/38</t>
  </si>
  <si>
    <t>43S65750000</t>
  </si>
  <si>
    <t>6SDXL 46/39</t>
  </si>
  <si>
    <t>43S65770000</t>
  </si>
  <si>
    <t>6SDXL 46/40</t>
  </si>
  <si>
    <t>43S66010000</t>
  </si>
  <si>
    <t>6SDXL 65/2</t>
  </si>
  <si>
    <t>43S66030000</t>
  </si>
  <si>
    <t>6SDXL 65/3</t>
  </si>
  <si>
    <t>43S66050000</t>
  </si>
  <si>
    <t>6SDXL 65/4</t>
  </si>
  <si>
    <t>43S66070000</t>
  </si>
  <si>
    <t>6SDXL 65/5</t>
  </si>
  <si>
    <t>43S66090000</t>
  </si>
  <si>
    <t>6SDXL 65/6</t>
  </si>
  <si>
    <t>43S66110000</t>
  </si>
  <si>
    <t>6SDXL 65/7</t>
  </si>
  <si>
    <t>43S66130000</t>
  </si>
  <si>
    <t>6SDXL 65/8</t>
  </si>
  <si>
    <t>43S66150000</t>
  </si>
  <si>
    <t>6SDXL 65/9</t>
  </si>
  <si>
    <t>43S66170000</t>
  </si>
  <si>
    <t>6SDXL 65/10</t>
  </si>
  <si>
    <t>43S66190000</t>
  </si>
  <si>
    <t>6SDXL 65/11</t>
  </si>
  <si>
    <t>43S66210000</t>
  </si>
  <si>
    <t>6SDXL 65/12</t>
  </si>
  <si>
    <t>43S66230000</t>
  </si>
  <si>
    <t>6SDXL 65/13</t>
  </si>
  <si>
    <t>43S66250000</t>
  </si>
  <si>
    <t>6SDXL 65/14</t>
  </si>
  <si>
    <t>43S66270000</t>
  </si>
  <si>
    <t>6SDXL 65/15</t>
  </si>
  <si>
    <t>43S66290000</t>
  </si>
  <si>
    <t>6SDXL 65/16</t>
  </si>
  <si>
    <t>43S66310000</t>
  </si>
  <si>
    <t>6SDXL 65/17</t>
  </si>
  <si>
    <t>43S66330000</t>
  </si>
  <si>
    <t>6SDXL 65/18</t>
  </si>
  <si>
    <t>43S66350000</t>
  </si>
  <si>
    <t>6SDXL 65/19</t>
  </si>
  <si>
    <t>43S66370000</t>
  </si>
  <si>
    <t>6SDXL 65/20</t>
  </si>
  <si>
    <t>43S66390000</t>
  </si>
  <si>
    <t>6SDXL 65/21</t>
  </si>
  <si>
    <t>43S66410000</t>
  </si>
  <si>
    <t>6SDXL 65/22</t>
  </si>
  <si>
    <t>43S66430000</t>
  </si>
  <si>
    <t>6SDXL 65/23</t>
  </si>
  <si>
    <t>43S66450000</t>
  </si>
  <si>
    <t>6SDXL 65/24</t>
  </si>
  <si>
    <t>43S66470000</t>
  </si>
  <si>
    <t>6SDXL 65/25</t>
  </si>
  <si>
    <t>43S66490000</t>
  </si>
  <si>
    <t>6SDXL 65/26</t>
  </si>
  <si>
    <t>43S66510000</t>
  </si>
  <si>
    <t>6SDXL 65/27</t>
  </si>
  <si>
    <t>43S66530000</t>
  </si>
  <si>
    <t>6SDXL 65/28</t>
  </si>
  <si>
    <t>43S66550000</t>
  </si>
  <si>
    <t>6SDXL 65/29</t>
  </si>
  <si>
    <t>43S66570000</t>
  </si>
  <si>
    <t>6SDXL 65/30</t>
  </si>
  <si>
    <t>43S66590000</t>
  </si>
  <si>
    <t>6SDXL 65/31</t>
  </si>
  <si>
    <t>42S80050000</t>
  </si>
  <si>
    <t>8SDX 78/2</t>
  </si>
  <si>
    <t>42S80100000</t>
  </si>
  <si>
    <t>8SDX 78/3</t>
  </si>
  <si>
    <t>42S80150000</t>
  </si>
  <si>
    <t>8SDX 78/4</t>
  </si>
  <si>
    <t>42S80200000</t>
  </si>
  <si>
    <t>8SDX 78/5</t>
  </si>
  <si>
    <t>42S80250000</t>
  </si>
  <si>
    <t>8SDX 78/6</t>
  </si>
  <si>
    <t>42S80300000</t>
  </si>
  <si>
    <t>8SDX 78/7</t>
  </si>
  <si>
    <t>42S80350000</t>
  </si>
  <si>
    <t>8SDX 78/8</t>
  </si>
  <si>
    <t>42S80400000</t>
  </si>
  <si>
    <t>8SDX 78/9</t>
  </si>
  <si>
    <t>42S80450000</t>
  </si>
  <si>
    <t>8SDX 78/10</t>
  </si>
  <si>
    <t>42S80500000</t>
  </si>
  <si>
    <t>8SDX 78/11</t>
  </si>
  <si>
    <t>42S80550000</t>
  </si>
  <si>
    <t>8SDX 78/12</t>
  </si>
  <si>
    <t>42S80600000</t>
  </si>
  <si>
    <t>8SDX 78/13</t>
  </si>
  <si>
    <t>42S80650000</t>
  </si>
  <si>
    <t>8SDX 78/14</t>
  </si>
  <si>
    <t>42S80700000</t>
  </si>
  <si>
    <t>8SDX 78/15</t>
  </si>
  <si>
    <t>42S80750000</t>
  </si>
  <si>
    <t>8SDX 78/16</t>
  </si>
  <si>
    <t>59 (75)</t>
  </si>
  <si>
    <t>80 (100)</t>
  </si>
  <si>
    <t>42S80800000</t>
  </si>
  <si>
    <t>8SDX 78/17</t>
  </si>
  <si>
    <t>66 (75)</t>
  </si>
  <si>
    <t>90 (100)</t>
  </si>
  <si>
    <t>42S80850000</t>
  </si>
  <si>
    <t>8SDX 78/18</t>
  </si>
  <si>
    <t>42S80900000</t>
  </si>
  <si>
    <t>8SDX 78/19</t>
  </si>
  <si>
    <t>42S80950000</t>
  </si>
  <si>
    <t>8SDX 78/20</t>
  </si>
  <si>
    <t>42S81000000</t>
  </si>
  <si>
    <t>8SDX 78/21</t>
  </si>
  <si>
    <t>42S81050000</t>
  </si>
  <si>
    <t>8SDX 78/22</t>
  </si>
  <si>
    <t>42S81100000</t>
  </si>
  <si>
    <t>8SDX 78/23</t>
  </si>
  <si>
    <t>42S81150000</t>
  </si>
  <si>
    <t>8SDX 78/24</t>
  </si>
  <si>
    <t>42S81200000</t>
  </si>
  <si>
    <t>8SDX 97/2</t>
  </si>
  <si>
    <t>42S81250000</t>
  </si>
  <si>
    <t>8SDX 97/3</t>
  </si>
  <si>
    <t>42S81300000</t>
  </si>
  <si>
    <t>8SDX 97/4</t>
  </si>
  <si>
    <t>42S81350000</t>
  </si>
  <si>
    <t>8SDX 97/5</t>
  </si>
  <si>
    <t>42S81400000</t>
  </si>
  <si>
    <t>8SDX 97/6</t>
  </si>
  <si>
    <t>42S81450000</t>
  </si>
  <si>
    <t>8SDX 97/7</t>
  </si>
  <si>
    <t>42S81500000</t>
  </si>
  <si>
    <t>8SDX 97/8</t>
  </si>
  <si>
    <t>42S81550000</t>
  </si>
  <si>
    <t>8SDX 97/9</t>
  </si>
  <si>
    <t>42S81600000</t>
  </si>
  <si>
    <t>8SDX 97/10</t>
  </si>
  <si>
    <t>42S81650000</t>
  </si>
  <si>
    <t>8SDX 97/11</t>
  </si>
  <si>
    <t>42S81700000</t>
  </si>
  <si>
    <t>8SDX 97/12</t>
  </si>
  <si>
    <t>42S81750000</t>
  </si>
  <si>
    <t>8SDX 97/13</t>
  </si>
  <si>
    <t>42S81800000</t>
  </si>
  <si>
    <t>8SDX 97/14</t>
  </si>
  <si>
    <t>42S81850000</t>
  </si>
  <si>
    <t>8SDX 97/15</t>
  </si>
  <si>
    <t>42S81900000</t>
  </si>
  <si>
    <t>8SDX 97/16</t>
  </si>
  <si>
    <t>42S81950000</t>
  </si>
  <si>
    <t>8SDX 97/17</t>
  </si>
  <si>
    <t>42S82000000</t>
  </si>
  <si>
    <t>8SDX 97/18</t>
  </si>
  <si>
    <t>42S82050000</t>
  </si>
  <si>
    <t>8SDX 97/19</t>
  </si>
  <si>
    <t>42S82100000</t>
  </si>
  <si>
    <t>8SDX 97/20</t>
  </si>
  <si>
    <t>42S82150000</t>
  </si>
  <si>
    <t>8SDX 97/21</t>
  </si>
  <si>
    <t>42S82200000</t>
  </si>
  <si>
    <t>8SDX 97/22</t>
  </si>
  <si>
    <t>42S82250000</t>
  </si>
  <si>
    <t>8SDX 97/23</t>
  </si>
  <si>
    <t>43S80050000</t>
  </si>
  <si>
    <t>8SDXL 78/2</t>
  </si>
  <si>
    <t>43S80100000</t>
  </si>
  <si>
    <t>8SDXL 78/3</t>
  </si>
  <si>
    <t>43S80150000</t>
  </si>
  <si>
    <t>8SDXL 78/4</t>
  </si>
  <si>
    <t>43S80200000</t>
  </si>
  <si>
    <t>8SDXL 78/5</t>
  </si>
  <si>
    <t>43S80250000</t>
  </si>
  <si>
    <t>8SDXL 78/6</t>
  </si>
  <si>
    <t>43S80300000</t>
  </si>
  <si>
    <t>8SDXL 78/7</t>
  </si>
  <si>
    <t>43S80350000</t>
  </si>
  <si>
    <t>8SDXL 78/8</t>
  </si>
  <si>
    <t>43S80400000</t>
  </si>
  <si>
    <t>8SDXL 78/9</t>
  </si>
  <si>
    <t>43S80450000</t>
  </si>
  <si>
    <t>8SDXL 78/10</t>
  </si>
  <si>
    <t>43S80500000</t>
  </si>
  <si>
    <t>8SDXL 78/11</t>
  </si>
  <si>
    <t>43S80550000</t>
  </si>
  <si>
    <t>8SDXL 78/12</t>
  </si>
  <si>
    <t>43S80600000</t>
  </si>
  <si>
    <t>8SDXL 78/13</t>
  </si>
  <si>
    <t>43S80650000</t>
  </si>
  <si>
    <t>8SDXL 78/14</t>
  </si>
  <si>
    <t>43S80700000</t>
  </si>
  <si>
    <t>8SDXL 78/15</t>
  </si>
  <si>
    <t>43S80750000</t>
  </si>
  <si>
    <t>8SDXL 78/16</t>
  </si>
  <si>
    <t>43S80800000</t>
  </si>
  <si>
    <t>8SDXL 78/17</t>
  </si>
  <si>
    <t>43S80850000</t>
  </si>
  <si>
    <t>8SDXL 78/18</t>
  </si>
  <si>
    <t>43S80900000</t>
  </si>
  <si>
    <t>8SDXL 78/19</t>
  </si>
  <si>
    <t>43S80950000</t>
  </si>
  <si>
    <t>8SDXL 78/20</t>
  </si>
  <si>
    <t>43S81000000</t>
  </si>
  <si>
    <t>8SDXL 78/21</t>
  </si>
  <si>
    <t>43S81050000</t>
  </si>
  <si>
    <t>8SDXL 78/22</t>
  </si>
  <si>
    <t>43S81100000</t>
  </si>
  <si>
    <t>8SDXL 78/23</t>
  </si>
  <si>
    <t>43S81150000</t>
  </si>
  <si>
    <t>8SDXL 78/24</t>
  </si>
  <si>
    <t>43S81200000</t>
  </si>
  <si>
    <t>8SDXL 97/2</t>
  </si>
  <si>
    <t>43S81250000</t>
  </si>
  <si>
    <t>8SDXL 97/3</t>
  </si>
  <si>
    <t>43S81300000</t>
  </si>
  <si>
    <t>8SDXL 97/4</t>
  </si>
  <si>
    <t>43S81350000</t>
  </si>
  <si>
    <t>8SDXL 97/5</t>
  </si>
  <si>
    <t>43S81400000</t>
  </si>
  <si>
    <t>8SDXL 97/6</t>
  </si>
  <si>
    <t>43S81450000</t>
  </si>
  <si>
    <t>8SDXL 97/7</t>
  </si>
  <si>
    <t>43S81500000</t>
  </si>
  <si>
    <t>8SDXL 97/8</t>
  </si>
  <si>
    <t>43S81550000</t>
  </si>
  <si>
    <t>8SDXL 97/9</t>
  </si>
  <si>
    <t>43S81600000</t>
  </si>
  <si>
    <t>8SDXL 97/10</t>
  </si>
  <si>
    <t>43S81650000</t>
  </si>
  <si>
    <t>8SDXL 97/11</t>
  </si>
  <si>
    <t>43S81700000</t>
  </si>
  <si>
    <t>8SDXL 97/12</t>
  </si>
  <si>
    <t>43S81750000</t>
  </si>
  <si>
    <t>8SDXL 97/13</t>
  </si>
  <si>
    <t>43S81800000</t>
  </si>
  <si>
    <t>8SDXL 97/14</t>
  </si>
  <si>
    <t>43S81850000</t>
  </si>
  <si>
    <t>8SDXL 97/15</t>
  </si>
  <si>
    <t>43S81900000</t>
  </si>
  <si>
    <t>8SDXL 97/16</t>
  </si>
  <si>
    <t>43S81950000</t>
  </si>
  <si>
    <t>8SDXL 97/17</t>
  </si>
  <si>
    <t>43S82000000</t>
  </si>
  <si>
    <t>8SDXL 97/18</t>
  </si>
  <si>
    <t>43S82050000</t>
  </si>
  <si>
    <t>8SDXL 97/19</t>
  </si>
  <si>
    <t>43S82100000</t>
  </si>
  <si>
    <t>8SDXL 97/20</t>
  </si>
  <si>
    <t>43S82150000</t>
  </si>
  <si>
    <t>8SDXL 97/21</t>
  </si>
  <si>
    <t>43S82200000</t>
  </si>
  <si>
    <t>8SDXL 97/22</t>
  </si>
  <si>
    <t>43S82250000</t>
  </si>
  <si>
    <t>8SDXL 97/23</t>
  </si>
  <si>
    <t>40SB0100000</t>
  </si>
  <si>
    <t>6SDS 32/3</t>
  </si>
  <si>
    <t>40SB0200000</t>
  </si>
  <si>
    <t>6SDS 32/4</t>
  </si>
  <si>
    <t>40SB0300000</t>
  </si>
  <si>
    <t>6SDS 32/5</t>
  </si>
  <si>
    <t>40SB0400000</t>
  </si>
  <si>
    <t>6SDS 32/6</t>
  </si>
  <si>
    <t>40SB0500000</t>
  </si>
  <si>
    <t>6SDS 32/7</t>
  </si>
  <si>
    <t>40SB0600000</t>
  </si>
  <si>
    <t>6SDS 32/8</t>
  </si>
  <si>
    <t>40SB0700000</t>
  </si>
  <si>
    <t>6SDS 32/9</t>
  </si>
  <si>
    <t>40SB0800000</t>
  </si>
  <si>
    <t>6SDS 32/10</t>
  </si>
  <si>
    <t>40SB0900000</t>
  </si>
  <si>
    <t>6SDS 32/11</t>
  </si>
  <si>
    <t>40SB1000000</t>
  </si>
  <si>
    <t>6SDS 32/12</t>
  </si>
  <si>
    <t>40SB1100000</t>
  </si>
  <si>
    <t>6SDS 32/13</t>
  </si>
  <si>
    <t>40SB1200000</t>
  </si>
  <si>
    <t>6SDS 32/14</t>
  </si>
  <si>
    <t>40SB1300000</t>
  </si>
  <si>
    <t>6SDS 32/15</t>
  </si>
  <si>
    <t>40SB1400000</t>
  </si>
  <si>
    <t>6SDS 32/16</t>
  </si>
  <si>
    <t>40SB1500000</t>
  </si>
  <si>
    <t>6SDS 32/17</t>
  </si>
  <si>
    <t>40SB1600000</t>
  </si>
  <si>
    <t>6SDS 32/18</t>
  </si>
  <si>
    <t>40SB1700000</t>
  </si>
  <si>
    <t>6SDS 32/19</t>
  </si>
  <si>
    <t>40SB1800000</t>
  </si>
  <si>
    <t>6SDS 32/20</t>
  </si>
  <si>
    <t>40SB1900000</t>
  </si>
  <si>
    <t>6SDS 32/21</t>
  </si>
  <si>
    <t>40SB2000000</t>
  </si>
  <si>
    <t>6SDS 32/22</t>
  </si>
  <si>
    <t>40SB2100000</t>
  </si>
  <si>
    <t>6SDS 32/23</t>
  </si>
  <si>
    <t>40SD0100000</t>
  </si>
  <si>
    <t>6SDS 42/2</t>
  </si>
  <si>
    <t>40SD0200000</t>
  </si>
  <si>
    <t>6SDS 42/3</t>
  </si>
  <si>
    <t>40SD0300000</t>
  </si>
  <si>
    <t>6SDS 42/4</t>
  </si>
  <si>
    <t>40SD0400000</t>
  </si>
  <si>
    <t>6SDS 42/5</t>
  </si>
  <si>
    <t>40SD0500000</t>
  </si>
  <si>
    <t>6SDS 42/6</t>
  </si>
  <si>
    <t>40SD0600000</t>
  </si>
  <si>
    <t>6SDS 42/7</t>
  </si>
  <si>
    <t>40SD0700000</t>
  </si>
  <si>
    <t>6SDS 42/8</t>
  </si>
  <si>
    <t>40SD0800000</t>
  </si>
  <si>
    <t>6SDS 42/9</t>
  </si>
  <si>
    <t>40SD0900000</t>
  </si>
  <si>
    <t>6SDS 42/10</t>
  </si>
  <si>
    <t>40SD1000000</t>
  </si>
  <si>
    <t>6SDS 42/11</t>
  </si>
  <si>
    <t>40SD1100000</t>
  </si>
  <si>
    <t>6SDS 42/12</t>
  </si>
  <si>
    <t>40SD1200000</t>
  </si>
  <si>
    <t>6SDS 42/13</t>
  </si>
  <si>
    <t>40SD1300000</t>
  </si>
  <si>
    <t>6SDS 42/14</t>
  </si>
  <si>
    <t>40SD1400000</t>
  </si>
  <si>
    <t>6SDS 42/15</t>
  </si>
  <si>
    <t>40SD1500000</t>
  </si>
  <si>
    <t>6SDS 42/16</t>
  </si>
  <si>
    <t>40SD1600000</t>
  </si>
  <si>
    <t>6SDS 42/17</t>
  </si>
  <si>
    <t>40SD1700000</t>
  </si>
  <si>
    <t>6SDS 42/18</t>
  </si>
  <si>
    <t>40SF0100000</t>
  </si>
  <si>
    <t>6SDS 58/2</t>
  </si>
  <si>
    <t>40SF0200000</t>
  </si>
  <si>
    <t>6SDS 58/3</t>
  </si>
  <si>
    <t>40SF0300000</t>
  </si>
  <si>
    <t>6SDS 58/4</t>
  </si>
  <si>
    <t>40SF0400000</t>
  </si>
  <si>
    <t>6SDS 58/5</t>
  </si>
  <si>
    <t>40SF0500000</t>
  </si>
  <si>
    <t>6SDS 58/6</t>
  </si>
  <si>
    <t>40SF0600000</t>
  </si>
  <si>
    <t>6SDS 58/7</t>
  </si>
  <si>
    <t>40SF0700000</t>
  </si>
  <si>
    <t>6SDS 58/8</t>
  </si>
  <si>
    <t>40SF0800000</t>
  </si>
  <si>
    <t>6SDS 58/9</t>
  </si>
  <si>
    <t>40SF0900000</t>
  </si>
  <si>
    <t>6SDS 58/10</t>
  </si>
  <si>
    <t>40SF1000000</t>
  </si>
  <si>
    <t>6SDS 58/11</t>
  </si>
  <si>
    <t>40SF1100000</t>
  </si>
  <si>
    <t>6SDS 58/12</t>
  </si>
  <si>
    <t>40SF1200000</t>
  </si>
  <si>
    <t>6SDS 58/13</t>
  </si>
  <si>
    <t>40SF1300000</t>
  </si>
  <si>
    <t>6SDS 58/14</t>
  </si>
  <si>
    <t>40SF1400000</t>
  </si>
  <si>
    <t>6SDS 58/15</t>
  </si>
  <si>
    <t>40SF1500000</t>
  </si>
  <si>
    <t>6SDS 58/16</t>
  </si>
  <si>
    <t>40SF1600000</t>
  </si>
  <si>
    <t>6SDS 58/17</t>
  </si>
  <si>
    <t>41SB0100000</t>
  </si>
  <si>
    <t>41SB0200000</t>
  </si>
  <si>
    <t>41SB0300000</t>
  </si>
  <si>
    <t>41SB0400000</t>
  </si>
  <si>
    <t>41SB0500000</t>
  </si>
  <si>
    <t>41SB0600000</t>
  </si>
  <si>
    <t>41SB0700000</t>
  </si>
  <si>
    <t>41SB0800000</t>
  </si>
  <si>
    <t>41SB0900000</t>
  </si>
  <si>
    <t>41SB1000000</t>
  </si>
  <si>
    <t>41SB1100000</t>
  </si>
  <si>
    <t>41SB1200000</t>
  </si>
  <si>
    <t>41SB1300000</t>
  </si>
  <si>
    <t>41SB1400000</t>
  </si>
  <si>
    <t>41SB1500000</t>
  </si>
  <si>
    <t>41SB1600000</t>
  </si>
  <si>
    <t>41SB1700000</t>
  </si>
  <si>
    <t>41SB1800000</t>
  </si>
  <si>
    <t>41SB1900000</t>
  </si>
  <si>
    <t>41SB2000000</t>
  </si>
  <si>
    <t>41SB2100000</t>
  </si>
  <si>
    <t>41SD0100000</t>
  </si>
  <si>
    <t>41SD0200000</t>
  </si>
  <si>
    <t>41SD0300000</t>
  </si>
  <si>
    <t>41SD0400000</t>
  </si>
  <si>
    <t>41SD0500000</t>
  </si>
  <si>
    <t>41SD0600000</t>
  </si>
  <si>
    <t>41SD0700000</t>
  </si>
  <si>
    <t>41SD0800000</t>
  </si>
  <si>
    <t>41SD0900000</t>
  </si>
  <si>
    <t>41SD1000000</t>
  </si>
  <si>
    <t>41SD1100000</t>
  </si>
  <si>
    <t>41SD1200000</t>
  </si>
  <si>
    <t>41SD1300000</t>
  </si>
  <si>
    <t>41SD1400000</t>
  </si>
  <si>
    <t>41SD1500000</t>
  </si>
  <si>
    <t>41SD1600000</t>
  </si>
  <si>
    <t>41SD1700000</t>
  </si>
  <si>
    <t>41SF0100000</t>
  </si>
  <si>
    <t>41SF0200000</t>
  </si>
  <si>
    <t>41SF0300000</t>
  </si>
  <si>
    <t>41SF0400000</t>
  </si>
  <si>
    <t>41SF0500000</t>
  </si>
  <si>
    <t>41SF0600000</t>
  </si>
  <si>
    <t>41SF0700000</t>
  </si>
  <si>
    <t>41SF0800000</t>
  </si>
  <si>
    <t>41SF0900000</t>
  </si>
  <si>
    <t>41SF1000000</t>
  </si>
  <si>
    <t>41SF1100000</t>
  </si>
  <si>
    <t>41SF1200000</t>
  </si>
  <si>
    <t>41SF1300000</t>
  </si>
  <si>
    <t>41SF1400000</t>
  </si>
  <si>
    <t>41SF1500000</t>
  </si>
  <si>
    <t>41SF1600000</t>
  </si>
  <si>
    <t>40SM0100000</t>
  </si>
  <si>
    <t>8SDS 70/1</t>
  </si>
  <si>
    <t>40SM0200000</t>
  </si>
  <si>
    <t>8SDS 70/2</t>
  </si>
  <si>
    <t>40SM0300000</t>
  </si>
  <si>
    <t>8SDS 70/3</t>
  </si>
  <si>
    <t>40SM0400000</t>
  </si>
  <si>
    <t>8SDS 70/4</t>
  </si>
  <si>
    <t>40SM0500000</t>
  </si>
  <si>
    <t>8SDS 70/5</t>
  </si>
  <si>
    <t>40SM0600000</t>
  </si>
  <si>
    <t>8SDS 70/6</t>
  </si>
  <si>
    <t>40SM0700000</t>
  </si>
  <si>
    <t>8SDS 70/7</t>
  </si>
  <si>
    <t>40SM0800000</t>
  </si>
  <si>
    <t>8SDS 70/8</t>
  </si>
  <si>
    <t>8SDS 70/9</t>
  </si>
  <si>
    <t>8SDS 70/10</t>
  </si>
  <si>
    <t>40SM1100000</t>
  </si>
  <si>
    <t>8SDS 70/11</t>
  </si>
  <si>
    <t>40SM1200000</t>
  </si>
  <si>
    <t>8SDS 70/12</t>
  </si>
  <si>
    <t>40SM1300000</t>
  </si>
  <si>
    <t>8SDS 70/13</t>
  </si>
  <si>
    <t>40SM1400000</t>
  </si>
  <si>
    <t>8SDS 70/14</t>
  </si>
  <si>
    <t>40SM1500000</t>
  </si>
  <si>
    <t>8SDS 70/15</t>
  </si>
  <si>
    <t>40SM1600000</t>
  </si>
  <si>
    <t>8SDS 70/16</t>
  </si>
  <si>
    <t>40SM1700000</t>
  </si>
  <si>
    <t>8SDS 70/17</t>
  </si>
  <si>
    <t>40SM1800000</t>
  </si>
  <si>
    <t>8SDS 70/18</t>
  </si>
  <si>
    <t>40SM1900000</t>
  </si>
  <si>
    <t>8SDS 70/19</t>
  </si>
  <si>
    <t>40SM2000000</t>
  </si>
  <si>
    <t>8SDS 70/20</t>
  </si>
  <si>
    <t>40SP0100000</t>
  </si>
  <si>
    <t>8SDS 100/1</t>
  </si>
  <si>
    <t>40SP0200000</t>
  </si>
  <si>
    <t>8SDS 100/2</t>
  </si>
  <si>
    <t>40SP0300000</t>
  </si>
  <si>
    <t>8SDS 100/3</t>
  </si>
  <si>
    <t>40SP0400000</t>
  </si>
  <si>
    <t>8SDS 100/4</t>
  </si>
  <si>
    <t>40SP0500000</t>
  </si>
  <si>
    <t>8SDS 100/5</t>
  </si>
  <si>
    <t>8SDS 100/6</t>
  </si>
  <si>
    <t>8SDS 100/7</t>
  </si>
  <si>
    <t>8SDS 100/8</t>
  </si>
  <si>
    <t>40SP0900000</t>
  </si>
  <si>
    <t>8SDS 100/9</t>
  </si>
  <si>
    <t>40SP1000000</t>
  </si>
  <si>
    <t>8SDS 100/10</t>
  </si>
  <si>
    <t>40SP1100000</t>
  </si>
  <si>
    <t>8SDS 100/11</t>
  </si>
  <si>
    <t>40SP1200000</t>
  </si>
  <si>
    <t>8SDS 100/12</t>
  </si>
  <si>
    <t>40SP1300000</t>
  </si>
  <si>
    <t>8SDS 100/13</t>
  </si>
  <si>
    <t>40SP1400000</t>
  </si>
  <si>
    <t>8SDS 100/14</t>
  </si>
  <si>
    <t>40SP1500000</t>
  </si>
  <si>
    <t>8SDS 100/15</t>
  </si>
  <si>
    <t>40SP1600000</t>
  </si>
  <si>
    <t>8SDS 100/16</t>
  </si>
  <si>
    <t>40SS0100000</t>
  </si>
  <si>
    <t>8SDS 150/1</t>
  </si>
  <si>
    <t>40SS0200000</t>
  </si>
  <si>
    <t>8SDS 150/2</t>
  </si>
  <si>
    <t>40SS0300000</t>
  </si>
  <si>
    <t>8SDS 150/3</t>
  </si>
  <si>
    <t>40SS0400000</t>
  </si>
  <si>
    <t>8SDS 150/4</t>
  </si>
  <si>
    <t>8SDS 150/5</t>
  </si>
  <si>
    <t>8SDS 150/6</t>
  </si>
  <si>
    <t>40SS0700000</t>
  </si>
  <si>
    <t>8SDS 150/7</t>
  </si>
  <si>
    <t>40SS0800000</t>
  </si>
  <si>
    <t>8SDS 150/8</t>
  </si>
  <si>
    <t>40SS0900000</t>
  </si>
  <si>
    <t>8SDS 150/9</t>
  </si>
  <si>
    <t>40SS1000000</t>
  </si>
  <si>
    <t>8SDS 150/10</t>
  </si>
  <si>
    <t>40SS1100000</t>
  </si>
  <si>
    <t>8SDS 150/11</t>
  </si>
  <si>
    <t>40SS1200000</t>
  </si>
  <si>
    <t>8SDS 150/12</t>
  </si>
  <si>
    <t>40SS1300000</t>
  </si>
  <si>
    <t>8SDS 150/13</t>
  </si>
  <si>
    <t>40SS1400000</t>
  </si>
  <si>
    <t>8SDS 150/14</t>
  </si>
  <si>
    <t>40SS1500000</t>
  </si>
  <si>
    <t>8SDS 150/15</t>
  </si>
  <si>
    <t>41SM0100000</t>
  </si>
  <si>
    <t>41SM0200000</t>
  </si>
  <si>
    <t>41SM0300000</t>
  </si>
  <si>
    <t>41SM0400000</t>
  </si>
  <si>
    <t>41SM0500000</t>
  </si>
  <si>
    <t>41SM0600000</t>
  </si>
  <si>
    <t>41SM0700000</t>
  </si>
  <si>
    <t>41SM0800000</t>
  </si>
  <si>
    <t>41SM0900000</t>
  </si>
  <si>
    <t>41SM1000000</t>
  </si>
  <si>
    <t>41SM1100000</t>
  </si>
  <si>
    <t>41SM1200000</t>
  </si>
  <si>
    <t>41SM1300000</t>
  </si>
  <si>
    <t>41SM1400000</t>
  </si>
  <si>
    <t>41SM1500000</t>
  </si>
  <si>
    <t>41SM1600000</t>
  </si>
  <si>
    <t>41SM1700000</t>
  </si>
  <si>
    <t>41SM1800000</t>
  </si>
  <si>
    <t>41SM1900000</t>
  </si>
  <si>
    <t>41SM2000000</t>
  </si>
  <si>
    <t>41SP0100000</t>
  </si>
  <si>
    <t>41SP0200000</t>
  </si>
  <si>
    <t>41SP0300000</t>
  </si>
  <si>
    <t>41SP0400000</t>
  </si>
  <si>
    <t>41SP0500000</t>
  </si>
  <si>
    <t>41SP0900000</t>
  </si>
  <si>
    <t>41SP1000000</t>
  </si>
  <si>
    <t>41SP1100000</t>
  </si>
  <si>
    <t>41SP1200000</t>
  </si>
  <si>
    <t>41SP1300000</t>
  </si>
  <si>
    <t>41SP1400000</t>
  </si>
  <si>
    <t>41SP1500000</t>
  </si>
  <si>
    <t>41SP1600000</t>
  </si>
  <si>
    <t>41SS0100000</t>
  </si>
  <si>
    <t>41SS0200000</t>
  </si>
  <si>
    <t>41SS0300000</t>
  </si>
  <si>
    <t>41SS0400000</t>
  </si>
  <si>
    <t>41SS0700000</t>
  </si>
  <si>
    <t>41SS0800000</t>
  </si>
  <si>
    <t>41SS0900000</t>
  </si>
  <si>
    <t>41SS1000000</t>
  </si>
  <si>
    <t>41SS1100000</t>
  </si>
  <si>
    <t>41SS1200000</t>
  </si>
  <si>
    <t>41SS1300000</t>
  </si>
  <si>
    <t>41SS1400000</t>
  </si>
  <si>
    <t>41SS1500000</t>
  </si>
  <si>
    <t>40ST0100000</t>
  </si>
  <si>
    <t>10SDS 160/1</t>
  </si>
  <si>
    <t>10SDS 160/2</t>
  </si>
  <si>
    <t>40ST0300000</t>
  </si>
  <si>
    <t>10SDS 160/3</t>
  </si>
  <si>
    <t>40ST0400000</t>
  </si>
  <si>
    <t>10SDS 160/4</t>
  </si>
  <si>
    <t>40ST0500000</t>
  </si>
  <si>
    <t>10SDS 160/5</t>
  </si>
  <si>
    <t>40ST0600000</t>
  </si>
  <si>
    <t>10SDS 160/6</t>
  </si>
  <si>
    <t>40ST0700000</t>
  </si>
  <si>
    <t>10SDS 160/7</t>
  </si>
  <si>
    <t>40ST0800000</t>
  </si>
  <si>
    <t>10SDS 160/8</t>
  </si>
  <si>
    <t>40ST0900000</t>
  </si>
  <si>
    <t>10SDS 160/9</t>
  </si>
  <si>
    <t>40SV0100000</t>
  </si>
  <si>
    <t>10SDS 190/1</t>
  </si>
  <si>
    <t>10SDS 190/2</t>
  </si>
  <si>
    <t>40SV0300000</t>
  </si>
  <si>
    <t>10SDS 190/3</t>
  </si>
  <si>
    <t>40SV0400000</t>
  </si>
  <si>
    <t>10SDS 190/4</t>
  </si>
  <si>
    <t>40SV0500000</t>
  </si>
  <si>
    <t>10SDS 190/5</t>
  </si>
  <si>
    <t>40SV0600000</t>
  </si>
  <si>
    <t>10SDS 190/6</t>
  </si>
  <si>
    <t>40SV0700000</t>
  </si>
  <si>
    <t>10SDS 190/7</t>
  </si>
  <si>
    <t>40SZ0100000</t>
  </si>
  <si>
    <t>10SDS 280/1</t>
  </si>
  <si>
    <t>40SZ0200000</t>
  </si>
  <si>
    <t>10SDS 280/2</t>
  </si>
  <si>
    <t>40SZ0300000</t>
  </si>
  <si>
    <t>10SDS 280/3</t>
  </si>
  <si>
    <t>40SZ0400000</t>
  </si>
  <si>
    <t>10SDS 280/4</t>
  </si>
  <si>
    <t>40SZ0500000</t>
  </si>
  <si>
    <t>10SDS 280/5</t>
  </si>
  <si>
    <t>40SZ0600000</t>
  </si>
  <si>
    <t>10SDS 280/6</t>
  </si>
  <si>
    <t>41ST0100000</t>
  </si>
  <si>
    <t>41ST0200000</t>
  </si>
  <si>
    <t>41ST0300000</t>
  </si>
  <si>
    <t>41ST0400000</t>
  </si>
  <si>
    <t>41ST0500000</t>
  </si>
  <si>
    <t>41ST0600000</t>
  </si>
  <si>
    <t>41ST0700000</t>
  </si>
  <si>
    <t>41ST0800000</t>
  </si>
  <si>
    <t>41ST0900000</t>
  </si>
  <si>
    <t>41SV0100000</t>
  </si>
  <si>
    <t>41SV0300000</t>
  </si>
  <si>
    <t>41SV0400000</t>
  </si>
  <si>
    <t>41SV0500000</t>
  </si>
  <si>
    <t>41SV0600000</t>
  </si>
  <si>
    <t>41SV0700000</t>
  </si>
  <si>
    <t>41SZ0100000</t>
  </si>
  <si>
    <t>41SZ0200000</t>
  </si>
  <si>
    <t>41SZ0300000</t>
  </si>
  <si>
    <t>41SZ0400000</t>
  </si>
  <si>
    <t>41SZ0500000</t>
  </si>
  <si>
    <t>41SZ0600000</t>
  </si>
  <si>
    <t>Trifase    230V - 400 V</t>
  </si>
  <si>
    <t>Three-phase   230V - 400 V</t>
  </si>
  <si>
    <t>Potenza nominale</t>
  </si>
  <si>
    <t>Rated power output</t>
  </si>
  <si>
    <t>10CS 110</t>
  </si>
  <si>
    <t>(RANGE OF PUMP)</t>
  </si>
  <si>
    <t xml:space="preserve">MULTIPLIER, FAMIGLIA </t>
  </si>
  <si>
    <t>DESCRIPTION</t>
  </si>
  <si>
    <t>DESCRIZIONE</t>
  </si>
  <si>
    <t>VALUTE (SIMBOLO)</t>
  </si>
  <si>
    <t>2,2 x2</t>
  </si>
  <si>
    <t>3 x2</t>
  </si>
  <si>
    <t>BS2F 2NMD 20/110B/A</t>
  </si>
  <si>
    <t>4 x2</t>
  </si>
  <si>
    <t>5,5 x2</t>
  </si>
  <si>
    <t>BSM2F 2NMDM 20/110B/A</t>
  </si>
  <si>
    <t>BSM2F 2NMDM 20/110A/A</t>
  </si>
  <si>
    <t>BSM2F 2NMDM 20/140BE</t>
  </si>
  <si>
    <t>BSM2F 2NMDM 20/140AE</t>
  </si>
  <si>
    <t>BS2F 2MXH 203E</t>
  </si>
  <si>
    <t>BS2F 2MXH 204/A</t>
  </si>
  <si>
    <t>BS2F 2MXH 403/A</t>
  </si>
  <si>
    <t>BS2F 2MXH 405/B</t>
  </si>
  <si>
    <t>3,7 x2</t>
  </si>
  <si>
    <t>5 x2</t>
  </si>
  <si>
    <t>7,5 x2</t>
  </si>
  <si>
    <t>10 x2</t>
  </si>
  <si>
    <t>BSM2F 2MXHM 203E</t>
  </si>
  <si>
    <t>BSM2F 2MXHM 204/A</t>
  </si>
  <si>
    <t>BSM2F 2MXHM 206</t>
  </si>
  <si>
    <t>BSM2F 2MXHM 403/A</t>
  </si>
  <si>
    <t>BSM2F 2MXHM 405</t>
  </si>
  <si>
    <t>BS3F 3MXH 203E</t>
  </si>
  <si>
    <t>0,45 x3</t>
  </si>
  <si>
    <t>0,6 x3</t>
  </si>
  <si>
    <t>BS3F 3MXH 204/A</t>
  </si>
  <si>
    <t>0,55 x3</t>
  </si>
  <si>
    <t>0,75 x3</t>
  </si>
  <si>
    <t>1 x3</t>
  </si>
  <si>
    <t>1,1 x3</t>
  </si>
  <si>
    <t>1,5 x3</t>
  </si>
  <si>
    <t>BS3F 3MXH 403/A</t>
  </si>
  <si>
    <t>BS3F 3MXH 405/B</t>
  </si>
  <si>
    <t>BS3F 3MXH 406E</t>
  </si>
  <si>
    <t>2 x3</t>
  </si>
  <si>
    <t>1,8 x3</t>
  </si>
  <si>
    <t>2,5 x3</t>
  </si>
  <si>
    <t>BS3F 3MXH 1602/A</t>
  </si>
  <si>
    <t>3 x3</t>
  </si>
  <si>
    <t>4 x3</t>
  </si>
  <si>
    <t>3,7 x3</t>
  </si>
  <si>
    <t>5 x3</t>
  </si>
  <si>
    <t>5,5 x3</t>
  </si>
  <si>
    <t>7,5 x3</t>
  </si>
  <si>
    <t>10 x3</t>
  </si>
  <si>
    <t>0,9 x3</t>
  </si>
  <si>
    <t>1,2 x3</t>
  </si>
  <si>
    <t>2,2 x3</t>
  </si>
  <si>
    <t>11 x2</t>
  </si>
  <si>
    <t>15 x2</t>
  </si>
  <si>
    <t>20 x2</t>
  </si>
  <si>
    <t>18,5 x2</t>
  </si>
  <si>
    <t>25 x2</t>
  </si>
  <si>
    <t>11 x3</t>
  </si>
  <si>
    <t>15 x3</t>
  </si>
  <si>
    <t>20 x3</t>
  </si>
  <si>
    <t>18,5 x3</t>
  </si>
  <si>
    <t>25 x3</t>
  </si>
  <si>
    <t>BS2F 2NM 32/20C/A</t>
  </si>
  <si>
    <t>BS2F 2NMD 32/210C/A</t>
  </si>
  <si>
    <t>BS2F 2NMD 32/210B/A</t>
  </si>
  <si>
    <t>9,2 x2</t>
  </si>
  <si>
    <t>12,5 x2</t>
  </si>
  <si>
    <t>BS2F 2NMD 40/180C/A</t>
  </si>
  <si>
    <t>BS2F 2NMD 40/180B/A</t>
  </si>
  <si>
    <t>BS2F 2NM 40/16B/B</t>
  </si>
  <si>
    <t>BS2F 2NM 40/20B/A</t>
  </si>
  <si>
    <t>BS2F 2NM 40/20A/A</t>
  </si>
  <si>
    <t>BS2F 2NM 50/16B/B</t>
  </si>
  <si>
    <t>BS2F 2NM 50/16A/B</t>
  </si>
  <si>
    <t>22 x2</t>
  </si>
  <si>
    <t>30 x2</t>
  </si>
  <si>
    <t>40 x2</t>
  </si>
  <si>
    <t>37 x2</t>
  </si>
  <si>
    <t>50 x2</t>
  </si>
  <si>
    <t>45 x2</t>
  </si>
  <si>
    <t>60 x2</t>
  </si>
  <si>
    <t>55 x2</t>
  </si>
  <si>
    <t>75 x2</t>
  </si>
  <si>
    <t>BS3F 3NM 40/16B/B</t>
  </si>
  <si>
    <t>BS3F 3NM 40/20B/A</t>
  </si>
  <si>
    <t>BS3F 3NM 40/20A/A</t>
  </si>
  <si>
    <t>BS3F 3NM 50/16B/B</t>
  </si>
  <si>
    <t>BS3F 3NM 50/16A/B</t>
  </si>
  <si>
    <t>9,2 x3</t>
  </si>
  <si>
    <t>12,5 x3</t>
  </si>
  <si>
    <t>22 x3</t>
  </si>
  <si>
    <t>30 x3</t>
  </si>
  <si>
    <t>40 x3</t>
  </si>
  <si>
    <t>37 x3</t>
  </si>
  <si>
    <t>50 x3</t>
  </si>
  <si>
    <t>45 x3</t>
  </si>
  <si>
    <t>60 x3</t>
  </si>
  <si>
    <t>55 x3</t>
  </si>
  <si>
    <t>75 x3</t>
  </si>
  <si>
    <t>W/P1</t>
  </si>
  <si>
    <t xml:space="preserve">NCS3 </t>
  </si>
  <si>
    <t>70P18010000</t>
  </si>
  <si>
    <t>NCS3 20-40/130</t>
  </si>
  <si>
    <t>70P18020000</t>
  </si>
  <si>
    <t>NCS3 20-50/130</t>
  </si>
  <si>
    <t>70P18030000</t>
  </si>
  <si>
    <t>NCS3 20-70/130</t>
  </si>
  <si>
    <t>70P18100000</t>
  </si>
  <si>
    <t>NCS3 25-40/130</t>
  </si>
  <si>
    <t>70P18110000</t>
  </si>
  <si>
    <t>NCS3 25-50/130</t>
  </si>
  <si>
    <t>70P18120000</t>
  </si>
  <si>
    <t>NCS3 25-70/130</t>
  </si>
  <si>
    <t>Non vendibile in Paesi dell'Unione Europea
Cannot be sold in the EU.</t>
  </si>
  <si>
    <t>NC3</t>
  </si>
  <si>
    <t>Pompe di circolazione a 3 velocità filettate
Three speeds circulating pumps with threaded ports</t>
  </si>
  <si>
    <t>70P15050000</t>
  </si>
  <si>
    <t>NC3 15-40/130</t>
  </si>
  <si>
    <t>70P15060000</t>
  </si>
  <si>
    <t>NC3 25-40/130</t>
  </si>
  <si>
    <t>70P15070000</t>
  </si>
  <si>
    <t>NC3 25-40/180</t>
  </si>
  <si>
    <t>70P15080000</t>
  </si>
  <si>
    <t>NC3 15-50/130</t>
  </si>
  <si>
    <t>70P15090000</t>
  </si>
  <si>
    <t>NC3 25-50/130</t>
  </si>
  <si>
    <t>70P15100000</t>
  </si>
  <si>
    <t>NC3 25-50/180</t>
  </si>
  <si>
    <t>70P15110000</t>
  </si>
  <si>
    <t>NC3 32-50/180</t>
  </si>
  <si>
    <t>70P15120000</t>
  </si>
  <si>
    <t>NC3 15-60/130</t>
  </si>
  <si>
    <t>70P15130000</t>
  </si>
  <si>
    <t>NC3 25-60/130</t>
  </si>
  <si>
    <t>70P15140000</t>
  </si>
  <si>
    <t>NC3 25-60/180</t>
  </si>
  <si>
    <t>70P15150000</t>
  </si>
  <si>
    <t>NC3 32-60/180</t>
  </si>
  <si>
    <t>70P15010000</t>
  </si>
  <si>
    <t>NC3 25-70/180</t>
  </si>
  <si>
    <t>70P15020000</t>
  </si>
  <si>
    <t>NC3 32-70/180</t>
  </si>
  <si>
    <t>70P15030000</t>
  </si>
  <si>
    <t>NC3 32-80/180</t>
  </si>
  <si>
    <t>70P15160000</t>
  </si>
  <si>
    <t>NC3 32-85/180</t>
  </si>
  <si>
    <t>70P15040000</t>
  </si>
  <si>
    <t>NC3 32-120/180</t>
  </si>
  <si>
    <t>KIT AGGIUNTIVI</t>
  </si>
  <si>
    <t>ADDITIONAL KIT</t>
  </si>
  <si>
    <t>Tipo</t>
  </si>
  <si>
    <t>Type</t>
  </si>
  <si>
    <t>32 x 50 x 112</t>
  </si>
  <si>
    <t>40 x 65 x 120</t>
  </si>
  <si>
    <t>50 x 65 x 120</t>
  </si>
  <si>
    <t>50 x 80 x 132</t>
  </si>
  <si>
    <t>65 x 80 x 132</t>
  </si>
  <si>
    <t>65 x 100 x 132</t>
  </si>
  <si>
    <t>80 x 100 x 132</t>
  </si>
  <si>
    <t>80 x 125 x 160</t>
  </si>
  <si>
    <t>100 x 125 x 132</t>
  </si>
  <si>
    <t>100 x 150 x 180</t>
  </si>
  <si>
    <t>125 x 150 x 180</t>
  </si>
  <si>
    <t>150 x 200 x 200</t>
  </si>
  <si>
    <t>200 x 250 x 200</t>
  </si>
  <si>
    <t>d x D x L</t>
  </si>
  <si>
    <t>Dimensioni flange UNI 2236-67 PN 10</t>
  </si>
  <si>
    <t>Flange dimensions according to UNI 2236-67 PN 10</t>
  </si>
  <si>
    <t>TORNA SU</t>
  </si>
  <si>
    <t>BACK TO TOP</t>
  </si>
  <si>
    <t>KIT Controflange comprensivo di: Viti - Dadi - Guarnizioni</t>
  </si>
  <si>
    <t>Counterflanges KIT including: Screws - Nuts - Gaskets</t>
  </si>
  <si>
    <t>NR (NR4) 50… (G2)</t>
  </si>
  <si>
    <t>NR (NR4) 65… (G2 1/2)</t>
  </si>
  <si>
    <t>NR (NR4) 40… (G1 1/2)</t>
  </si>
  <si>
    <t>NR4 100… (DN100)</t>
  </si>
  <si>
    <t>NR4 125… (DN125)</t>
  </si>
  <si>
    <t>Valuta - Currency</t>
  </si>
  <si>
    <t>Aumento versione orizzontale = 101,72</t>
  </si>
  <si>
    <t>Sconto - Discount</t>
  </si>
  <si>
    <t>INDICE - INDEX</t>
  </si>
  <si>
    <t>KIT PGM G1 1/4</t>
  </si>
  <si>
    <t>Completo di: valvola ritegno, accordo porta gomma, fascetta acciaio inox</t>
  </si>
  <si>
    <t>Including: non-return valve, hosetail seat, stainless steel clamp</t>
  </si>
  <si>
    <t>NMD 32/210A/B</t>
  </si>
  <si>
    <t>NMD 40/180A/B</t>
  </si>
  <si>
    <t>Valuta- Currency</t>
  </si>
  <si>
    <t xml:space="preserve"> </t>
  </si>
  <si>
    <t>196</t>
  </si>
  <si>
    <t>79</t>
  </si>
  <si>
    <t>INDICE - INDEX-INDEX</t>
  </si>
  <si>
    <t xml:space="preserve">Sconto - Discount </t>
  </si>
  <si>
    <t xml:space="preserve">IDROMAT </t>
  </si>
  <si>
    <t>Regolatore elettronico per pompe</t>
  </si>
  <si>
    <t>Electronic regulator for pumps</t>
  </si>
  <si>
    <t>Scivolo accoppiamento</t>
  </si>
  <si>
    <t>Duck foot coupling</t>
  </si>
  <si>
    <t>SA DN65</t>
  </si>
  <si>
    <t>DN</t>
  </si>
  <si>
    <t>ACCESSORIES</t>
  </si>
  <si>
    <t>(MILTIPLIER, SERIES OF PUMPS)</t>
  </si>
  <si>
    <t>NM 40/25C/C</t>
  </si>
  <si>
    <t>NM 40/25B/C</t>
  </si>
  <si>
    <t>NM 40/25A/C</t>
  </si>
  <si>
    <t>NM 50/20B/C</t>
  </si>
  <si>
    <t>NM 50/20A/C</t>
  </si>
  <si>
    <t>NM 50/20S/C</t>
  </si>
  <si>
    <t>NM 50/25C/C</t>
  </si>
  <si>
    <t>NM 50/25B/C</t>
  </si>
  <si>
    <t>NM 65/16AR</t>
  </si>
  <si>
    <t>NMS 80/250D</t>
  </si>
  <si>
    <t>NMS 80/250C/A</t>
  </si>
  <si>
    <t>NMS 80/250B/A</t>
  </si>
  <si>
    <t>NMS 80/250A/A</t>
  </si>
  <si>
    <t>NMS 100/200C</t>
  </si>
  <si>
    <t>NMS 100/200B/A</t>
  </si>
  <si>
    <t>NMS 100/200A/A</t>
  </si>
  <si>
    <t>NMS 100/250B/A</t>
  </si>
  <si>
    <t>NMS 100/250A/A</t>
  </si>
  <si>
    <t>60T02081000</t>
  </si>
  <si>
    <t>60T02101000</t>
  </si>
  <si>
    <t>60T02122000</t>
  </si>
  <si>
    <t>60T02141000</t>
  </si>
  <si>
    <t>60T02221000</t>
  </si>
  <si>
    <t>60T02241000</t>
  </si>
  <si>
    <t>60T02261000</t>
  </si>
  <si>
    <t>60T02281000</t>
  </si>
  <si>
    <t>60T02301000</t>
  </si>
  <si>
    <t>61T02042000</t>
  </si>
  <si>
    <t>61T02062000</t>
  </si>
  <si>
    <t>61T02101000</t>
  </si>
  <si>
    <t>61T02122000</t>
  </si>
  <si>
    <t>61T02141000</t>
  </si>
  <si>
    <t>61T02202000</t>
  </si>
  <si>
    <t>61T02222000</t>
  </si>
  <si>
    <t>61T02241000</t>
  </si>
  <si>
    <t>61T02261000</t>
  </si>
  <si>
    <t>61T02281000</t>
  </si>
  <si>
    <t>61T02301000</t>
  </si>
  <si>
    <t>60V01781000</t>
  </si>
  <si>
    <t>60V01801000</t>
  </si>
  <si>
    <t>60V01821000</t>
  </si>
  <si>
    <t>60V01841000</t>
  </si>
  <si>
    <t>60V02081000</t>
  </si>
  <si>
    <t>60V02101000</t>
  </si>
  <si>
    <t>60V02121000</t>
  </si>
  <si>
    <t>60V02141000</t>
  </si>
  <si>
    <t>60V02161000</t>
  </si>
  <si>
    <t>60V02181000</t>
  </si>
  <si>
    <t>60V02221000</t>
  </si>
  <si>
    <t>60V02241000</t>
  </si>
  <si>
    <t>60V02261000</t>
  </si>
  <si>
    <t>60V02301000</t>
  </si>
  <si>
    <t>60V02321000</t>
  </si>
  <si>
    <t>60V02341000</t>
  </si>
  <si>
    <t>NM4 65/31C/B</t>
  </si>
  <si>
    <t>NM4 65/31B/B</t>
  </si>
  <si>
    <t>NM4 65/31A/B</t>
  </si>
  <si>
    <t>NM4 80/25B/B</t>
  </si>
  <si>
    <t>NM4 80/25A/B</t>
  </si>
  <si>
    <t>NM4 80/31C/B</t>
  </si>
  <si>
    <t>NM4 100/20A/B</t>
  </si>
  <si>
    <t>NM4 100/25B/B</t>
  </si>
  <si>
    <t>NM4 100/25A/B</t>
  </si>
  <si>
    <t>NMS4 100/315A/A</t>
  </si>
  <si>
    <t>NMS4 100/400C/A</t>
  </si>
  <si>
    <t>NMS4 100/400B/A</t>
  </si>
  <si>
    <t>NMS4 100/400A/A</t>
  </si>
  <si>
    <t>NM4 125/25E/B</t>
  </si>
  <si>
    <t>NM4 125/25D/B</t>
  </si>
  <si>
    <t>NM4 125/25C/B</t>
  </si>
  <si>
    <t>NMS4 125/315C/A</t>
  </si>
  <si>
    <t>NMS4 125/315B/A</t>
  </si>
  <si>
    <t>NMS4 125/315A/A</t>
  </si>
  <si>
    <t>NMS4 125/400C/A</t>
  </si>
  <si>
    <t>NMS4 125/400B/A</t>
  </si>
  <si>
    <t>NMS4 125/400A/A</t>
  </si>
  <si>
    <t>NMS4 150/315D/A</t>
  </si>
  <si>
    <t>NMS4 150/315C/A</t>
  </si>
  <si>
    <t>NMS4 150/315B/A</t>
  </si>
  <si>
    <t>NMS4 150/400C/A</t>
  </si>
  <si>
    <t>NMS4 150/400B/A</t>
  </si>
  <si>
    <t>NMS4 150/400A/A</t>
  </si>
  <si>
    <t>61V01382000</t>
  </si>
  <si>
    <t>61V01702000</t>
  </si>
  <si>
    <t>61V01742000</t>
  </si>
  <si>
    <t>61V01781000</t>
  </si>
  <si>
    <t>61V01801000</t>
  </si>
  <si>
    <t>61V01821000</t>
  </si>
  <si>
    <t>61V01841000</t>
  </si>
  <si>
    <t>61V02002000</t>
  </si>
  <si>
    <t>61V02042000</t>
  </si>
  <si>
    <t>61V02081000</t>
  </si>
  <si>
    <t>61V02101000</t>
  </si>
  <si>
    <t>61V02121000</t>
  </si>
  <si>
    <t>61V02141000</t>
  </si>
  <si>
    <t>61V02161000</t>
  </si>
  <si>
    <t>61V02181000</t>
  </si>
  <si>
    <t>61V02221000</t>
  </si>
  <si>
    <t>61V02241000</t>
  </si>
  <si>
    <t>61V02301000</t>
  </si>
  <si>
    <t>61V02321000</t>
  </si>
  <si>
    <t>61V02341000</t>
  </si>
  <si>
    <t>N 65-160AR</t>
  </si>
  <si>
    <t>N 80-250E/A</t>
  </si>
  <si>
    <t>N 80-250D/A</t>
  </si>
  <si>
    <t>N 80-250C/A</t>
  </si>
  <si>
    <t>N 80-250B/A</t>
  </si>
  <si>
    <t>N 80-250A/A</t>
  </si>
  <si>
    <t>N 100-200E/A</t>
  </si>
  <si>
    <t>N 100-200D/A</t>
  </si>
  <si>
    <t>N 100-200C/A</t>
  </si>
  <si>
    <t>N 100-200B/A</t>
  </si>
  <si>
    <t>N 100-200A/A</t>
  </si>
  <si>
    <t>N 100-250B/A</t>
  </si>
  <si>
    <t>N 100-250A/A</t>
  </si>
  <si>
    <t>N4 65-160S</t>
  </si>
  <si>
    <t>N4 65-315C/A</t>
  </si>
  <si>
    <t>N4 65-315B/A</t>
  </si>
  <si>
    <t>N4 65-315A/A</t>
  </si>
  <si>
    <t>N4 80-200B/A</t>
  </si>
  <si>
    <t>N4 80-200A/A</t>
  </si>
  <si>
    <t>N4 80-250C/A</t>
  </si>
  <si>
    <t>N4 80-250B/A</t>
  </si>
  <si>
    <t>N4 80-250A/A</t>
  </si>
  <si>
    <t>N4 100-200C/A</t>
  </si>
  <si>
    <t>N4 100-200B/A</t>
  </si>
  <si>
    <t>N4 100-200A/A</t>
  </si>
  <si>
    <t>N4 100-250B/A</t>
  </si>
  <si>
    <t>N4 100-250A/A</t>
  </si>
  <si>
    <t>N4 100-315C/A</t>
  </si>
  <si>
    <t>N4 100-315B/A</t>
  </si>
  <si>
    <t>N4 100-315A/A</t>
  </si>
  <si>
    <t>N4 100-400C/A</t>
  </si>
  <si>
    <t>N4 100-400B/A</t>
  </si>
  <si>
    <t>N4 100-400A/A</t>
  </si>
  <si>
    <t>N4 125-250E/A</t>
  </si>
  <si>
    <t>N4 125-250D/A</t>
  </si>
  <si>
    <t>N4 125-250C/A</t>
  </si>
  <si>
    <t>N4 125-250B/A</t>
  </si>
  <si>
    <t>N4 125-250A/A</t>
  </si>
  <si>
    <t>N4 125-315C/A</t>
  </si>
  <si>
    <t>N4 125-315B/A</t>
  </si>
  <si>
    <t>N4 125-315A/A</t>
  </si>
  <si>
    <t>N4 125-400C/A</t>
  </si>
  <si>
    <t>N4 125-400B/A</t>
  </si>
  <si>
    <t>N4 125-400A/A</t>
  </si>
  <si>
    <t>N4 150-315D/A</t>
  </si>
  <si>
    <t>N4 150-315C/A</t>
  </si>
  <si>
    <t>N4 150-315B/A</t>
  </si>
  <si>
    <t>N4 150-315A/A</t>
  </si>
  <si>
    <t>N4 150-400C/A</t>
  </si>
  <si>
    <t>N4 150-400B/A</t>
  </si>
  <si>
    <t>N4 150-400A/A</t>
  </si>
  <si>
    <t>NR 50/250C/B</t>
  </si>
  <si>
    <t>NR 50/250A/B</t>
  </si>
  <si>
    <t>NR 65/200B/B</t>
  </si>
  <si>
    <t>NR 65/200S/B</t>
  </si>
  <si>
    <t>NR 65/250B/B</t>
  </si>
  <si>
    <t>70MA0922000</t>
  </si>
  <si>
    <t>70MA1002000</t>
  </si>
  <si>
    <t>70MA1322000</t>
  </si>
  <si>
    <t>70MA1402000</t>
  </si>
  <si>
    <t>70MA1482000</t>
  </si>
  <si>
    <t>MXH 2005</t>
  </si>
  <si>
    <t>MXH-F 2005</t>
  </si>
  <si>
    <t>MXVL 65-3205/D</t>
  </si>
  <si>
    <t>MXVL 65-3206/D</t>
  </si>
  <si>
    <t>MXVL 65-3207/D</t>
  </si>
  <si>
    <t>MXVL 65-3208/D</t>
  </si>
  <si>
    <t>MXVL 65-3209/D</t>
  </si>
  <si>
    <t>MXVL 65-3210/D</t>
  </si>
  <si>
    <t>MXVL 65-3212/D</t>
  </si>
  <si>
    <t>MXVL 80-4804/D</t>
  </si>
  <si>
    <t>MXVL 80-4805/D</t>
  </si>
  <si>
    <t>MXVL 80-4806/D</t>
  </si>
  <si>
    <t>MXVL 80-4807/D</t>
  </si>
  <si>
    <t>MXVL 80-4808/D</t>
  </si>
  <si>
    <t>55440521L00</t>
  </si>
  <si>
    <t>55440621L00</t>
  </si>
  <si>
    <t>55440721L00</t>
  </si>
  <si>
    <t>55440821L00</t>
  </si>
  <si>
    <t>55441221L00</t>
  </si>
  <si>
    <t>55450421L00</t>
  </si>
  <si>
    <t>55450521L00</t>
  </si>
  <si>
    <t>55450621L00</t>
  </si>
  <si>
    <t>55450821L00</t>
  </si>
  <si>
    <t>GQG</t>
  </si>
  <si>
    <t>Elettropompe sommergibili con sistema trituratore</t>
  </si>
  <si>
    <t>Submersible pumps with high power grinder</t>
  </si>
  <si>
    <t>CG: con galleggiante</t>
  </si>
  <si>
    <t>CG: with float switch</t>
  </si>
  <si>
    <t>70T41060000</t>
  </si>
  <si>
    <t>70T41110000</t>
  </si>
  <si>
    <t>70T41160000</t>
  </si>
  <si>
    <t>GQG 6-18</t>
  </si>
  <si>
    <t>GQG 6-21</t>
  </si>
  <si>
    <t>GQG 6-25</t>
  </si>
  <si>
    <t>GQG 6-18 CG</t>
  </si>
  <si>
    <t>GQG 6-21 CG</t>
  </si>
  <si>
    <t>GQG 6-25 CG</t>
  </si>
  <si>
    <t>GQGM 6-18</t>
  </si>
  <si>
    <t>GQGM 6-21</t>
  </si>
  <si>
    <t>GQGM 6-25</t>
  </si>
  <si>
    <t>70U41150000</t>
  </si>
  <si>
    <t>GEO 230-GQR 10 32-10</t>
  </si>
  <si>
    <t>GEO 230-GQR 10 32-12</t>
  </si>
  <si>
    <t>GEO 230-GQR 10 32-14</t>
  </si>
  <si>
    <t>GEO 230-GQR 10 32-16</t>
  </si>
  <si>
    <t>GEO 230-GQR 10 32-18</t>
  </si>
  <si>
    <t>GEO 230-GQR 10 32-20</t>
  </si>
  <si>
    <t>GEO 230-GQRM 10 32-10</t>
  </si>
  <si>
    <t>GEO 230-GQRM 10 32-12</t>
  </si>
  <si>
    <t>GEO 230-GQRM 10 32-14</t>
  </si>
  <si>
    <t>GEO 230-GQRM 10 32-16</t>
  </si>
  <si>
    <t>GEO 230-GQRM 10 32-18</t>
  </si>
  <si>
    <t>GEO 230-GQRM 10 32-20</t>
  </si>
  <si>
    <t>GEO 230-GQG 6-18</t>
  </si>
  <si>
    <t>GEO 230-GQG 6-21</t>
  </si>
  <si>
    <t>GEO 230-GQG 6-25</t>
  </si>
  <si>
    <t>GEO 230-GQGM 6-18</t>
  </si>
  <si>
    <t>GEO 230-GQGM 6-21</t>
  </si>
  <si>
    <t>GEO 230-GQGM 6-25</t>
  </si>
  <si>
    <t>GEO 500-2GQR 10 32-10</t>
  </si>
  <si>
    <t>GEO 500-2GQR 10 32-12</t>
  </si>
  <si>
    <t>GEO 500-2GQR 10 32-14</t>
  </si>
  <si>
    <t>GEO 500-2GQR 10 32-16</t>
  </si>
  <si>
    <t>GEO 500-2GQR 10 32-18</t>
  </si>
  <si>
    <t>GEO 500-2GQR 10 32-20</t>
  </si>
  <si>
    <t>GEO 500-2GQG 6-18</t>
  </si>
  <si>
    <t>GEO 500-2GQG 6-21</t>
  </si>
  <si>
    <t>GEO 500-2GQG 6-25</t>
  </si>
  <si>
    <t>GEO 500-2GQGM 6-18</t>
  </si>
  <si>
    <t>GEO 500-2GQGM 6-21</t>
  </si>
  <si>
    <t>GEO 500-2GQGM 6-25</t>
  </si>
  <si>
    <t>GEO 500-2GQRM 10 32-10</t>
  </si>
  <si>
    <t>GEO 500-2GQRM 10 32-12</t>
  </si>
  <si>
    <t>GEO 500-2GQRM 10 32-14</t>
  </si>
  <si>
    <t>GEO 500-2GQRM 10 32-16</t>
  </si>
  <si>
    <t>GEO 500-2GQRM 10 32-18</t>
  </si>
  <si>
    <t>GEO 500-2GQRM 10 32-20</t>
  </si>
  <si>
    <t>MPS, MXS</t>
  </si>
  <si>
    <t>76F03032000</t>
  </si>
  <si>
    <t>76F03042000</t>
  </si>
  <si>
    <t>76F03052000</t>
  </si>
  <si>
    <t>76F03062000</t>
  </si>
  <si>
    <t>76F03072000</t>
  </si>
  <si>
    <t>76F04032000</t>
  </si>
  <si>
    <t>76F04042000</t>
  </si>
  <si>
    <t>76F04052000</t>
  </si>
  <si>
    <t>76F04062000</t>
  </si>
  <si>
    <t>76F04072000</t>
  </si>
  <si>
    <t>MPS 303</t>
  </si>
  <si>
    <t>MPS 304</t>
  </si>
  <si>
    <t>MPS 305</t>
  </si>
  <si>
    <t>MPS 306</t>
  </si>
  <si>
    <t>MPS 307</t>
  </si>
  <si>
    <t>MPS 503</t>
  </si>
  <si>
    <t>MPS 504</t>
  </si>
  <si>
    <t>MPS 505</t>
  </si>
  <si>
    <t>MPS 506</t>
  </si>
  <si>
    <t>MPS 507</t>
  </si>
  <si>
    <t>76G03031000</t>
  </si>
  <si>
    <t>76G03041000</t>
  </si>
  <si>
    <t>76G03051000</t>
  </si>
  <si>
    <t>76G03061000</t>
  </si>
  <si>
    <t>76G03071000</t>
  </si>
  <si>
    <t>76G04031000</t>
  </si>
  <si>
    <t>76G04041000</t>
  </si>
  <si>
    <t>76G04051000</t>
  </si>
  <si>
    <t>76G04061000</t>
  </si>
  <si>
    <t>76G04071000</t>
  </si>
  <si>
    <t>MPSM 303</t>
  </si>
  <si>
    <t>MPSM 304</t>
  </si>
  <si>
    <t>MPSM 305</t>
  </si>
  <si>
    <t>MPSM 306</t>
  </si>
  <si>
    <t>MPSM 307</t>
  </si>
  <si>
    <t>MPSM 503</t>
  </si>
  <si>
    <t>MPSM 504</t>
  </si>
  <si>
    <t>MPSM 505</t>
  </si>
  <si>
    <t>MPSM 506</t>
  </si>
  <si>
    <t>MPSM 507</t>
  </si>
  <si>
    <t>76G03031100</t>
  </si>
  <si>
    <t>76G03041100</t>
  </si>
  <si>
    <t>76G03051100</t>
  </si>
  <si>
    <t>76G03061100</t>
  </si>
  <si>
    <t>76G03071100</t>
  </si>
  <si>
    <t>76G04031100</t>
  </si>
  <si>
    <t>76G04041100</t>
  </si>
  <si>
    <t>76G04051100</t>
  </si>
  <si>
    <t>76G04061100</t>
  </si>
  <si>
    <t>76G04071100</t>
  </si>
  <si>
    <t>MPSM 303-CG</t>
  </si>
  <si>
    <t>MPSM 304-CG</t>
  </si>
  <si>
    <t>MPSM 305-CG</t>
  </si>
  <si>
    <t>MPSM 306-CG</t>
  </si>
  <si>
    <t>MPSM 307-CG</t>
  </si>
  <si>
    <t>MPSM 503-CG</t>
  </si>
  <si>
    <t>MPSM 504-CG</t>
  </si>
  <si>
    <t>MPSM 505-CG</t>
  </si>
  <si>
    <t>MPSM 506-CG</t>
  </si>
  <si>
    <t>MPSM 507-CG</t>
  </si>
  <si>
    <t>CS, CS-R</t>
  </si>
  <si>
    <t>CS, CS-R, FK</t>
  </si>
  <si>
    <t>6CS-R 4</t>
  </si>
  <si>
    <t>6CS-R 5,5</t>
  </si>
  <si>
    <t>6CS-R 7,5</t>
  </si>
  <si>
    <t>6CS-R 9,2</t>
  </si>
  <si>
    <t>6CS-R 11</t>
  </si>
  <si>
    <t>6CS-R 13</t>
  </si>
  <si>
    <t>6CS-R 15</t>
  </si>
  <si>
    <t>6CS-R 18,5</t>
  </si>
  <si>
    <t>6CS-R 22</t>
  </si>
  <si>
    <t>6CS-R 26</t>
  </si>
  <si>
    <t>6CS-R 30</t>
  </si>
  <si>
    <t>6CS-R 37</t>
  </si>
  <si>
    <t>6CS-R 45</t>
  </si>
  <si>
    <t>8CS-R 30</t>
  </si>
  <si>
    <t>8CS-R 37</t>
  </si>
  <si>
    <t>8CS-R 45</t>
  </si>
  <si>
    <t>8CS-R 51</t>
  </si>
  <si>
    <t>8CS-R 59</t>
  </si>
  <si>
    <t>8CS-R 66</t>
  </si>
  <si>
    <t>8CS-R 75</t>
  </si>
  <si>
    <t>8CS-R 92</t>
  </si>
  <si>
    <t>I-6CS-R 4</t>
  </si>
  <si>
    <t>I-6CS-R 5,5</t>
  </si>
  <si>
    <t>I-6CS-R 7,5</t>
  </si>
  <si>
    <t>I-6CS-R 9,2</t>
  </si>
  <si>
    <t>I-6CS-R 11</t>
  </si>
  <si>
    <t>I-6CS-R 13</t>
  </si>
  <si>
    <t>I-6CS-R 15</t>
  </si>
  <si>
    <t>I-6CS-R 18,5</t>
  </si>
  <si>
    <t>I-6CS-R 22</t>
  </si>
  <si>
    <t>I-6CS-R 26</t>
  </si>
  <si>
    <t>I-6CS-R 30</t>
  </si>
  <si>
    <t>I-6CS-R 37</t>
  </si>
  <si>
    <t>I-6CS-R 45</t>
  </si>
  <si>
    <t>I-8CS-R 30</t>
  </si>
  <si>
    <t>I-8CS-R 37</t>
  </si>
  <si>
    <t>I-8CS-R 45</t>
  </si>
  <si>
    <t>I-8CS-R 51</t>
  </si>
  <si>
    <t>I-8CS-R 59</t>
  </si>
  <si>
    <t>I-8CS-R 66</t>
  </si>
  <si>
    <t>I-8CS-R 75</t>
  </si>
  <si>
    <t>I-8CS-R 92</t>
  </si>
  <si>
    <t>Kit bocchettoni</t>
  </si>
  <si>
    <t>Unions Kit</t>
  </si>
  <si>
    <t>NC…15…</t>
  </si>
  <si>
    <t>NC…25…</t>
  </si>
  <si>
    <t>NC…32…</t>
  </si>
  <si>
    <t>Conntection -Union</t>
  </si>
  <si>
    <t>Bocca - Attacco</t>
  </si>
  <si>
    <t>G1 - G1 1/2</t>
  </si>
  <si>
    <t xml:space="preserve">G1 1/2 - G1 </t>
  </si>
  <si>
    <t>G2 - G1 1/4</t>
  </si>
  <si>
    <t>NC…20…</t>
  </si>
  <si>
    <t>G1 1/4 - G 3/4</t>
  </si>
  <si>
    <t>BSM1V 1MXH 203E-EMT</t>
  </si>
  <si>
    <t>BSM1V 1MXH 204/A-EMT</t>
  </si>
  <si>
    <t>BSM1V 1MXH 403/A-EMT</t>
  </si>
  <si>
    <t>BSM1V 1MXHM 203E-EMM</t>
  </si>
  <si>
    <t>BSM1V 1MXHM 204/A-EMM</t>
  </si>
  <si>
    <t>BSM1V 1MXHM 205/A-EMM</t>
  </si>
  <si>
    <t>BSM1V 1MXHM 206-EMM</t>
  </si>
  <si>
    <t>BSM1V 1MXHM 403/A-EMM</t>
  </si>
  <si>
    <t>BSM1V 1MXHM 404/A-EMM</t>
  </si>
  <si>
    <t>BSM1V 1MXHM 405-EMM</t>
  </si>
  <si>
    <t>BSM1V 1MXHM 803-EMM</t>
  </si>
  <si>
    <t>BSM2V 2MXH 203E-EMT</t>
  </si>
  <si>
    <t>BSM2V 2MXH 204/A-EMT</t>
  </si>
  <si>
    <t>BSM2V 2MXH 403/A-EMT</t>
  </si>
  <si>
    <t>BSM3V 3MXH 203E-EMT</t>
  </si>
  <si>
    <t>BSM3V 3MXH 204/A-EMT</t>
  </si>
  <si>
    <t>BSM3V 3MXH 403/A-EMT</t>
  </si>
  <si>
    <t>BS2F 2NMD 32/210A/B</t>
  </si>
  <si>
    <t>BS2F 2NMD 40/180A/B</t>
  </si>
  <si>
    <t>BS2F 2NM 40/25B/C</t>
  </si>
  <si>
    <t>BS2F 2NM 40/25A/C</t>
  </si>
  <si>
    <t>BS2F 2NM 50/20B/C</t>
  </si>
  <si>
    <t>BS2F 2NM 50/20A/C</t>
  </si>
  <si>
    <t>BS2F 2NM 50/25C/C</t>
  </si>
  <si>
    <t>BS2F 2NM 50/25B/C</t>
  </si>
  <si>
    <t>BS2F 2NM 50/25A/C</t>
  </si>
  <si>
    <t>BS2F 2NM 65/16B/C</t>
  </si>
  <si>
    <t>BS2F 2NM 65/16AR</t>
  </si>
  <si>
    <t>BS2F 2NM 65/16A/C</t>
  </si>
  <si>
    <t>BS2F 2NMS 65/250B/A</t>
  </si>
  <si>
    <t>BS2F 2NM 80/16B/C</t>
  </si>
  <si>
    <t>BS2F 2NM 80/16A/C</t>
  </si>
  <si>
    <t>BS2F 2NMS 80/200A</t>
  </si>
  <si>
    <t>BS2F 2NMS 80/250D</t>
  </si>
  <si>
    <t>BS2F 2NMS 80/250C/A</t>
  </si>
  <si>
    <t>BS2F 2NMS 80/250B/A</t>
  </si>
  <si>
    <t>BS2F 2NMS 80/250A/A</t>
  </si>
  <si>
    <t>BS3F 3NM 40/25B/C</t>
  </si>
  <si>
    <t>BS3F 3NM 40/25A/C</t>
  </si>
  <si>
    <t>BS3F 3NM 50/20B/C</t>
  </si>
  <si>
    <t>BS3F 3NM 50/20A/C</t>
  </si>
  <si>
    <t>BS3F 3NM 50/25C/C</t>
  </si>
  <si>
    <t>BS3F 3NM 50/25B/C</t>
  </si>
  <si>
    <t>BS3F 3NM 50/25A/C</t>
  </si>
  <si>
    <t>BS3F 3NM 65/16B/C</t>
  </si>
  <si>
    <t>BS3F 3NM 65/16AR</t>
  </si>
  <si>
    <t>BS3F 3NM 65/16A/C</t>
  </si>
  <si>
    <t>BS3F 3NM 80/16B/C</t>
  </si>
  <si>
    <t>BS3F 3NM 80/16A/C</t>
  </si>
  <si>
    <t>BS3F 3NMS 80/200A</t>
  </si>
  <si>
    <t>BS3F 3NMS 80/250D</t>
  </si>
  <si>
    <t>BS3F 3NMS 80/250C/A</t>
  </si>
  <si>
    <t>BS3F 3NMS 80/250B/A</t>
  </si>
  <si>
    <t>BS3F 3NMS 80/250A/A</t>
  </si>
  <si>
    <t>70T81110002</t>
  </si>
  <si>
    <t>70T81160003</t>
  </si>
  <si>
    <t>IDROMAT 5-12</t>
  </si>
  <si>
    <t>IDROMAT 5-15</t>
  </si>
  <si>
    <t>IDROMAT 5-22</t>
  </si>
  <si>
    <t>IDROMAT 5e</t>
  </si>
  <si>
    <t xml:space="preserve">Elettropompe centrifughe con bocche filettate                     </t>
  </si>
  <si>
    <t xml:space="preserve">Elettropompe centrifughe (n =  1450 1/min)                        </t>
  </si>
  <si>
    <t>Close coupled centrifugal pumps (n = 1450 /1min)</t>
  </si>
  <si>
    <t>CURRENCY</t>
  </si>
  <si>
    <t>CURRENCY (SYMBOL)</t>
  </si>
  <si>
    <t>(37)</t>
  </si>
  <si>
    <t>(50)</t>
  </si>
  <si>
    <t>40</t>
  </si>
  <si>
    <t>72T10111000</t>
  </si>
  <si>
    <t>70T91160002</t>
  </si>
  <si>
    <t>70T91210005</t>
  </si>
  <si>
    <t>GQR 10 32-10</t>
  </si>
  <si>
    <t>GQR 10 32-12</t>
  </si>
  <si>
    <t>GQR 10 32-14</t>
  </si>
  <si>
    <t>GQR 10 32-16</t>
  </si>
  <si>
    <t>GQR 10 32-18</t>
  </si>
  <si>
    <t>GQR 10 32-20</t>
  </si>
  <si>
    <t>GQR 10 32-10 CG</t>
  </si>
  <si>
    <t>GQR 10 32-12 CG</t>
  </si>
  <si>
    <t>GQR 10 32-14 CG</t>
  </si>
  <si>
    <t>GQR 10 32-16 CG</t>
  </si>
  <si>
    <t>GQR 10 32-18 CG</t>
  </si>
  <si>
    <t>GQR 10 32-20 CG</t>
  </si>
  <si>
    <t>70T72060000</t>
  </si>
  <si>
    <t>70T72110000</t>
  </si>
  <si>
    <t>70T72160000</t>
  </si>
  <si>
    <t>70T72210000</t>
  </si>
  <si>
    <t>70T72260000</t>
  </si>
  <si>
    <t>70T72310000</t>
  </si>
  <si>
    <t>70U72050000</t>
  </si>
  <si>
    <t>70U72100000</t>
  </si>
  <si>
    <t>70U72150000</t>
  </si>
  <si>
    <t>70U72200000</t>
  </si>
  <si>
    <t>70U72250000</t>
  </si>
  <si>
    <t>70U72300000</t>
  </si>
  <si>
    <t>GQRM 10 32-10</t>
  </si>
  <si>
    <t>GQRM 10 32-12</t>
  </si>
  <si>
    <t>GQRM 10 32-14</t>
  </si>
  <si>
    <t>GQRM 10 32-16</t>
  </si>
  <si>
    <t>GQRM 10 32-18</t>
  </si>
  <si>
    <t>GQRM 10 32-20</t>
  </si>
  <si>
    <t>GQRM 10 32-10 GF</t>
  </si>
  <si>
    <t>GQRM 10 32-12 GF</t>
  </si>
  <si>
    <t>GQRM 10 32-14 GF</t>
  </si>
  <si>
    <t>GQRM 10 32-16 GF</t>
  </si>
  <si>
    <t>GQRM 10 32-18 GF</t>
  </si>
  <si>
    <t>NM, NMS, NM EI</t>
  </si>
  <si>
    <t>NM4, NMS4, NM4 EI</t>
  </si>
  <si>
    <t>MXH, MXHL, MXH EI</t>
  </si>
  <si>
    <t>MXP, MGP</t>
  </si>
  <si>
    <t>MXV-B, MXV-B EI</t>
  </si>
  <si>
    <t>NMM 3/A/A</t>
  </si>
  <si>
    <t>NMM 11/A</t>
  </si>
  <si>
    <t>NM 65/12C/B</t>
  </si>
  <si>
    <t>NM 65/12A/B</t>
  </si>
  <si>
    <t>NM 65/16D/B</t>
  </si>
  <si>
    <t>NM 65/16C/C</t>
  </si>
  <si>
    <t>NM 65/16B/C</t>
  </si>
  <si>
    <t>NM 65/16A/C</t>
  </si>
  <si>
    <t>NM 80/16E/B</t>
  </si>
  <si>
    <t>NM 80/16D/C</t>
  </si>
  <si>
    <t>NM 80/16C/C</t>
  </si>
  <si>
    <t>NM 80/16B/C</t>
  </si>
  <si>
    <t>NM EI 32/12FE</t>
  </si>
  <si>
    <t>NM EI 32/12DE</t>
  </si>
  <si>
    <t>NM EI 40/20B/A</t>
  </si>
  <si>
    <t>NM EI 40/20AR/A</t>
  </si>
  <si>
    <t>NM EI 40/20A/A</t>
  </si>
  <si>
    <t>NM EI 40/25C/C</t>
  </si>
  <si>
    <t>NM EI 40/25B/C</t>
  </si>
  <si>
    <t>NM EI 50/16B/B</t>
  </si>
  <si>
    <t>NM EI 50/16A/B</t>
  </si>
  <si>
    <t>NM EI 50/20B/C</t>
  </si>
  <si>
    <t>NM EI 50/20A/C</t>
  </si>
  <si>
    <t>NM EI 50/25C/C</t>
  </si>
  <si>
    <t>NM EI 65/12C/B</t>
  </si>
  <si>
    <t>NM EI 65/12A/B</t>
  </si>
  <si>
    <t>NM EI 65/16D/B</t>
  </si>
  <si>
    <t>NM EI 65/16C/C</t>
  </si>
  <si>
    <t>NM EI 65/16B/C</t>
  </si>
  <si>
    <t>NM EI 80/16E/B</t>
  </si>
  <si>
    <t>NM EI 80/16D/C</t>
  </si>
  <si>
    <t>NM EI 80/16C/C</t>
  </si>
  <si>
    <t>I60400021000</t>
  </si>
  <si>
    <t>I60400041000</t>
  </si>
  <si>
    <t>I60400602000</t>
  </si>
  <si>
    <t>I60400642000</t>
  </si>
  <si>
    <t>I60400682000</t>
  </si>
  <si>
    <t>I60400723000</t>
  </si>
  <si>
    <t>I60400763000</t>
  </si>
  <si>
    <t>I60400962000</t>
  </si>
  <si>
    <t>I60401002000</t>
  </si>
  <si>
    <t>I60401043000</t>
  </si>
  <si>
    <t>I60401123000</t>
  </si>
  <si>
    <t>I60401403000</t>
  </si>
  <si>
    <t>I60401443000</t>
  </si>
  <si>
    <t>I60401523000</t>
  </si>
  <si>
    <t>I60401564000</t>
  </si>
  <si>
    <t>I60401604000</t>
  </si>
  <si>
    <t>I60401843000</t>
  </si>
  <si>
    <t>I60401884000</t>
  </si>
  <si>
    <t>I60401924000</t>
  </si>
  <si>
    <t>NM4 EI 65/31C/B</t>
  </si>
  <si>
    <t>NM4 EI 65/31B/B</t>
  </si>
  <si>
    <t>NM4 EI 65/31A/B</t>
  </si>
  <si>
    <t>NM4 EI 80/31C/B</t>
  </si>
  <si>
    <t>NR EI 50D/A</t>
  </si>
  <si>
    <t>I70M00410000</t>
  </si>
  <si>
    <t>NR EI 40/125C</t>
  </si>
  <si>
    <t>NR EI 50/200B/A</t>
  </si>
  <si>
    <t>NR EI 50/200A/A</t>
  </si>
  <si>
    <t>NR EI 50/250C/B</t>
  </si>
  <si>
    <t>NR EI 65/160B/A</t>
  </si>
  <si>
    <t>NR EI 65/160A/A</t>
  </si>
  <si>
    <t>NR EI 65/200B/B</t>
  </si>
  <si>
    <t>I70MA0200000</t>
  </si>
  <si>
    <t>I70MA0801000</t>
  </si>
  <si>
    <t>I70MA0881000</t>
  </si>
  <si>
    <t>I70MA0922000</t>
  </si>
  <si>
    <t>I70MA1201000</t>
  </si>
  <si>
    <t>I70MA1241000</t>
  </si>
  <si>
    <t>I70MA1322000</t>
  </si>
  <si>
    <t>I70M00410001</t>
  </si>
  <si>
    <t>I70MA0200001</t>
  </si>
  <si>
    <t>I70MA0801001</t>
  </si>
  <si>
    <t>I70MA0881001</t>
  </si>
  <si>
    <t>I70MA0922001</t>
  </si>
  <si>
    <t>I70MA1201001</t>
  </si>
  <si>
    <t>I70MA1241001</t>
  </si>
  <si>
    <t>I70MA1322001</t>
  </si>
  <si>
    <t>NR4 EI 50C/A</t>
  </si>
  <si>
    <t>NR4 EI 50B/A</t>
  </si>
  <si>
    <t>NR4 EI 50A/A</t>
  </si>
  <si>
    <t>NR4 EI 65C/A</t>
  </si>
  <si>
    <t>NR4 EI 65B/A</t>
  </si>
  <si>
    <t>NR4 EI 65A/A</t>
  </si>
  <si>
    <t>NR4 EI 125B/A</t>
  </si>
  <si>
    <t>NR4 EI 125A/A</t>
  </si>
  <si>
    <t>NR4 EI 50/250A/A</t>
  </si>
  <si>
    <t>NR4 EI 65/250B/A</t>
  </si>
  <si>
    <t>NR4 EI 65/250A/A</t>
  </si>
  <si>
    <t>MXHM 805/A</t>
  </si>
  <si>
    <t>MXHLM 805/A</t>
  </si>
  <si>
    <t>I62230041000</t>
  </si>
  <si>
    <t>I62231031000</t>
  </si>
  <si>
    <t>MXH EI 204/A</t>
  </si>
  <si>
    <t>MXH EI 403/A</t>
  </si>
  <si>
    <t>I62206051000</t>
  </si>
  <si>
    <t>I62244031000</t>
  </si>
  <si>
    <t>I62244041000</t>
  </si>
  <si>
    <t>I62245021000</t>
  </si>
  <si>
    <t>I62245031000</t>
  </si>
  <si>
    <t>MXH EI 2005</t>
  </si>
  <si>
    <t>MXH EI 3203/A</t>
  </si>
  <si>
    <t>MXH EI 3204/A</t>
  </si>
  <si>
    <t>MXH EI 4802/A</t>
  </si>
  <si>
    <t>MXH EI 4803/A</t>
  </si>
  <si>
    <t>I62206051100</t>
  </si>
  <si>
    <t>I62244031100</t>
  </si>
  <si>
    <t>I62244041100</t>
  </si>
  <si>
    <t>I62245021100</t>
  </si>
  <si>
    <t>I62245031100</t>
  </si>
  <si>
    <t>MXH-F EI 2005</t>
  </si>
  <si>
    <t>MXH-F EI 3203/A</t>
  </si>
  <si>
    <t>MXH-F EI 3204/A</t>
  </si>
  <si>
    <t>MXH-F EI 4802/A</t>
  </si>
  <si>
    <t>MXH-F EI 4803/A</t>
  </si>
  <si>
    <t>I50440321B00</t>
  </si>
  <si>
    <t>I50440421B00</t>
  </si>
  <si>
    <t>I50440521L00</t>
  </si>
  <si>
    <t>I50440621L00</t>
  </si>
  <si>
    <t>I50450221B00</t>
  </si>
  <si>
    <t>I50450321B00</t>
  </si>
  <si>
    <t>I50450421L00</t>
  </si>
  <si>
    <t>MXV EI 65-3203/C</t>
  </si>
  <si>
    <t>MXV EI 65-3204/C</t>
  </si>
  <si>
    <t>MXV EI 65-3205/D</t>
  </si>
  <si>
    <t>MXV EI 65-3206/D</t>
  </si>
  <si>
    <t>MXV EI 80-4802/C</t>
  </si>
  <si>
    <t>MXV EI 80-4803/C</t>
  </si>
  <si>
    <t>MXV EI 80-4804/D</t>
  </si>
  <si>
    <t>MXVL 100… (DN 100)</t>
  </si>
  <si>
    <t>MPCM 71/B</t>
  </si>
  <si>
    <t>BS2V 2MXH 204/A-ITT</t>
  </si>
  <si>
    <t>BS2V 2MXH 403/A-ITT</t>
  </si>
  <si>
    <t>BS2V 2MXH 2005-ITT</t>
  </si>
  <si>
    <t>BS2V 2MXH-F 3203/A-ITT</t>
  </si>
  <si>
    <t>BS2V 2MXH-F 3204/A-ITT</t>
  </si>
  <si>
    <t>BS2V 2MXH-F 4802/A-ITT</t>
  </si>
  <si>
    <t>BS2V 2MXH-F 4803/A-ITT</t>
  </si>
  <si>
    <t>BS3V 3MXH 204/A-ITT</t>
  </si>
  <si>
    <t>BS3V 3MXH 403/A-ITT</t>
  </si>
  <si>
    <t>BS3V 3MXH 2005-ITT</t>
  </si>
  <si>
    <t>BS3V 3MXH-F 3203/A-ITT</t>
  </si>
  <si>
    <t>BS3V 3MXH-F 3204/A-ITT</t>
  </si>
  <si>
    <t>BS3V 3MXH-F 4802/A-ITT</t>
  </si>
  <si>
    <t>BS3V 3MXH-F 4803/A-ITT</t>
  </si>
  <si>
    <t xml:space="preserve">Dispositivi elettronici                                                 </t>
  </si>
  <si>
    <t>Electronic devices</t>
  </si>
  <si>
    <t>E-DEVICES</t>
  </si>
  <si>
    <t>BS MXH</t>
  </si>
  <si>
    <t>BS MXV-B</t>
  </si>
  <si>
    <t>BS MXV</t>
  </si>
  <si>
    <t>BS NM, NMD, NMS</t>
  </si>
  <si>
    <t>Gruppi di pressurizzazione con pompe NM, NMD, NMS</t>
  </si>
  <si>
    <t>Booster sets with NM, NMD, NMS</t>
  </si>
  <si>
    <t>Gruppi di pressurizzazione con pompe MXH</t>
  </si>
  <si>
    <t>Booster sets with MXH</t>
  </si>
  <si>
    <t>Gruppi di pressurizzazione con pompe MXSU</t>
  </si>
  <si>
    <t>Booster sets with MXSU</t>
  </si>
  <si>
    <t>Gruppi di pressurizzazione con pompe MXV-B</t>
  </si>
  <si>
    <t>Booster sets with MXV-B</t>
  </si>
  <si>
    <t>Gruppi di pressurizzazione con pompe MXV</t>
  </si>
  <si>
    <t>Booster sets with MXV</t>
  </si>
  <si>
    <t>NMD 20/110A/B</t>
  </si>
  <si>
    <t>NMD 20/140B/A</t>
  </si>
  <si>
    <t>NMD 20/140A/A</t>
  </si>
  <si>
    <t>NMD 25/190C/B</t>
  </si>
  <si>
    <t>NMD 25/190A/B</t>
  </si>
  <si>
    <t>NMD 32/210D/B</t>
  </si>
  <si>
    <t>NMD 40/180D/B</t>
  </si>
  <si>
    <t>NM 10/A/A</t>
  </si>
  <si>
    <t>NM 10/S/A</t>
  </si>
  <si>
    <t>NM 11/B/A</t>
  </si>
  <si>
    <t>NM 11/A/B</t>
  </si>
  <si>
    <t>NM 12/D/B</t>
  </si>
  <si>
    <t>NM 12/A/B</t>
  </si>
  <si>
    <t>NM 17/H/A</t>
  </si>
  <si>
    <t>NM 17/G/A</t>
  </si>
  <si>
    <t>NM 17/F/B</t>
  </si>
  <si>
    <t>NM 20/160A/A</t>
  </si>
  <si>
    <t>NM 25/12A/B</t>
  </si>
  <si>
    <t>NM 25/160B/A</t>
  </si>
  <si>
    <t>NM 25/160A/A</t>
  </si>
  <si>
    <t>NM 25/20B/C</t>
  </si>
  <si>
    <t>NM 25/20S/C</t>
  </si>
  <si>
    <t>NM 2/A/B</t>
  </si>
  <si>
    <t>NM 3/C/A</t>
  </si>
  <si>
    <t>NM 3/B/A</t>
  </si>
  <si>
    <t>NM 3/A/B</t>
  </si>
  <si>
    <t>NM 32/12A/A</t>
  </si>
  <si>
    <t>NM 32/12S/A</t>
  </si>
  <si>
    <t>NM 32/16B/A</t>
  </si>
  <si>
    <t>NM 32/16A/B</t>
  </si>
  <si>
    <t>NM 32/20D/B</t>
  </si>
  <si>
    <t>NM 32/20A/B</t>
  </si>
  <si>
    <t>NM 40/12F/B</t>
  </si>
  <si>
    <t>NM 40/12C/B</t>
  </si>
  <si>
    <t>NM 40/12A/C</t>
  </si>
  <si>
    <t>NM 40/16C/C</t>
  </si>
  <si>
    <t>NM 40/16A/C</t>
  </si>
  <si>
    <t>NM 40/20D/B</t>
  </si>
  <si>
    <t>NM 40/20C/B</t>
  </si>
  <si>
    <t>NM 50/12F/C</t>
  </si>
  <si>
    <t>NM 50/12A/C</t>
  </si>
  <si>
    <t>NM 50/12S/C</t>
  </si>
  <si>
    <t>NM 65/12E/C</t>
  </si>
  <si>
    <t>NM 80/25E</t>
  </si>
  <si>
    <t>NM 100/20D</t>
  </si>
  <si>
    <t>NM EI 32/12A/A</t>
  </si>
  <si>
    <t>NM EI 32/12S/A</t>
  </si>
  <si>
    <t>NM EI 32/16B/A</t>
  </si>
  <si>
    <t>NM EI 32/16A/B</t>
  </si>
  <si>
    <t>NM EI 32/20D/B</t>
  </si>
  <si>
    <t>NM EI 32/20A/B</t>
  </si>
  <si>
    <t>NM EI 40/12F/B</t>
  </si>
  <si>
    <t>NM EI 40/12C/B</t>
  </si>
  <si>
    <t>NM EI 40/12A/C</t>
  </si>
  <si>
    <t>NM EI 40/16C/C</t>
  </si>
  <si>
    <t>NM EI 40/16A/C</t>
  </si>
  <si>
    <t>NM EI 40/20D/B</t>
  </si>
  <si>
    <t>NM EI 40/20C/B</t>
  </si>
  <si>
    <t>NM EI 40/25A/C</t>
  </si>
  <si>
    <t>NM EI 50/12F/C</t>
  </si>
  <si>
    <t>NM EI 50/12A/C</t>
  </si>
  <si>
    <t>NM EI 50/12S/C</t>
  </si>
  <si>
    <t>NM EI 50/20S/C</t>
  </si>
  <si>
    <t>NM EI 50/25B/C</t>
  </si>
  <si>
    <t>NM EI 65/12E/C</t>
  </si>
  <si>
    <t>NM EI 65/16AR</t>
  </si>
  <si>
    <t>NM EI 65/16A/C</t>
  </si>
  <si>
    <t>NM EI 80/16B/C</t>
  </si>
  <si>
    <t>NM EI 80/25E</t>
  </si>
  <si>
    <t>NM EI 100/20D</t>
  </si>
  <si>
    <t>I60400062000</t>
  </si>
  <si>
    <t>I60400082000</t>
  </si>
  <si>
    <t>I60400122000</t>
  </si>
  <si>
    <t>I60400163000</t>
  </si>
  <si>
    <t>I60400203000</t>
  </si>
  <si>
    <t>I60400303000</t>
  </si>
  <si>
    <t>I60400322000</t>
  </si>
  <si>
    <t>I60400342000</t>
  </si>
  <si>
    <t>I60400383000</t>
  </si>
  <si>
    <t>I60400423000</t>
  </si>
  <si>
    <t>I60400523000</t>
  </si>
  <si>
    <t>I60400560300</t>
  </si>
  <si>
    <t>I60400563000</t>
  </si>
  <si>
    <t>I60400803000</t>
  </si>
  <si>
    <t>I60400823000</t>
  </si>
  <si>
    <t>I60400923000</t>
  </si>
  <si>
    <t>I6040092C000</t>
  </si>
  <si>
    <t>I60401083000</t>
  </si>
  <si>
    <t>I6040108C000</t>
  </si>
  <si>
    <t>I60401163000</t>
  </si>
  <si>
    <t>I60401364000</t>
  </si>
  <si>
    <t>I6040164A000</t>
  </si>
  <si>
    <t>I60401644000</t>
  </si>
  <si>
    <t>I60401964000</t>
  </si>
  <si>
    <t>I60402063000</t>
  </si>
  <si>
    <t>I60402203000</t>
  </si>
  <si>
    <t>NM4 25/200A/C</t>
  </si>
  <si>
    <t>NM4 32/20A/B</t>
  </si>
  <si>
    <t>NM4 40/16A/C</t>
  </si>
  <si>
    <t>NM4 40/20B/B</t>
  </si>
  <si>
    <t>NM4 40/20A/B</t>
  </si>
  <si>
    <t>NM4 40/25C/C</t>
  </si>
  <si>
    <t>NM4 40/25B/C</t>
  </si>
  <si>
    <t>NM4 50/16B/C</t>
  </si>
  <si>
    <t>NM4 50/16A/C</t>
  </si>
  <si>
    <t>NM4 50/20C/C</t>
  </si>
  <si>
    <t>NM4 50/20B/C</t>
  </si>
  <si>
    <t>NM4 50/20A/C</t>
  </si>
  <si>
    <t>NM4 50/25D/B</t>
  </si>
  <si>
    <t>NM4 50/25C/C</t>
  </si>
  <si>
    <t>NM4 65/16C/C</t>
  </si>
  <si>
    <t>NM4 65/16B/C</t>
  </si>
  <si>
    <t>NM4 65/16A/C</t>
  </si>
  <si>
    <t>NM4 65/16S/A</t>
  </si>
  <si>
    <t>NM4 80/16C/C</t>
  </si>
  <si>
    <t>NM4 80/16B/C</t>
  </si>
  <si>
    <t>NM4 80/16A/C</t>
  </si>
  <si>
    <t>NM4 80/31B</t>
  </si>
  <si>
    <t>NM4 80/31A</t>
  </si>
  <si>
    <t>NMS4 80/315S</t>
  </si>
  <si>
    <t>NMS4 80/400C/B</t>
  </si>
  <si>
    <t>NMS4 80/400B/B</t>
  </si>
  <si>
    <t>NMS4 80/400A/B</t>
  </si>
  <si>
    <t>NMS4 80/400S</t>
  </si>
  <si>
    <t>NM4 125/25B</t>
  </si>
  <si>
    <t>NM4 125/25A</t>
  </si>
  <si>
    <t>60V0138A000</t>
  </si>
  <si>
    <t>60V01422000</t>
  </si>
  <si>
    <t>60V01442000</t>
  </si>
  <si>
    <t>60V01462000</t>
  </si>
  <si>
    <t>60V0146A000</t>
  </si>
  <si>
    <t>NM4 EI 80/31B</t>
  </si>
  <si>
    <t>NM4 EI 80/31A</t>
  </si>
  <si>
    <t>NM4 EI 100/31C/B</t>
  </si>
  <si>
    <t>NM4 EI 100/31B/B</t>
  </si>
  <si>
    <t>61V0138A000</t>
  </si>
  <si>
    <t>61V01422000</t>
  </si>
  <si>
    <t>61V01442000</t>
  </si>
  <si>
    <t>61V01462000</t>
  </si>
  <si>
    <t>61V01622000</t>
  </si>
  <si>
    <t>61V01662000</t>
  </si>
  <si>
    <t>N 65-125E/B</t>
  </si>
  <si>
    <t>N 65-125C/B</t>
  </si>
  <si>
    <t>N 65-125A/B</t>
  </si>
  <si>
    <t>N 65-160D/B</t>
  </si>
  <si>
    <t>N 65-160C/B</t>
  </si>
  <si>
    <t>N 65-160B/B</t>
  </si>
  <si>
    <t>N 65-160A/B</t>
  </si>
  <si>
    <t>N 80-160E/B</t>
  </si>
  <si>
    <t>N 80-160D/B</t>
  </si>
  <si>
    <t>N 80-160C/B</t>
  </si>
  <si>
    <t>N 80-160B/B</t>
  </si>
  <si>
    <t>N 80-160A/B</t>
  </si>
  <si>
    <t>N4 65-125E/B</t>
  </si>
  <si>
    <t>N4 65-125C/B</t>
  </si>
  <si>
    <t>N4 65-125A/B</t>
  </si>
  <si>
    <t>N4 65-160C/B</t>
  </si>
  <si>
    <t>N4 65-160B/B</t>
  </si>
  <si>
    <t>N4 65-160A/B</t>
  </si>
  <si>
    <t>N4 80-160C/B</t>
  </si>
  <si>
    <t>N4 80-160B/B</t>
  </si>
  <si>
    <t>N4 80-160A/B</t>
  </si>
  <si>
    <t>N4 80-315C/B</t>
  </si>
  <si>
    <t>N4 80-315B/B</t>
  </si>
  <si>
    <t>N4 80-315A/B</t>
  </si>
  <si>
    <t>N4 80-315S</t>
  </si>
  <si>
    <t>N4 80-400C/B</t>
  </si>
  <si>
    <t>N4 80-400B/B</t>
  </si>
  <si>
    <t>N4 80-400A/B</t>
  </si>
  <si>
    <t>N4 80-400S</t>
  </si>
  <si>
    <t>NR 50C/B</t>
  </si>
  <si>
    <t>NR 32/160B/A</t>
  </si>
  <si>
    <t>NR 32/160A/A</t>
  </si>
  <si>
    <t>NR 32/200B/A</t>
  </si>
  <si>
    <t>NR 32/200S/A</t>
  </si>
  <si>
    <t>NR 40/125B/A</t>
  </si>
  <si>
    <t>NR 40/125A/A</t>
  </si>
  <si>
    <t>NR 40/160B/A</t>
  </si>
  <si>
    <t>NR 40/160A/A</t>
  </si>
  <si>
    <t>NR 40/200A/A</t>
  </si>
  <si>
    <t>NR 50/125F/A</t>
  </si>
  <si>
    <t>NR 50/125C/A</t>
  </si>
  <si>
    <t>NR 50/125A/B</t>
  </si>
  <si>
    <t>NR 50/160C/B</t>
  </si>
  <si>
    <t>NR 50/160A/B</t>
  </si>
  <si>
    <t>NR 50/200D/B</t>
  </si>
  <si>
    <t>NR 50/250B/A</t>
  </si>
  <si>
    <t>NR 65/125F/B</t>
  </si>
  <si>
    <t>NR 65/125A/B</t>
  </si>
  <si>
    <t>NR 65/125S/B</t>
  </si>
  <si>
    <t>NR 65/200A/A</t>
  </si>
  <si>
    <t>NR 65/250C/A</t>
  </si>
  <si>
    <t>70M00431000</t>
  </si>
  <si>
    <t>70MA0111000</t>
  </si>
  <si>
    <t>70MA0091000</t>
  </si>
  <si>
    <t>70MA0171000</t>
  </si>
  <si>
    <t>70MA0141000</t>
  </si>
  <si>
    <t>70MA0241000</t>
  </si>
  <si>
    <t>70MA0281000</t>
  </si>
  <si>
    <t>70MA0381000</t>
  </si>
  <si>
    <t>70MA0321000</t>
  </si>
  <si>
    <t>70MA0421000</t>
  </si>
  <si>
    <t>70MA0501000</t>
  </si>
  <si>
    <t>70MA0541000</t>
  </si>
  <si>
    <t>70MA0582000</t>
  </si>
  <si>
    <t>70MA0622000</t>
  </si>
  <si>
    <t>70MA0722000</t>
  </si>
  <si>
    <t>70MA0762000</t>
  </si>
  <si>
    <t>70MA0961000</t>
  </si>
  <si>
    <t>70MA1022000</t>
  </si>
  <si>
    <t>70MA1122000</t>
  </si>
  <si>
    <t>70MA1162000</t>
  </si>
  <si>
    <t>70MA1361000</t>
  </si>
  <si>
    <t>70MA1441000</t>
  </si>
  <si>
    <t>NR EI 50C/B</t>
  </si>
  <si>
    <t>NR EI 32/160B/A</t>
  </si>
  <si>
    <t>NR EI 32/160A/A</t>
  </si>
  <si>
    <t>NR EI 32/200B/A</t>
  </si>
  <si>
    <t>NR EI 32/200S/A</t>
  </si>
  <si>
    <t>NR EI 40/125B/A</t>
  </si>
  <si>
    <t>NR EI 40/125A/A</t>
  </si>
  <si>
    <t>NR EI 40/160B/A</t>
  </si>
  <si>
    <t>NR EI 40/160A/A</t>
  </si>
  <si>
    <t>NR EI 40/200A/A</t>
  </si>
  <si>
    <t>NR EI 50/125F/A</t>
  </si>
  <si>
    <t>NR EI 50/125C/A</t>
  </si>
  <si>
    <t>NR EI 50/125A/B</t>
  </si>
  <si>
    <t>NR EI 50/160C/B</t>
  </si>
  <si>
    <t>NR EI 50/160A/B</t>
  </si>
  <si>
    <t>NR EI 50/200D/B</t>
  </si>
  <si>
    <t>NR EI 50/250B/A</t>
  </si>
  <si>
    <t>NR EI 50/250A/B</t>
  </si>
  <si>
    <t>NR EI 65/125F/B</t>
  </si>
  <si>
    <t>NR EI 65/125A/B</t>
  </si>
  <si>
    <t>NR EI 65/125S/B</t>
  </si>
  <si>
    <t>NR EI 65/200A/A</t>
  </si>
  <si>
    <t>NR EI 65/200S/B</t>
  </si>
  <si>
    <t>NR EI 65/250C/A</t>
  </si>
  <si>
    <t>NR EI 65/250B/B</t>
  </si>
  <si>
    <t>I70MA0111000</t>
  </si>
  <si>
    <t>I70MA0091000</t>
  </si>
  <si>
    <t>I70MA0171000</t>
  </si>
  <si>
    <t>I70MA0141000</t>
  </si>
  <si>
    <t>I70MA0241000</t>
  </si>
  <si>
    <t>I70MA0281000</t>
  </si>
  <si>
    <t>I70MA0381000</t>
  </si>
  <si>
    <t>I70MA0321000</t>
  </si>
  <si>
    <t>I70MA0421000</t>
  </si>
  <si>
    <t>I70MA0501000</t>
  </si>
  <si>
    <t>I70MA0541000</t>
  </si>
  <si>
    <t>I70MA0582000</t>
  </si>
  <si>
    <t>I70MA0622000</t>
  </si>
  <si>
    <t>I70MA0722000</t>
  </si>
  <si>
    <t>I70MA0762000</t>
  </si>
  <si>
    <t>I70MA0961000</t>
  </si>
  <si>
    <t>I70MA1002000</t>
  </si>
  <si>
    <t>I70MA1022000</t>
  </si>
  <si>
    <t>I70MA1122000</t>
  </si>
  <si>
    <t>I70MA1162000</t>
  </si>
  <si>
    <t>I70MA1361000</t>
  </si>
  <si>
    <t>I70MA1402000</t>
  </si>
  <si>
    <t>I70MA1441000</t>
  </si>
  <si>
    <t>I70MA1482000</t>
  </si>
  <si>
    <t>I70M00431000</t>
  </si>
  <si>
    <t>I70M00431001</t>
  </si>
  <si>
    <t>I70MA0111001</t>
  </si>
  <si>
    <t>I70MA0091001</t>
  </si>
  <si>
    <t>I70MA0171001</t>
  </si>
  <si>
    <t>I70MA0141001</t>
  </si>
  <si>
    <t>I70MA0241001</t>
  </si>
  <si>
    <t>I70MA0281001</t>
  </si>
  <si>
    <t>I70MA0381001</t>
  </si>
  <si>
    <t>I70MA0321001</t>
  </si>
  <si>
    <t>I70MA0421001</t>
  </si>
  <si>
    <t>I70MA0501001</t>
  </si>
  <si>
    <t>I70MA0541001</t>
  </si>
  <si>
    <t>I70MA0582001</t>
  </si>
  <si>
    <t>I70MA0622001</t>
  </si>
  <si>
    <t>I70MA0722001</t>
  </si>
  <si>
    <t>I70MA0762001</t>
  </si>
  <si>
    <t>I70MA0961001</t>
  </si>
  <si>
    <t>I70MA1002001</t>
  </si>
  <si>
    <t>I70MA1022001</t>
  </si>
  <si>
    <t>I70MA1122001</t>
  </si>
  <si>
    <t>I70MA1162001</t>
  </si>
  <si>
    <t>I70MA1361001</t>
  </si>
  <si>
    <t>I70MA1402001</t>
  </si>
  <si>
    <t>I70MA1441001</t>
  </si>
  <si>
    <t>I70MA1482001</t>
  </si>
  <si>
    <t>NR4 100C/B</t>
  </si>
  <si>
    <t>NR4 100B/B</t>
  </si>
  <si>
    <t>NR4 100A/B</t>
  </si>
  <si>
    <t>NR4 125C/B</t>
  </si>
  <si>
    <t>NR4 32/200A/A</t>
  </si>
  <si>
    <t>NR4 40/200A/A</t>
  </si>
  <si>
    <t>NR4 50/160A/B</t>
  </si>
  <si>
    <t>NR4 50/200B/B</t>
  </si>
  <si>
    <t>NR4 50/200A/B</t>
  </si>
  <si>
    <t>NR4 50/250C/B</t>
  </si>
  <si>
    <t>NR4 50/250B/B</t>
  </si>
  <si>
    <t>NR4 65/125A/B</t>
  </si>
  <si>
    <t>NR4 65/125S/B</t>
  </si>
  <si>
    <t>NR4 65/160B/B</t>
  </si>
  <si>
    <t>NR4 65/160A/B</t>
  </si>
  <si>
    <t>NR4 65/200C/B</t>
  </si>
  <si>
    <t>NR4 65/200B/B</t>
  </si>
  <si>
    <t>NR4 65/200A/B</t>
  </si>
  <si>
    <t>NR4 65/250D/B</t>
  </si>
  <si>
    <t>NR4 65/250C/B</t>
  </si>
  <si>
    <t>70M00203000</t>
  </si>
  <si>
    <t>70M00223000</t>
  </si>
  <si>
    <t>70M00243000</t>
  </si>
  <si>
    <t>70M00283000</t>
  </si>
  <si>
    <t>70MB0151000</t>
  </si>
  <si>
    <t>70MB0401000</t>
  </si>
  <si>
    <t>70MB0702000</t>
  </si>
  <si>
    <t>70MB0792000</t>
  </si>
  <si>
    <t>70MB0862000</t>
  </si>
  <si>
    <t>70MB0902000</t>
  </si>
  <si>
    <t>70MB0942000</t>
  </si>
  <si>
    <t>70MB1122000</t>
  </si>
  <si>
    <t>70MB1162000</t>
  </si>
  <si>
    <t>70MB1182000</t>
  </si>
  <si>
    <t>70MB1222000</t>
  </si>
  <si>
    <t>70MB1262000</t>
  </si>
  <si>
    <t>70MB1302000</t>
  </si>
  <si>
    <t>70MB1342000</t>
  </si>
  <si>
    <t>70MB1382000</t>
  </si>
  <si>
    <t>70MB1422000</t>
  </si>
  <si>
    <t>NR4 EI 100C/B</t>
  </si>
  <si>
    <t>NR4 EI 100B/B</t>
  </si>
  <si>
    <t>NR4 EI 100A/B</t>
  </si>
  <si>
    <t>NR4 EI 125C/B</t>
  </si>
  <si>
    <t>NR4 EI 32/200A/A</t>
  </si>
  <si>
    <t>NR4 EI 40/200A/A</t>
  </si>
  <si>
    <t>NR4 EI 50/160A/B</t>
  </si>
  <si>
    <t>NR4 EI 50/200B/B</t>
  </si>
  <si>
    <t>NR4 EI 50/200A/B</t>
  </si>
  <si>
    <t>NR4 EI 50/250C/B</t>
  </si>
  <si>
    <t>NR4 EI 50/250B/B</t>
  </si>
  <si>
    <t>NR4 EI 65/125A/B</t>
  </si>
  <si>
    <t>NR4 EI 65/125S/B</t>
  </si>
  <si>
    <t>NR4 EI 65/160B/B</t>
  </si>
  <si>
    <t>NR4 EI 65/160A/B</t>
  </si>
  <si>
    <t>NR4 EI 65/200C/B</t>
  </si>
  <si>
    <t>NR4 EI 65/200B/B</t>
  </si>
  <si>
    <t>NR4 EI 65/200A/B</t>
  </si>
  <si>
    <t>NR4 EI 65/250D/B</t>
  </si>
  <si>
    <t>NR4 EI 65/250C/B</t>
  </si>
  <si>
    <t>NR (NR4) 32… (G1 1/4)</t>
  </si>
  <si>
    <t>MXH 205/B</t>
  </si>
  <si>
    <t>MXH 206/C</t>
  </si>
  <si>
    <t>MXH 404/B</t>
  </si>
  <si>
    <t>MXH 405/C</t>
  </si>
  <si>
    <t>MXH 406/A</t>
  </si>
  <si>
    <t>MXH 802/B</t>
  </si>
  <si>
    <t>MXH 803/A</t>
  </si>
  <si>
    <t>MXH 804/A</t>
  </si>
  <si>
    <t>MXH 805/B</t>
  </si>
  <si>
    <t>MXH 1602/A</t>
  </si>
  <si>
    <t>MXH 1603/B</t>
  </si>
  <si>
    <t>MXH 1605/B</t>
  </si>
  <si>
    <t>MXH 1606/B</t>
  </si>
  <si>
    <t>MXHL 205/B</t>
  </si>
  <si>
    <t>MXHL 206/C</t>
  </si>
  <si>
    <t>MXHL 404/B</t>
  </si>
  <si>
    <t>MXHL 405/C</t>
  </si>
  <si>
    <t>MXHL 406/A</t>
  </si>
  <si>
    <t>MXHL 802/B</t>
  </si>
  <si>
    <t>MXHL 803/A</t>
  </si>
  <si>
    <t>MXHL 804/A</t>
  </si>
  <si>
    <t>MXHL 805/B</t>
  </si>
  <si>
    <t>MXH EI 205/B</t>
  </si>
  <si>
    <t>MXH EI 206/C</t>
  </si>
  <si>
    <t>MXH EI 404/B</t>
  </si>
  <si>
    <t>MXH EI 405/C</t>
  </si>
  <si>
    <t>MXH EI 406/A</t>
  </si>
  <si>
    <t>MXH EI 803/A</t>
  </si>
  <si>
    <t>MXH EI 804/A</t>
  </si>
  <si>
    <t>MXH EI 805/B</t>
  </si>
  <si>
    <t>MXH EI 1603/B</t>
  </si>
  <si>
    <t>MXH EI 1605/B</t>
  </si>
  <si>
    <t>MXH EI 1606/B</t>
  </si>
  <si>
    <t>I62250051000</t>
  </si>
  <si>
    <t>I62250061000</t>
  </si>
  <si>
    <t>I62251041000</t>
  </si>
  <si>
    <t>I62251051000</t>
  </si>
  <si>
    <t>I62251061000</t>
  </si>
  <si>
    <t>I62252031000</t>
  </si>
  <si>
    <t>I62252041000</t>
  </si>
  <si>
    <t>I62252051000</t>
  </si>
  <si>
    <t>I62253031000</t>
  </si>
  <si>
    <t>I62253051000</t>
  </si>
  <si>
    <t>I62253061000</t>
  </si>
  <si>
    <t>MXH 2001/A</t>
  </si>
  <si>
    <t>MXH 2002/A</t>
  </si>
  <si>
    <t>MXH 2004/A</t>
  </si>
  <si>
    <t>MXH 3201/B</t>
  </si>
  <si>
    <t>MXH 3202/B</t>
  </si>
  <si>
    <t>MXH-F 2001/A</t>
  </si>
  <si>
    <t>MXH-F 2002/A</t>
  </si>
  <si>
    <t>MXH-F 2004/A</t>
  </si>
  <si>
    <t>MXH-F 3201/B</t>
  </si>
  <si>
    <t>MXH-F 3202/B</t>
  </si>
  <si>
    <t>MXH EI 2002/A</t>
  </si>
  <si>
    <t>MXH EI 2004/A</t>
  </si>
  <si>
    <t>MXH EI 3202/B</t>
  </si>
  <si>
    <t>I62256021000</t>
  </si>
  <si>
    <t>I62254021000</t>
  </si>
  <si>
    <t>MXH-F EI 2002/A</t>
  </si>
  <si>
    <t>MXH-F EI 2004/A</t>
  </si>
  <si>
    <t>MXH-F EI 3202/B</t>
  </si>
  <si>
    <t>I62256021100</t>
  </si>
  <si>
    <t>I62254021100</t>
  </si>
  <si>
    <t>MXH-F 20…(DN 40 - DN 50)</t>
  </si>
  <si>
    <t>MXH-F 32…(DN 50 - DN 65)</t>
  </si>
  <si>
    <t>MXH-F 48…(DN 65 - DN 80)</t>
  </si>
  <si>
    <t>MXP 205/A</t>
  </si>
  <si>
    <t>MXP 404/B</t>
  </si>
  <si>
    <t>MXV EI 65-3202/D</t>
  </si>
  <si>
    <t>MXV EI 65-3207/D</t>
  </si>
  <si>
    <t>MXV EI 65-3208/D</t>
  </si>
  <si>
    <t>MXV EI 65-3212/D</t>
  </si>
  <si>
    <t>MXV EI 80-4805/D</t>
  </si>
  <si>
    <t>MXV EI 80-4806/D</t>
  </si>
  <si>
    <t>MXV EI 80-4808/D</t>
  </si>
  <si>
    <t>I50440221L00</t>
  </si>
  <si>
    <t>I50440721L00</t>
  </si>
  <si>
    <t>I50440821L00</t>
  </si>
  <si>
    <t>I50441221L00</t>
  </si>
  <si>
    <t>I50450521L00</t>
  </si>
  <si>
    <t>I50450621L00</t>
  </si>
  <si>
    <t>I50450821L00</t>
  </si>
  <si>
    <t>MXVL 65-3202/D</t>
  </si>
  <si>
    <t>MXVL 80-4801/D</t>
  </si>
  <si>
    <t>55440221L00</t>
  </si>
  <si>
    <t>55450121L00</t>
  </si>
  <si>
    <t>MXVL 65… (DN 65)</t>
  </si>
  <si>
    <t>MXVL 80… (DN 80)</t>
  </si>
  <si>
    <t>SPA 31/B</t>
  </si>
  <si>
    <t>SPA 41/A</t>
  </si>
  <si>
    <t>66B20031000</t>
  </si>
  <si>
    <t>66B20041000</t>
  </si>
  <si>
    <t>66C20010000</t>
  </si>
  <si>
    <t>MPC 31/B</t>
  </si>
  <si>
    <t>MPC 41/A</t>
  </si>
  <si>
    <t>MPC 51/A</t>
  </si>
  <si>
    <t>MPC 61/A</t>
  </si>
  <si>
    <t>MPC 71/B</t>
  </si>
  <si>
    <t>66D20031000</t>
  </si>
  <si>
    <t>66D20041000</t>
  </si>
  <si>
    <t>66D10051000</t>
  </si>
  <si>
    <t>66D10061000</t>
  </si>
  <si>
    <t>66D10072000</t>
  </si>
  <si>
    <t>NMP 32/12A/A</t>
  </si>
  <si>
    <t>NMP 32/12S/A</t>
  </si>
  <si>
    <t>NMP 50/12H/A</t>
  </si>
  <si>
    <t>NMP 50/12G/A</t>
  </si>
  <si>
    <t>NMP 50/12F/B</t>
  </si>
  <si>
    <t>60D00062000</t>
  </si>
  <si>
    <t>60D00082000</t>
  </si>
  <si>
    <t>60D0082H200</t>
  </si>
  <si>
    <t>60D0082G200</t>
  </si>
  <si>
    <t>61D00062000</t>
  </si>
  <si>
    <t>61D00082000</t>
  </si>
  <si>
    <t>61D0082H200</t>
  </si>
  <si>
    <t>61D0082G200</t>
  </si>
  <si>
    <t>A 40-110A/B</t>
  </si>
  <si>
    <t>A 50-125B/A</t>
  </si>
  <si>
    <t>A 50-125A/A</t>
  </si>
  <si>
    <t>A 65-150C/C</t>
  </si>
  <si>
    <t>A 65-150A/C</t>
  </si>
  <si>
    <t>60F00382000</t>
  </si>
  <si>
    <t>60F00862000</t>
  </si>
  <si>
    <t>60F00902000</t>
  </si>
  <si>
    <t>60F01644000</t>
  </si>
  <si>
    <t>61F00382000</t>
  </si>
  <si>
    <t>61F00862000</t>
  </si>
  <si>
    <t>61F00902000</t>
  </si>
  <si>
    <t>61F01542000</t>
  </si>
  <si>
    <t>61F01643000</t>
  </si>
  <si>
    <t>C 4/B</t>
  </si>
  <si>
    <t>C 41/A</t>
  </si>
  <si>
    <t>T 70/B</t>
  </si>
  <si>
    <t>T 76/A</t>
  </si>
  <si>
    <t>TP 100/B</t>
  </si>
  <si>
    <t>CA 91/B</t>
  </si>
  <si>
    <t>NGX 6/18/A</t>
  </si>
  <si>
    <t>NGX 6/22/A</t>
  </si>
  <si>
    <t>72A50044200</t>
  </si>
  <si>
    <t>72A50045200</t>
  </si>
  <si>
    <t>NG 4/B</t>
  </si>
  <si>
    <t>NG 5/16/A</t>
  </si>
  <si>
    <t>NG 5/18/A</t>
  </si>
  <si>
    <t>NG 5/22/A</t>
  </si>
  <si>
    <t>NG 6/18/A</t>
  </si>
  <si>
    <t>NG 6/22/A</t>
  </si>
  <si>
    <t>NG 7/16/B</t>
  </si>
  <si>
    <t>NG 7/18/B</t>
  </si>
  <si>
    <t>NG 7/22/B</t>
  </si>
  <si>
    <t>70A40042000</t>
  </si>
  <si>
    <t>70A00041200</t>
  </si>
  <si>
    <t>70A00043200</t>
  </si>
  <si>
    <t>70A00044200</t>
  </si>
  <si>
    <t>70A00045200</t>
  </si>
  <si>
    <t>70A00048300</t>
  </si>
  <si>
    <t>70A00046300</t>
  </si>
  <si>
    <t>70A00047300</t>
  </si>
  <si>
    <t>71A00041200</t>
  </si>
  <si>
    <t>71A00043200</t>
  </si>
  <si>
    <t>71A00044200</t>
  </si>
  <si>
    <t>71A00045200</t>
  </si>
  <si>
    <t>71A00048300</t>
  </si>
  <si>
    <t>71A00046300</t>
  </si>
  <si>
    <t>71A00047300</t>
  </si>
  <si>
    <t>MXA 205/B</t>
  </si>
  <si>
    <t>MXA 404/B</t>
  </si>
  <si>
    <t>MXA 405/A</t>
  </si>
  <si>
    <t>662A0051200</t>
  </si>
  <si>
    <t>662A1041100</t>
  </si>
  <si>
    <t>662A1051100</t>
  </si>
  <si>
    <t>70T71110004</t>
  </si>
  <si>
    <t>70T71160003</t>
  </si>
  <si>
    <t>70T71260001</t>
  </si>
  <si>
    <t>70U71150008</t>
  </si>
  <si>
    <t>70U72100003</t>
  </si>
  <si>
    <t>72T70210000</t>
  </si>
  <si>
    <t>72T70260000</t>
  </si>
  <si>
    <t>72T70310000</t>
  </si>
  <si>
    <t>72T70360000</t>
  </si>
  <si>
    <t>72T70410000</t>
  </si>
  <si>
    <t>72T70460000</t>
  </si>
  <si>
    <t>GXR 12-10</t>
  </si>
  <si>
    <t>GXR 12-12</t>
  </si>
  <si>
    <t>GXR 12-14</t>
  </si>
  <si>
    <t>GXR 12-16</t>
  </si>
  <si>
    <t>GXR 12-18</t>
  </si>
  <si>
    <t>GXR 12-20</t>
  </si>
  <si>
    <t>GXR 12-10 CG</t>
  </si>
  <si>
    <t>GXR 12-12 CG</t>
  </si>
  <si>
    <t>GXR 12-14 CG</t>
  </si>
  <si>
    <t>GXR 12-16 CG</t>
  </si>
  <si>
    <t>GXR 12-18 CG</t>
  </si>
  <si>
    <t>GXR 12-20 CG</t>
  </si>
  <si>
    <t>GXRM 12-10</t>
  </si>
  <si>
    <t>GXRM 12-12</t>
  </si>
  <si>
    <t>GXRM 12-14</t>
  </si>
  <si>
    <t>GXRM 12-16</t>
  </si>
  <si>
    <t>GXRM 12-18</t>
  </si>
  <si>
    <t>GXRM 12-20</t>
  </si>
  <si>
    <t>GXRM 12-10 GF</t>
  </si>
  <si>
    <t>GXRM 12-12 GF</t>
  </si>
  <si>
    <t>GXRM 12-14 GF</t>
  </si>
  <si>
    <t>GXRM 12-16 GF</t>
  </si>
  <si>
    <t>70T81210008</t>
  </si>
  <si>
    <t>KIT AGGIUNTIVO</t>
  </si>
  <si>
    <t>70T41060001</t>
  </si>
  <si>
    <t>70T41110001</t>
  </si>
  <si>
    <t>70T41160001</t>
  </si>
  <si>
    <t>70U41050000</t>
  </si>
  <si>
    <t>70U41100000</t>
  </si>
  <si>
    <t>BS2F 2NMD 20/140B/A</t>
  </si>
  <si>
    <t>BS2F 2NMD 20/140A/A</t>
  </si>
  <si>
    <t>BS2F 2NMD 25/190C/B</t>
  </si>
  <si>
    <t>BS2F 2NMD 25/190A/B</t>
  </si>
  <si>
    <t>BS2V 2NM 32/16B/A-ITT</t>
  </si>
  <si>
    <t>BS2V 2NM 32/16A/B-ITT</t>
  </si>
  <si>
    <t>BS2V 2NM 32/20D/B-ITT</t>
  </si>
  <si>
    <t>BS2V 2NM 32/20A/B-ITT</t>
  </si>
  <si>
    <t>BS2V 2NM 40/16C/C-ITT</t>
  </si>
  <si>
    <t>BS2V 2NM 40/16A/C-ITT</t>
  </si>
  <si>
    <t>BS2V 2NM 40/20D/B-ITT</t>
  </si>
  <si>
    <t>BS2V 2NM 40/20C/B-ITT</t>
  </si>
  <si>
    <t>BS2V 2NM 40/20B/A-ITT</t>
  </si>
  <si>
    <t>BS2V 2NM 40/20AR/A-ITT</t>
  </si>
  <si>
    <t>BS2V 2NM 40/20A/A-ITT</t>
  </si>
  <si>
    <t>BS2V 2NM 40/25C/C-ITT</t>
  </si>
  <si>
    <t>BS2V 2NM 40/25B/C-ITT</t>
  </si>
  <si>
    <t>BS2V 2NM 50/16B/B-ITT</t>
  </si>
  <si>
    <t>BS2V 2NM 50/16A/B-ITT</t>
  </si>
  <si>
    <t>BS2V 2NM 50/20B/C-ITT</t>
  </si>
  <si>
    <t>BS2V 2NM 50/20A/C-ITT</t>
  </si>
  <si>
    <t>BS2V 2NM 50/25C/C-ITT</t>
  </si>
  <si>
    <t>BS2V 2NM 65/16D/B-ITT</t>
  </si>
  <si>
    <t>BS2V 2NM 65/16C/C-ITT</t>
  </si>
  <si>
    <t>BS2V 2NM 65/16B/C-ITT</t>
  </si>
  <si>
    <t>BS2V 2NM 80/16E/B-ITT</t>
  </si>
  <si>
    <t>BS2V 2NM 80/16D/C-ITT</t>
  </si>
  <si>
    <t>BS2V 2NM 80/16C/C-ITT</t>
  </si>
  <si>
    <t>BS3V 3NM 32/16B/A-ITT</t>
  </si>
  <si>
    <t>BS3V 3NM 32/16A/B-ITT</t>
  </si>
  <si>
    <t>BS3V 3NM 32/20D/B-ITT</t>
  </si>
  <si>
    <t>BS3V 3NM 32/20A/B-ITT</t>
  </si>
  <si>
    <t>BS3V 3NM 40/16C/C-ITT</t>
  </si>
  <si>
    <t>BS3V 3NM 40/16A/C-ITT</t>
  </si>
  <si>
    <t>BS3V 3NM 40/20D/B-ITT</t>
  </si>
  <si>
    <t>BS3V 3NM 40/20C/B-ITT</t>
  </si>
  <si>
    <t>BS3V 3NM 40/20B/A-ITT</t>
  </si>
  <si>
    <t>BS3V 3NM 40/20AR/A-ITT</t>
  </si>
  <si>
    <t>BS3V 3NM 40/20A/A-ITT</t>
  </si>
  <si>
    <t>BS3V 3NM 40/25C/C-ITT</t>
  </si>
  <si>
    <t>BS3V 3NM 40/25B/C-ITT</t>
  </si>
  <si>
    <t>BS3V 3NM 50/16B/B-ITT</t>
  </si>
  <si>
    <t>BS3V 3NM 50/16A/B-ITT</t>
  </si>
  <si>
    <t>BS3V 3NM 50/20B/C-ITT</t>
  </si>
  <si>
    <t>BS3V 3NM 50/20A/C-ITT</t>
  </si>
  <si>
    <t>BS3V 3NM 50/25C/C-ITT</t>
  </si>
  <si>
    <t>BS3V 3NM 65/16D/B-ITT</t>
  </si>
  <si>
    <t>BS3V 3NM 65/16C/C-ITT</t>
  </si>
  <si>
    <t>BS3V 3NM 65/16B/C-ITT</t>
  </si>
  <si>
    <t>BS3V 3NM 80/16E/B-ITT</t>
  </si>
  <si>
    <t>BS3V 3NM 80/16D/C-ITT</t>
  </si>
  <si>
    <t>BS3V 3NM 80/16C/C-ITT</t>
  </si>
  <si>
    <t>BS2F 2MXH 205/B</t>
  </si>
  <si>
    <t>BS2F 2MXH 206/C</t>
  </si>
  <si>
    <t>BS2F 2MXH 404/B</t>
  </si>
  <si>
    <t>BS2F 2MXH 406/A</t>
  </si>
  <si>
    <t>BS2F 2MXH 803/A</t>
  </si>
  <si>
    <t>BS2F 2MXH 804/A</t>
  </si>
  <si>
    <t>BS2F 2MXH 805/B</t>
  </si>
  <si>
    <t>BS2F 2MXH 1602/A</t>
  </si>
  <si>
    <t>BS2F 2MXH 1603/B</t>
  </si>
  <si>
    <t>BS2F 2MXH 1605/B</t>
  </si>
  <si>
    <t>BS2F 2MXH 1606/B</t>
  </si>
  <si>
    <t>BS3F 3MXH 205/B</t>
  </si>
  <si>
    <t>BS3F 3MXH 206/C</t>
  </si>
  <si>
    <t>BS3F 3MXH 404/B</t>
  </si>
  <si>
    <t>BS3F 3MXH 803/A</t>
  </si>
  <si>
    <t>BS3F 3MXH 804/A</t>
  </si>
  <si>
    <t>BS3F 3MXH 805/B</t>
  </si>
  <si>
    <t>BS3F 3MXH 1603/B</t>
  </si>
  <si>
    <t>BS3F 3MXH 1605/B</t>
  </si>
  <si>
    <t>BS3F 3MXH 1606/B</t>
  </si>
  <si>
    <t>BSM1V 1MXH 205/B-EMT</t>
  </si>
  <si>
    <t>BSM1V 1MXH 206/C-EMT</t>
  </si>
  <si>
    <t>BSM1V 1MXH 404/B-EMT</t>
  </si>
  <si>
    <t>BSM1V 1MXH 405/C-EMT</t>
  </si>
  <si>
    <t>BSM1V 1MXH 406/A-EMT</t>
  </si>
  <si>
    <t>BSM1V 1MXH 803/A-EMT</t>
  </si>
  <si>
    <t>BSM1V 1MXH 804/A-EMT</t>
  </si>
  <si>
    <t>BSM1V 1MXH 805/B-EMT</t>
  </si>
  <si>
    <t>BSM1V 1MXH 1603/B-EMT</t>
  </si>
  <si>
    <t>BSM2V 2MXH 205/B-EMT</t>
  </si>
  <si>
    <t>BSM2V 2MXH 206/C-EMT</t>
  </si>
  <si>
    <t>BSM2V 2MXH 404/B-EMT</t>
  </si>
  <si>
    <t>BSM2V 2MXH 405/C-EMT</t>
  </si>
  <si>
    <t>BSM2V 2MXH 406/A-EMT</t>
  </si>
  <si>
    <t>BSM2V 2MXH 803/A-EMT</t>
  </si>
  <si>
    <t>BSM2V 2MXH 804/A-EMT</t>
  </si>
  <si>
    <t>BSM2V 2MXH 805/B-EMT</t>
  </si>
  <si>
    <t>BSM2V 2MXH 1603/B-EMT</t>
  </si>
  <si>
    <t>BSM3V 3MXH 205/B-EMT</t>
  </si>
  <si>
    <t>BSM3V 3MXH 206/C-EMT</t>
  </si>
  <si>
    <t>BSM3V 3MXH 404/B-EMT</t>
  </si>
  <si>
    <t>BSM3V 3MXH 405/C-EMT</t>
  </si>
  <si>
    <t>BSM3V 3MXH 406/A-EMT</t>
  </si>
  <si>
    <t>BSM3V 3MXH 803/A-EMT</t>
  </si>
  <si>
    <t>BSM3V 3MXH 804/A-EMT</t>
  </si>
  <si>
    <t>BSM3V 3MXH 805/B-EMT</t>
  </si>
  <si>
    <t>BSM3V 3MXH 1603/B-EMT</t>
  </si>
  <si>
    <t>BS2V 2MXH 205/B-ITT</t>
  </si>
  <si>
    <t>BS2V 2MXH 206/C-ITT</t>
  </si>
  <si>
    <t>BS2V 2MXH 404/B-ITT</t>
  </si>
  <si>
    <t>BS2V 2MXH 405/C-ITT</t>
  </si>
  <si>
    <t>BS2V 2MXH 406/A-ITT</t>
  </si>
  <si>
    <t>BS2V 2MXH 803/A-ITT</t>
  </si>
  <si>
    <t>BS2V 2MXH 804/A-ITT</t>
  </si>
  <si>
    <t>BS2V 2MXH 805/B-ITT</t>
  </si>
  <si>
    <t>BS2V 2MXH 1603/B-ITT</t>
  </si>
  <si>
    <t>BS2V 2MXH 1605/B-ITT</t>
  </si>
  <si>
    <t>BS2V 2MXH 1606/B-ITT</t>
  </si>
  <si>
    <t>BS2V 2MXH 2002/A-ITT</t>
  </si>
  <si>
    <t>BS2V 2MXH 2004/A-ITT</t>
  </si>
  <si>
    <t>BS2V 2MXH-F 3202/B-ITT</t>
  </si>
  <si>
    <t>BS3V 3MXH 205/B-ITT</t>
  </si>
  <si>
    <t>BS3V 3MXH 206/C-ITT</t>
  </si>
  <si>
    <t>BS3V 3MXH 404/B-ITT</t>
  </si>
  <si>
    <t>BS3V 3MXH 405/C-ITT</t>
  </si>
  <si>
    <t>BS3V 3MXH 406/A-ITT</t>
  </si>
  <si>
    <t>BS3V 3MXH 803/A-ITT</t>
  </si>
  <si>
    <t>BS3V 3MXH 804/A-ITT</t>
  </si>
  <si>
    <t>BS3V 3MXH 805/B-ITT</t>
  </si>
  <si>
    <t>BS3V 3MXH 1603/B-ITT</t>
  </si>
  <si>
    <t>BS3V 3MXH 1605/B-ITT</t>
  </si>
  <si>
    <t>BS3V 3MXH 1606/B-ITT</t>
  </si>
  <si>
    <t>BS3V 3MXH 2002/A-ITT</t>
  </si>
  <si>
    <t>BS3V 3MXH 2004/A-ITT</t>
  </si>
  <si>
    <t>BS3V 3MXH-F 3202/B-ITT</t>
  </si>
  <si>
    <t>Tenuta Meccanica</t>
  </si>
  <si>
    <t>Mechanical Seal</t>
  </si>
  <si>
    <t>Gasket</t>
  </si>
  <si>
    <t>IP55</t>
  </si>
  <si>
    <t>Materiale Girante</t>
  </si>
  <si>
    <t>Impeller Material</t>
  </si>
  <si>
    <t>Shaft in AISI 316</t>
  </si>
  <si>
    <t>Albero in AISI 316</t>
  </si>
  <si>
    <t>Tipo Tenuta</t>
  </si>
  <si>
    <t>Diametro</t>
  </si>
  <si>
    <t>Nome completo</t>
  </si>
  <si>
    <t>R3</t>
  </si>
  <si>
    <t>X7X72V7</t>
  </si>
  <si>
    <t>XYXY2VY</t>
  </si>
  <si>
    <t>R3 -XYXY2VY ø 12</t>
  </si>
  <si>
    <t>R3 -XYXY2VY ø 14</t>
  </si>
  <si>
    <t>R3 -XYXY2VY ø 18</t>
  </si>
  <si>
    <t>R3 -XYXY2VY ø 20</t>
  </si>
  <si>
    <t>R3 -XYXY2VY ø 22</t>
  </si>
  <si>
    <t>R3 -XYXY2VY ø 24</t>
  </si>
  <si>
    <t>R3 -XYXY2VY ø 28</t>
  </si>
  <si>
    <t>R3 -XYXY2VY ø 32</t>
  </si>
  <si>
    <t>R3 -XYXY2VY ø 40</t>
  </si>
  <si>
    <t>X7X72Z7</t>
  </si>
  <si>
    <t>R3 -X7X72Z7 ø 10</t>
  </si>
  <si>
    <t>R3 -X7X72Z7 ø 12</t>
  </si>
  <si>
    <t>R3 -X7X72Z7 ø 14</t>
  </si>
  <si>
    <t>R3 -X7X72Z7 ø 18</t>
  </si>
  <si>
    <t>R3 -X7X72Z7 ø 20</t>
  </si>
  <si>
    <t>R3 -X7X72Z7 ø 22</t>
  </si>
  <si>
    <t>R3 -X7X72Z7 ø 24</t>
  </si>
  <si>
    <t>R3 -X7X72Z7 ø 28</t>
  </si>
  <si>
    <t>R3 -X7X72Z7 ø 32</t>
  </si>
  <si>
    <t>R3 -X7X72Z7 ø 40</t>
  </si>
  <si>
    <t>XYXY2ZY</t>
  </si>
  <si>
    <t>X7X7RZ7</t>
  </si>
  <si>
    <t>R5</t>
  </si>
  <si>
    <t>XYXYRZY</t>
  </si>
  <si>
    <t>X7X7RR7</t>
  </si>
  <si>
    <t>XYXYRRY</t>
  </si>
  <si>
    <t>XYXYKRY</t>
  </si>
  <si>
    <t>R2</t>
  </si>
  <si>
    <t>R2 -X73R7 ø 14</t>
  </si>
  <si>
    <t>R2 -XY3RY ø 14</t>
  </si>
  <si>
    <t>20/23</t>
  </si>
  <si>
    <t>R3 -XYXYRRY ø 20/23</t>
  </si>
  <si>
    <t>R3 -XYXYKRY ø 20/23</t>
  </si>
  <si>
    <t>U3</t>
  </si>
  <si>
    <t>U3 -X7X72V7 ø 32</t>
  </si>
  <si>
    <t>U3 -X7X72V7 ø 40</t>
  </si>
  <si>
    <t>U3 -XYXY2VY ø 32</t>
  </si>
  <si>
    <t>U3 -XYXY2VY ø 40</t>
  </si>
  <si>
    <t>U3 -X7X72Z7 ø 32</t>
  </si>
  <si>
    <t>U3 -X7X72Z7 ø 40</t>
  </si>
  <si>
    <t>U5</t>
  </si>
  <si>
    <t>U5 -X7X72Z7 ø 50</t>
  </si>
  <si>
    <t>U3 -XYXY2ZY ø 32</t>
  </si>
  <si>
    <t>U3 -XYXY2ZY ø 40</t>
  </si>
  <si>
    <t>U5 -XYXY2ZY ø 50</t>
  </si>
  <si>
    <t>U3 -X7X7RZ7 ø 32</t>
  </si>
  <si>
    <t>U3 -XYXYRZY ø 32</t>
  </si>
  <si>
    <t>U3 -X7X7RR7 ø 32</t>
  </si>
  <si>
    <t>U3 -XYXYRRY ø 32</t>
  </si>
  <si>
    <t>U2</t>
  </si>
  <si>
    <t>U2 -X7XV7 ø 50</t>
  </si>
  <si>
    <t>U2 -X7337 ø 32</t>
  </si>
  <si>
    <t>U2 -X7337 ø 40</t>
  </si>
  <si>
    <t>U2 -X7337 ø 50</t>
  </si>
  <si>
    <t>U2 -XY33Y ø 32</t>
  </si>
  <si>
    <t>U2 -XY33Y ø 40</t>
  </si>
  <si>
    <t>U2 -XY33Y ø 50</t>
  </si>
  <si>
    <t>U3R</t>
  </si>
  <si>
    <t>U3R -XYXY2VY ø 14</t>
  </si>
  <si>
    <t>U3R -XYXY2VY ø 22</t>
  </si>
  <si>
    <t>U3R -X7X72Z7 ø 14</t>
  </si>
  <si>
    <t>U3R -XYXY2ZY ø 14</t>
  </si>
  <si>
    <t>U3R -XYXYRZY ø 14</t>
  </si>
  <si>
    <t>X7X7QR7</t>
  </si>
  <si>
    <t>X7X7QK7</t>
  </si>
  <si>
    <t>U3R -X7X7QK7 ø 14</t>
  </si>
  <si>
    <t>XYXYQRY</t>
  </si>
  <si>
    <t>U3R -XYXYQRY ø 14</t>
  </si>
  <si>
    <t>XYXYQKY</t>
  </si>
  <si>
    <t>U3R -XYXYQKY ø 14</t>
  </si>
  <si>
    <t>U5CAL</t>
  </si>
  <si>
    <t>U5CAL -X7X7RZ7 ø 14</t>
  </si>
  <si>
    <t>U5K</t>
  </si>
  <si>
    <t>U5K -X7X7RZ7 ø 22</t>
  </si>
  <si>
    <t>U5K -X7X7QR7 ø 22</t>
  </si>
  <si>
    <t>U5K -XYXYQRY ø 22</t>
  </si>
  <si>
    <t>U5K -XYXYQKY ø 22</t>
  </si>
  <si>
    <t>U3K</t>
  </si>
  <si>
    <t>XYXYRVY</t>
  </si>
  <si>
    <t>U3K -XYXYRVY ø 14</t>
  </si>
  <si>
    <t>U3K -X7X7RZ7 ø 14</t>
  </si>
  <si>
    <t>U3K -XYXYRZY ø 14</t>
  </si>
  <si>
    <t>U3K -X7X7QR7 ø 14</t>
  </si>
  <si>
    <t>U3K -XYXYQRY ø 14</t>
  </si>
  <si>
    <t>U5K -XYXYRZY ø 22</t>
  </si>
  <si>
    <t>U5K -X7X7QK7 ø 22</t>
  </si>
  <si>
    <t>U5K -XYXYQKY ø 14</t>
  </si>
  <si>
    <t xml:space="preserve">B&amp;T </t>
  </si>
  <si>
    <t>EPDM (120°)</t>
  </si>
  <si>
    <t>B&amp;T EPDM (120°) ø 14</t>
  </si>
  <si>
    <t>B&amp;T EPDM (120°) ø 18</t>
  </si>
  <si>
    <t>FPM</t>
  </si>
  <si>
    <t>B&amp;T FPM ø 12</t>
  </si>
  <si>
    <t>B&amp;T FPM ø 14</t>
  </si>
  <si>
    <t>B&amp;T FPM ø 18</t>
  </si>
  <si>
    <t>WIDIA</t>
  </si>
  <si>
    <t>B&amp;T WIDIA ø 14</t>
  </si>
  <si>
    <t>B&amp;T WIDIA ø 18</t>
  </si>
  <si>
    <t>SIC/SIC/FPM</t>
  </si>
  <si>
    <t>B&amp;T SIC/SIC/FPM ø 12</t>
  </si>
  <si>
    <t>SIC/SIC/EPDM</t>
  </si>
  <si>
    <t>B&amp;T SIC/SIC/EPDM ø 12</t>
  </si>
  <si>
    <t>B&amp;T SIC/SIC/FPM ø 10</t>
  </si>
  <si>
    <t>SIC/SIC/NBR</t>
  </si>
  <si>
    <t>B&amp;T SIC/SIC/NBR ø 15</t>
  </si>
  <si>
    <t>B&amp;T SIC/SIC/FPM ø 14</t>
  </si>
  <si>
    <t>B&amp;T SIC/SIC/NBR ø 14</t>
  </si>
  <si>
    <t>SIC/SIC-C/EPDM</t>
  </si>
  <si>
    <t>B&amp;T SIC/SIC-C/EPDM ø 22</t>
  </si>
  <si>
    <t>SIC/SIC-C/FKM</t>
  </si>
  <si>
    <t>B&amp;T SIC/SIC-C/FKM ø 22</t>
  </si>
  <si>
    <t>B&amp;T SIC/SIC/FPM ø 15</t>
  </si>
  <si>
    <t xml:space="preserve">Tipo </t>
  </si>
  <si>
    <t>134</t>
  </si>
  <si>
    <t>x</t>
  </si>
  <si>
    <t>142</t>
  </si>
  <si>
    <t>2</t>
  </si>
  <si>
    <t xml:space="preserve"> FPM</t>
  </si>
  <si>
    <t>184</t>
  </si>
  <si>
    <t>189</t>
  </si>
  <si>
    <t>201</t>
  </si>
  <si>
    <t>209</t>
  </si>
  <si>
    <t>219</t>
  </si>
  <si>
    <t>264</t>
  </si>
  <si>
    <t>328</t>
  </si>
  <si>
    <t>347</t>
  </si>
  <si>
    <t>4</t>
  </si>
  <si>
    <t>414</t>
  </si>
  <si>
    <t>436</t>
  </si>
  <si>
    <t>5</t>
  </si>
  <si>
    <t>136</t>
  </si>
  <si>
    <t>0,4</t>
  </si>
  <si>
    <t>166</t>
  </si>
  <si>
    <t>0,8</t>
  </si>
  <si>
    <t>221</t>
  </si>
  <si>
    <t>299</t>
  </si>
  <si>
    <t>289</t>
  </si>
  <si>
    <t>134x142x2 FPM</t>
  </si>
  <si>
    <t>328x347x4 FPM</t>
  </si>
  <si>
    <t>414x436x5 FPM</t>
  </si>
  <si>
    <t>136x184x0,4 FPM</t>
  </si>
  <si>
    <t>166x219x0,8 FPM</t>
  </si>
  <si>
    <t>201x264x0,8 FPM</t>
  </si>
  <si>
    <t>221x299x0,8 FPM</t>
  </si>
  <si>
    <t>196x289x0,8 FPM</t>
  </si>
  <si>
    <t>OR 3575</t>
  </si>
  <si>
    <t>OR 3650</t>
  </si>
  <si>
    <t>OR 3850</t>
  </si>
  <si>
    <t>OR 4400</t>
  </si>
  <si>
    <t>OR 4425</t>
  </si>
  <si>
    <t>OR 4462</t>
  </si>
  <si>
    <t>OR 4487</t>
  </si>
  <si>
    <t>OR 4512</t>
  </si>
  <si>
    <t>OR 4550</t>
  </si>
  <si>
    <t>OR 4575</t>
  </si>
  <si>
    <t>OR 4587</t>
  </si>
  <si>
    <t>47,37</t>
  </si>
  <si>
    <t>1,78</t>
  </si>
  <si>
    <t>56,87</t>
  </si>
  <si>
    <t>63,22</t>
  </si>
  <si>
    <t>69,57</t>
  </si>
  <si>
    <t>72,76</t>
  </si>
  <si>
    <t>88,64</t>
  </si>
  <si>
    <t>95</t>
  </si>
  <si>
    <t>98</t>
  </si>
  <si>
    <t>117,1</t>
  </si>
  <si>
    <t>123</t>
  </si>
  <si>
    <t>145,72</t>
  </si>
  <si>
    <t>2,62</t>
  </si>
  <si>
    <t>164,7</t>
  </si>
  <si>
    <t>101,2</t>
  </si>
  <si>
    <t>3,53</t>
  </si>
  <si>
    <t>107,5</t>
  </si>
  <si>
    <t>123,4</t>
  </si>
  <si>
    <t>129,8</t>
  </si>
  <si>
    <t>139,3</t>
  </si>
  <si>
    <t>5,34</t>
  </si>
  <si>
    <t>145,6</t>
  </si>
  <si>
    <t>148,8</t>
  </si>
  <si>
    <t>152</t>
  </si>
  <si>
    <t>155</t>
  </si>
  <si>
    <t>171</t>
  </si>
  <si>
    <t>189,87</t>
  </si>
  <si>
    <t>190,1</t>
  </si>
  <si>
    <t>196,4</t>
  </si>
  <si>
    <t xml:space="preserve">OR 2187 </t>
  </si>
  <si>
    <t xml:space="preserve">OR 2225 </t>
  </si>
  <si>
    <t xml:space="preserve">OR 2250 </t>
  </si>
  <si>
    <t xml:space="preserve">OR 2275 </t>
  </si>
  <si>
    <t xml:space="preserve">OR 2287 </t>
  </si>
  <si>
    <t xml:space="preserve">OR 2312 </t>
  </si>
  <si>
    <t xml:space="preserve">OR 2350 </t>
  </si>
  <si>
    <t xml:space="preserve">OR 2375 </t>
  </si>
  <si>
    <t xml:space="preserve">OR </t>
  </si>
  <si>
    <t xml:space="preserve">OR 2462 </t>
  </si>
  <si>
    <t xml:space="preserve">OR 4775 </t>
  </si>
  <si>
    <t xml:space="preserve">OR 4750 </t>
  </si>
  <si>
    <t xml:space="preserve">OR 6745 </t>
  </si>
  <si>
    <t xml:space="preserve">OR 4675 </t>
  </si>
  <si>
    <t>OR 2187 47,37x1,78 FPM</t>
  </si>
  <si>
    <t>OR 2225 56,87x1,78 FPM</t>
  </si>
  <si>
    <t>OR 2250 63,22x1,78 FPM</t>
  </si>
  <si>
    <t>OR 2275 69,57x1,78 FPM</t>
  </si>
  <si>
    <t>OR 2287 72,76x1,78 FPM</t>
  </si>
  <si>
    <t>OR 2312 79x1,78 FPM</t>
  </si>
  <si>
    <t>OR 2350 88,64x1,78 FPM</t>
  </si>
  <si>
    <t>OR 2375 95x1,78 FPM</t>
  </si>
  <si>
    <t>OR 98x1,78 FPM</t>
  </si>
  <si>
    <t>OR 2462 117,1x1,78 FPM</t>
  </si>
  <si>
    <t>OR 123x1,78 FPM</t>
  </si>
  <si>
    <t>OR 155x4 FPM</t>
  </si>
  <si>
    <t>OR 4675 171x3,53 FPM</t>
  </si>
  <si>
    <t>OR 6745 189,87x5,34 FPM</t>
  </si>
  <si>
    <t>OR 4750 190,1x3,53 FPM</t>
  </si>
  <si>
    <t>OR 4775 196,4x3,53 FPM</t>
  </si>
  <si>
    <t xml:space="preserve">OR 4600 </t>
  </si>
  <si>
    <t>OR 4600 152x3,53 FPM</t>
  </si>
  <si>
    <t>OR 4587 148,8x3,53 FPM</t>
  </si>
  <si>
    <t>OR 4575 145,6x3,53 FPM</t>
  </si>
  <si>
    <t>OR 4550 139,3x3,53 FPM</t>
  </si>
  <si>
    <t>OR 4512 129,8x3,53 FPM</t>
  </si>
  <si>
    <t>OR 4487 123,4x3,53 FPM</t>
  </si>
  <si>
    <t>OR 4462 117,1x3,53 FPM</t>
  </si>
  <si>
    <t>OR 4425 107,5x3,53 FPM</t>
  </si>
  <si>
    <t>OR 4400 101,2x3,53 FPM</t>
  </si>
  <si>
    <t>OR 3575 145,72x2,62 FPM</t>
  </si>
  <si>
    <t>OR 3650 164,7x2,62 FPM</t>
  </si>
  <si>
    <t>SET OR-FPM-MXV25-32-40</t>
  </si>
  <si>
    <t>SET OR-FPM-A 40-110</t>
  </si>
  <si>
    <t>SET OR-FPM-A 50-125</t>
  </si>
  <si>
    <t>SET OR-FPM-A 65-150</t>
  </si>
  <si>
    <t>SET OR-FPM-A 80-170</t>
  </si>
  <si>
    <t>SET OR-FPM-MXH 2-4-8-16</t>
  </si>
  <si>
    <t>SET OR-FPM-MXH 20-32-48</t>
  </si>
  <si>
    <t>SET OR-FPM-GXR-GXV25-MP</t>
  </si>
  <si>
    <t>OR 3850 215,58x2,62 FPM</t>
  </si>
  <si>
    <t>Taglia motore</t>
  </si>
  <si>
    <t>Size 63</t>
  </si>
  <si>
    <t>Size 90</t>
  </si>
  <si>
    <t>Size 112</t>
  </si>
  <si>
    <t>Size 132</t>
  </si>
  <si>
    <t>Size 160</t>
  </si>
  <si>
    <t>Prezzo IP55</t>
  </si>
  <si>
    <t>Prezzo Albero 316</t>
  </si>
  <si>
    <t>Size 180</t>
  </si>
  <si>
    <t>Size 200</t>
  </si>
  <si>
    <t>Size 225</t>
  </si>
  <si>
    <t>Size 250</t>
  </si>
  <si>
    <t>Size 280</t>
  </si>
  <si>
    <t xml:space="preserve">NM, NMS </t>
  </si>
  <si>
    <t>NMS IP55 (R1)</t>
  </si>
  <si>
    <t>NMS IP55 (R2)</t>
  </si>
  <si>
    <t>H 71</t>
  </si>
  <si>
    <t>H 90</t>
  </si>
  <si>
    <t>24 X 360</t>
  </si>
  <si>
    <t>32 X 470</t>
  </si>
  <si>
    <t>42 X 530</t>
  </si>
  <si>
    <t>NM</t>
  </si>
  <si>
    <t>NM-</t>
  </si>
  <si>
    <t>NM4</t>
  </si>
  <si>
    <t>N-</t>
  </si>
  <si>
    <t>NR 50/125, NR4 65</t>
  </si>
  <si>
    <t>NR 50/160, NR4 50/160</t>
  </si>
  <si>
    <t>NR 50/200, NR4 50/200</t>
  </si>
  <si>
    <t>NR 50/250, NR4 50/250</t>
  </si>
  <si>
    <t>NR 65/125, NR4 65/125</t>
  </si>
  <si>
    <t>NR 65/160, NR4 65/160</t>
  </si>
  <si>
    <t>NR 65/200, NR4 65/200</t>
  </si>
  <si>
    <t>NR 65/250, NR4 65/250</t>
  </si>
  <si>
    <t>NR4 100</t>
  </si>
  <si>
    <t>NM 50T</t>
  </si>
  <si>
    <t>NMS-</t>
  </si>
  <si>
    <t>NM4-</t>
  </si>
  <si>
    <t>NR4 125</t>
  </si>
  <si>
    <t>NMS4</t>
  </si>
  <si>
    <t>80-170A, B</t>
  </si>
  <si>
    <t>C 20</t>
  </si>
  <si>
    <t>C 22</t>
  </si>
  <si>
    <t>C 41</t>
  </si>
  <si>
    <t>C41/1</t>
  </si>
  <si>
    <t>(Girante in ghisa con rondella)</t>
  </si>
  <si>
    <t>(A 50-125)</t>
  </si>
  <si>
    <t>Materiale</t>
  </si>
  <si>
    <t xml:space="preserve"> 20/160 </t>
  </si>
  <si>
    <t xml:space="preserve"> 40/125, 40/12, </t>
  </si>
  <si>
    <t xml:space="preserve"> 40/160, 40/16 </t>
  </si>
  <si>
    <t xml:space="preserve"> 40/200, 40/20 </t>
  </si>
  <si>
    <t xml:space="preserve"> 40/250, 40/25 </t>
  </si>
  <si>
    <t xml:space="preserve"> 50/125, 50/12,   NM 17, </t>
  </si>
  <si>
    <t xml:space="preserve"> 50/160, 50/16</t>
  </si>
  <si>
    <t xml:space="preserve"> 50/200, 50/20</t>
  </si>
  <si>
    <t xml:space="preserve"> 50/250, 50/25</t>
  </si>
  <si>
    <t xml:space="preserve"> 65/125, 65/12</t>
  </si>
  <si>
    <t xml:space="preserve"> 65/160, 65/16,   </t>
  </si>
  <si>
    <t xml:space="preserve"> 65/200, 65/20</t>
  </si>
  <si>
    <t xml:space="preserve"> 65/250, 65/25,   NM 50M, </t>
  </si>
  <si>
    <t xml:space="preserve"> 65/315, 65/31</t>
  </si>
  <si>
    <t xml:space="preserve"> 80/160, 80/16</t>
  </si>
  <si>
    <t xml:space="preserve"> 80/200, 80/20,   </t>
  </si>
  <si>
    <t xml:space="preserve"> 80/250, 80/25</t>
  </si>
  <si>
    <t xml:space="preserve"> 80/315, 80/31CE</t>
  </si>
  <si>
    <t xml:space="preserve"> 80/400</t>
  </si>
  <si>
    <t xml:space="preserve"> 100/200, 100/20</t>
  </si>
  <si>
    <t xml:space="preserve"> 100/250, 100/25</t>
  </si>
  <si>
    <t xml:space="preserve"> 100/315</t>
  </si>
  <si>
    <t xml:space="preserve"> 100/400</t>
  </si>
  <si>
    <t xml:space="preserve"> 125/250, 125/25E, D, C</t>
  </si>
  <si>
    <t xml:space="preserve"> 125/315</t>
  </si>
  <si>
    <t xml:space="preserve"> 125/400</t>
  </si>
  <si>
    <t xml:space="preserve"> 150/315</t>
  </si>
  <si>
    <t xml:space="preserve"> 150/400</t>
  </si>
  <si>
    <t xml:space="preserve"> 40-110A, B</t>
  </si>
  <si>
    <t xml:space="preserve"> 50-125A, B, C</t>
  </si>
  <si>
    <t xml:space="preserve"> 65-150A, B, C</t>
  </si>
  <si>
    <t>Mod girante</t>
  </si>
  <si>
    <t>1G0704</t>
  </si>
  <si>
    <t>1G0688</t>
  </si>
  <si>
    <t>1G009</t>
  </si>
  <si>
    <t>1G0690</t>
  </si>
  <si>
    <t>1G0692</t>
  </si>
  <si>
    <t>1G0691</t>
  </si>
  <si>
    <t>1G0694</t>
  </si>
  <si>
    <t>1G0693</t>
  </si>
  <si>
    <t>1G0760</t>
  </si>
  <si>
    <t>1G0782</t>
  </si>
  <si>
    <t>1G073</t>
  </si>
  <si>
    <t>1G091</t>
  </si>
  <si>
    <t>1G092</t>
  </si>
  <si>
    <t>1G0784</t>
  </si>
  <si>
    <t>1G093</t>
  </si>
  <si>
    <t>1G094</t>
  </si>
  <si>
    <t>1G0843</t>
  </si>
  <si>
    <t>Ghisa - Cast Iron MOD G009</t>
  </si>
  <si>
    <t>1G0395</t>
  </si>
  <si>
    <t>1G0397</t>
  </si>
  <si>
    <t>1G0402</t>
  </si>
  <si>
    <t>1G0838</t>
  </si>
  <si>
    <t>1G0404</t>
  </si>
  <si>
    <t>1G095</t>
  </si>
  <si>
    <t>1G0403</t>
  </si>
  <si>
    <t>1G0353</t>
  </si>
  <si>
    <t>1G0349</t>
  </si>
  <si>
    <t>1G0435</t>
  </si>
  <si>
    <t>1G0717</t>
  </si>
  <si>
    <t>1G0534</t>
  </si>
  <si>
    <t>1G0575</t>
  </si>
  <si>
    <t>1G0697</t>
  </si>
  <si>
    <t>0GS43</t>
  </si>
  <si>
    <t>1GS43</t>
  </si>
  <si>
    <t>0G009</t>
  </si>
  <si>
    <t>0G0105</t>
  </si>
  <si>
    <t>0G0308</t>
  </si>
  <si>
    <t>0G036B</t>
  </si>
  <si>
    <t>0G046</t>
  </si>
  <si>
    <t>0G029</t>
  </si>
  <si>
    <t>0GS293</t>
  </si>
  <si>
    <t>0G035</t>
  </si>
  <si>
    <t>Ghisa - Cast Iron MOD 0G0105</t>
  </si>
  <si>
    <t>0GS44</t>
  </si>
  <si>
    <t>Ghisa - Cast Iron MOD 0GS43</t>
  </si>
  <si>
    <t>Ghisa - Cast Iron 0GS44 MOD</t>
  </si>
  <si>
    <t>NM 12/C/A</t>
  </si>
  <si>
    <t>NM 17/D/A</t>
  </si>
  <si>
    <t>NM 25/20A/B</t>
  </si>
  <si>
    <t>NMD 25/190B/A</t>
  </si>
  <si>
    <t>NM 32/20C/A</t>
  </si>
  <si>
    <t>NM 40/16B/B</t>
  </si>
  <si>
    <t>NM 50/12D/B</t>
  </si>
  <si>
    <t>I60400242000</t>
  </si>
  <si>
    <t>NM EI 32/20C/A</t>
  </si>
  <si>
    <t>I60400462000</t>
  </si>
  <si>
    <t>NM EI 40/16B/B</t>
  </si>
  <si>
    <t>I60400862000</t>
  </si>
  <si>
    <t>NM EI 50/12D/B</t>
  </si>
  <si>
    <t>61V01222000</t>
  </si>
  <si>
    <t>61V01262000</t>
  </si>
  <si>
    <t>61V01882000</t>
  </si>
  <si>
    <t>61V01922000</t>
  </si>
  <si>
    <t>61V01962000</t>
  </si>
  <si>
    <t>MGP 404/A</t>
  </si>
  <si>
    <t>CT 60/A</t>
  </si>
  <si>
    <t>CT 61/A</t>
  </si>
  <si>
    <t>T 100/A</t>
  </si>
  <si>
    <t>72T70360002</t>
  </si>
  <si>
    <t>61V0146A000</t>
  </si>
  <si>
    <t>B&amp;T SIC/SIC/FPM ø 12 (2)</t>
  </si>
  <si>
    <t>U3R -X7X7QR7 ø 14</t>
  </si>
  <si>
    <t>Bronzo - Bronze MOD 1G0704</t>
  </si>
  <si>
    <t>Bronzo - Bronze MOD 1G0688</t>
  </si>
  <si>
    <t>Bronzo - Bronze MOD 1G009</t>
  </si>
  <si>
    <t>Bronzo - Bronze MOD 1G0690</t>
  </si>
  <si>
    <t>Bronzo - Bronze MOD 1G0692</t>
  </si>
  <si>
    <t>Bronzo - Bronze MOD 1G0691</t>
  </si>
  <si>
    <t>Bronzo - Bronze MOD 1G0694</t>
  </si>
  <si>
    <t>Bronzo - Bronze MOD 1G0693</t>
  </si>
  <si>
    <t>Bronzo - Bronze MOD 1G0760</t>
  </si>
  <si>
    <t xml:space="preserve">Bronzo - Bronze MOD 1G0782  </t>
  </si>
  <si>
    <t>Bronzo - Bronze MOD 1G073</t>
  </si>
  <si>
    <t>Bronzo - Bronze MOD 1G091</t>
  </si>
  <si>
    <t>Bronzo - Bronze MOD 1G092</t>
  </si>
  <si>
    <t>Bronzo - Bronze MOD 1G0784</t>
  </si>
  <si>
    <t>Bronzo - Bronze MOD 1G093</t>
  </si>
  <si>
    <t>Bronzo - Bronze MOD 1G094</t>
  </si>
  <si>
    <t>Bronzo - Bronze MOD 1G0843</t>
  </si>
  <si>
    <t>Bronzo - Bronze MOD 1G0838</t>
  </si>
  <si>
    <t>Bronzo - Bronze MOD 1G0395</t>
  </si>
  <si>
    <t>Bronzo - Bronze MOD 1G0397</t>
  </si>
  <si>
    <t>Bronzo - Bronze MOD 1G0402</t>
  </si>
  <si>
    <t>Bronzo - Bronze MOD 1G0404</t>
  </si>
  <si>
    <t>Bronzo - Bronze MOD 1G095</t>
  </si>
  <si>
    <t>Bronzo - Bronze MOD 1G0403</t>
  </si>
  <si>
    <t>Bronzo - Bronze MOD 1G0353</t>
  </si>
  <si>
    <t>Bronzo - Bronze MOD 1G0349</t>
  </si>
  <si>
    <t>Bronzo - Bronze MOD 1G0435</t>
  </si>
  <si>
    <t>Bronzo - Bronze MOD 1G0717</t>
  </si>
  <si>
    <t>Bronzo - Bronze MOD 1G0534</t>
  </si>
  <si>
    <t>Bronzo - Bronze MOD 1G0575</t>
  </si>
  <si>
    <t>Bronzo - Bronze MOD 1G0697</t>
  </si>
  <si>
    <t>Bronzo - Bronze MOD 1GS43</t>
  </si>
  <si>
    <t>I609000830A0</t>
  </si>
  <si>
    <t>I609001430A0</t>
  </si>
  <si>
    <t>I609001630A0</t>
  </si>
  <si>
    <t>I609001830A0</t>
  </si>
  <si>
    <t>I609002030A0</t>
  </si>
  <si>
    <t>I609002430A0</t>
  </si>
  <si>
    <t>I609002820A0</t>
  </si>
  <si>
    <t>I609003230A0</t>
  </si>
  <si>
    <t>I609003430A0</t>
  </si>
  <si>
    <t>I609003630A0</t>
  </si>
  <si>
    <t>I609003830A0</t>
  </si>
  <si>
    <t>I609004230A0</t>
  </si>
  <si>
    <t>I609004603A0</t>
  </si>
  <si>
    <t>I609004630A0</t>
  </si>
  <si>
    <t>I609005020A0</t>
  </si>
  <si>
    <t>I609005620A0</t>
  </si>
  <si>
    <t>I609005840A0</t>
  </si>
  <si>
    <t>I609006040A0</t>
  </si>
  <si>
    <t>I609006240A0</t>
  </si>
  <si>
    <t>I6090062B0A0</t>
  </si>
  <si>
    <t>I609008430A0</t>
  </si>
  <si>
    <t>I609008830A0</t>
  </si>
  <si>
    <t>I609009230A0</t>
  </si>
  <si>
    <t>I609009440A0</t>
  </si>
  <si>
    <t>I609009640A0</t>
  </si>
  <si>
    <t>I609010040A0</t>
  </si>
  <si>
    <t>I609011820A0</t>
  </si>
  <si>
    <t>I609012230A0</t>
  </si>
  <si>
    <t>I609012630A0</t>
  </si>
  <si>
    <t>I609013030A0</t>
  </si>
  <si>
    <t>I609013430A0</t>
  </si>
  <si>
    <t>I609013830A0</t>
  </si>
  <si>
    <t>I609014820A0</t>
  </si>
  <si>
    <t>I609015420A0</t>
  </si>
  <si>
    <t>I609016230A0</t>
  </si>
  <si>
    <t>I609016630A0</t>
  </si>
  <si>
    <t>I609017030A0</t>
  </si>
  <si>
    <t>I609017430A0</t>
  </si>
  <si>
    <t>I609018830A0</t>
  </si>
  <si>
    <t>I609019230A0</t>
  </si>
  <si>
    <t>I609019630A0</t>
  </si>
  <si>
    <t>I609020030A0</t>
  </si>
  <si>
    <t>I609020430A0</t>
  </si>
  <si>
    <t>NM4 EI 32/20A/B</t>
  </si>
  <si>
    <t>NM4 EI 40/16A/C</t>
  </si>
  <si>
    <t>NM4 EI 40/20B/B</t>
  </si>
  <si>
    <t>NM4 EI 40/20A/B</t>
  </si>
  <si>
    <t>NM4 EI 40/25C/C</t>
  </si>
  <si>
    <t>NM4 EI 40/25B/C</t>
  </si>
  <si>
    <t>NM4 EI 40/25A/B</t>
  </si>
  <si>
    <t>NM4 EI 50/16B/C</t>
  </si>
  <si>
    <t>NM4 EI 50/16A/C</t>
  </si>
  <si>
    <t>NM4 EI 50/20C/C</t>
  </si>
  <si>
    <t>NM4 EI 50/20B/C</t>
  </si>
  <si>
    <t>NM4 EI 50/20A/C</t>
  </si>
  <si>
    <t>NM4 EI 50/25D/B</t>
  </si>
  <si>
    <t>NM4 EI 50/25C/C</t>
  </si>
  <si>
    <t>NM4 EI 50/25B/B</t>
  </si>
  <si>
    <t>NM4 EI 50/25A/B</t>
  </si>
  <si>
    <t>NM4 EI 65/16C/C</t>
  </si>
  <si>
    <t>NM4 EI 65/16B/C</t>
  </si>
  <si>
    <t>NM4 EI 65/16A/C</t>
  </si>
  <si>
    <t>NM4 EI 65/16S/A</t>
  </si>
  <si>
    <t>NM4 EI 80/16C/C</t>
  </si>
  <si>
    <t>NM4 EI 80/16B/C</t>
  </si>
  <si>
    <t>NM4 EI 80/16A/C</t>
  </si>
  <si>
    <t>NM4 EI 80/20C/C</t>
  </si>
  <si>
    <t>NM4 EI 80/25C/A</t>
  </si>
  <si>
    <t>NM4 EI 80/25B/B</t>
  </si>
  <si>
    <t>NM4 EI 80/25A/B</t>
  </si>
  <si>
    <t>NM4 EI 100/20C/A</t>
  </si>
  <si>
    <t>NM4 EI 100/20B/A</t>
  </si>
  <si>
    <t>NM4 EI 100/25B/B</t>
  </si>
  <si>
    <t>NM4 EI 100/25A/B</t>
  </si>
  <si>
    <t>NM4 EI 125/25E/B</t>
  </si>
  <si>
    <t>NM4 EI 125/25D/B</t>
  </si>
  <si>
    <t>NM4 EI 125/25C/B</t>
  </si>
  <si>
    <t>NM4 EI 125/25B</t>
  </si>
  <si>
    <t>NM4 EI 125/25A</t>
  </si>
  <si>
    <t>61T01782000</t>
  </si>
  <si>
    <t>Modello</t>
  </si>
  <si>
    <t>Model</t>
  </si>
  <si>
    <t>Monofase - Single phase</t>
  </si>
  <si>
    <t xml:space="preserve">Modello </t>
  </si>
  <si>
    <t>B=</t>
  </si>
  <si>
    <t>M=</t>
  </si>
  <si>
    <t>EI=</t>
  </si>
  <si>
    <r>
      <rPr>
        <sz val="11"/>
        <color indexed="9"/>
        <rFont val="Arial"/>
        <family val="2"/>
      </rPr>
      <t xml:space="preserve">MOLTIPLICATORE </t>
    </r>
  </si>
  <si>
    <r>
      <t xml:space="preserve">KIT CONTROFLANGE - </t>
    </r>
    <r>
      <rPr>
        <i/>
        <sz val="20"/>
        <color indexed="9"/>
        <rFont val="Arial"/>
        <family val="2"/>
      </rPr>
      <t>KIT COUNTERFLANGES</t>
    </r>
  </si>
  <si>
    <t>Bronzo - Bronze</t>
  </si>
  <si>
    <t>4=</t>
  </si>
  <si>
    <t>4 poli - 4 poles</t>
  </si>
  <si>
    <t>F=</t>
  </si>
  <si>
    <t>Flangiata - Flanged</t>
  </si>
  <si>
    <t xml:space="preserve">L= </t>
  </si>
  <si>
    <t>Acciaio 316 - Stainless steel 316</t>
  </si>
  <si>
    <t>Elettropompe multistadio orizzontali monoblocco (corpo pompa in ghisa)</t>
  </si>
  <si>
    <t>Horizontal multi-stage close coupled pumps (cast iron pump casing)</t>
  </si>
  <si>
    <t>Motore monofase - Single phase motor</t>
  </si>
  <si>
    <t>Single phase motor</t>
  </si>
  <si>
    <t>Motore monofase</t>
  </si>
  <si>
    <t>Con inverter - With inverter</t>
  </si>
  <si>
    <r>
      <t xml:space="preserve">KIT CONTROFLANGE- </t>
    </r>
    <r>
      <rPr>
        <i/>
        <sz val="16"/>
        <color indexed="9"/>
        <rFont val="Arial"/>
        <family val="2"/>
      </rPr>
      <t xml:space="preserve">KIT COUNTERFLANGES </t>
    </r>
  </si>
  <si>
    <r>
      <t xml:space="preserve">A richiesta - </t>
    </r>
    <r>
      <rPr>
        <i/>
        <sz val="10"/>
        <color theme="1"/>
        <rFont val="Arial"/>
        <family val="2"/>
      </rPr>
      <t>On request</t>
    </r>
  </si>
  <si>
    <t>MXV - MXVL</t>
  </si>
  <si>
    <r>
      <t xml:space="preserve">KIT CONTROFLANGE - </t>
    </r>
    <r>
      <rPr>
        <i/>
        <sz val="16"/>
        <color indexed="9"/>
        <rFont val="Arial"/>
        <family val="2"/>
      </rPr>
      <t>KIT COUNTERFLANGES</t>
    </r>
  </si>
  <si>
    <r>
      <t xml:space="preserve">RACCORDI FLANGIATI - </t>
    </r>
    <r>
      <rPr>
        <i/>
        <sz val="16"/>
        <color indexed="9"/>
        <rFont val="Arial"/>
        <family val="2"/>
      </rPr>
      <t>FLANGED TRANSITION PIECES</t>
    </r>
  </si>
  <si>
    <r>
      <rPr>
        <sz val="16"/>
        <color indexed="9"/>
        <rFont val="Arial"/>
        <family val="2"/>
      </rPr>
      <t>MXP</t>
    </r>
  </si>
  <si>
    <r>
      <t>MPC</t>
    </r>
    <r>
      <rPr>
        <sz val="16"/>
        <color indexed="9"/>
        <rFont val="Arial"/>
        <family val="2"/>
      </rPr>
      <t xml:space="preserve"> </t>
    </r>
  </si>
  <si>
    <r>
      <t xml:space="preserve">A, </t>
    </r>
    <r>
      <rPr>
        <sz val="16"/>
        <color indexed="9"/>
        <rFont val="Arial"/>
        <family val="2"/>
      </rPr>
      <t xml:space="preserve">B-A    </t>
    </r>
  </si>
  <si>
    <r>
      <t xml:space="preserve">Ghisa - </t>
    </r>
    <r>
      <rPr>
        <i/>
        <sz val="10"/>
        <rFont val="Arial"/>
        <family val="2"/>
      </rPr>
      <t>Cast iron</t>
    </r>
  </si>
  <si>
    <r>
      <t xml:space="preserve">Ottone - </t>
    </r>
    <r>
      <rPr>
        <i/>
        <sz val="10"/>
        <rFont val="Arial"/>
        <family val="2"/>
      </rPr>
      <t>Brass</t>
    </r>
  </si>
  <si>
    <r>
      <t xml:space="preserve">Codice riferito al 400 V - </t>
    </r>
    <r>
      <rPr>
        <i/>
        <sz val="10"/>
        <rFont val="Arial"/>
        <family val="2"/>
      </rPr>
      <t>Code referred to 400 V</t>
    </r>
  </si>
  <si>
    <r>
      <t xml:space="preserve">Codice riferito al 400/690 V - </t>
    </r>
    <r>
      <rPr>
        <i/>
        <sz val="10"/>
        <rFont val="Arial"/>
        <family val="2"/>
      </rPr>
      <t>Code referred to 400/690 V</t>
    </r>
  </si>
  <si>
    <r>
      <t xml:space="preserve">Con una pompa sommergibile per drenaggio - </t>
    </r>
    <r>
      <rPr>
        <i/>
        <sz val="10"/>
        <rFont val="Arial"/>
        <family val="2"/>
      </rPr>
      <t>With one Submersible drainage pump</t>
    </r>
  </si>
  <si>
    <r>
      <t xml:space="preserve">Con una pompa sommergibile per acque sporche - </t>
    </r>
    <r>
      <rPr>
        <i/>
        <sz val="10"/>
        <color indexed="8"/>
        <rFont val="Arial"/>
        <family val="2"/>
      </rPr>
      <t>With one Submersible sewage and drainage pumps</t>
    </r>
  </si>
  <si>
    <r>
      <t xml:space="preserve">Con una pompa sommergibile con sistema trituratore - </t>
    </r>
    <r>
      <rPr>
        <i/>
        <sz val="10"/>
        <color indexed="8"/>
        <rFont val="Arial"/>
        <family val="2"/>
      </rPr>
      <t>With one Submersible sewage and drainage pumps</t>
    </r>
  </si>
  <si>
    <r>
      <t xml:space="preserve">Con due pompe sommergibili per drenaggio - </t>
    </r>
    <r>
      <rPr>
        <i/>
        <sz val="10"/>
        <rFont val="Arial"/>
        <family val="2"/>
      </rPr>
      <t>With two Submersible drainage pumps</t>
    </r>
  </si>
  <si>
    <r>
      <t xml:space="preserve">Con due pompe sommergibili per acque sporche - </t>
    </r>
    <r>
      <rPr>
        <i/>
        <sz val="10"/>
        <color indexed="8"/>
        <rFont val="Arial"/>
        <family val="2"/>
      </rPr>
      <t>With two Submersible sewage and drainage pumps</t>
    </r>
  </si>
  <si>
    <r>
      <t xml:space="preserve">Con due pompe sommergibili con sistema tributare - </t>
    </r>
    <r>
      <rPr>
        <i/>
        <sz val="10"/>
        <color indexed="8"/>
        <rFont val="Arial"/>
        <family val="2"/>
      </rPr>
      <t>With two Submersible pumps with high power grinder</t>
    </r>
  </si>
  <si>
    <r>
      <t xml:space="preserve">KIT PORTAGOMMA - </t>
    </r>
    <r>
      <rPr>
        <i/>
        <sz val="10"/>
        <color indexed="9"/>
        <rFont val="Arial"/>
        <family val="2"/>
      </rPr>
      <t>HOSETAIL KIT</t>
    </r>
  </si>
  <si>
    <r>
      <t>C,</t>
    </r>
    <r>
      <rPr>
        <sz val="16"/>
        <color indexed="9"/>
        <rFont val="Arial"/>
        <family val="2"/>
      </rPr>
      <t xml:space="preserve"> B-C </t>
    </r>
  </si>
  <si>
    <t>Velocità fissa - Fixed speed</t>
  </si>
  <si>
    <t xml:space="preserve">V= </t>
  </si>
  <si>
    <t xml:space="preserve">Velocità variabile - Variable speed </t>
  </si>
  <si>
    <t>ITT=</t>
  </si>
  <si>
    <t>Con I-MAT - With I-MAT</t>
  </si>
  <si>
    <r>
      <t>CT, T,</t>
    </r>
    <r>
      <rPr>
        <sz val="16"/>
        <color indexed="9"/>
        <rFont val="Arial"/>
        <family val="2"/>
      </rPr>
      <t xml:space="preserve"> B-CT, B-T</t>
    </r>
  </si>
  <si>
    <r>
      <t xml:space="preserve">CA, </t>
    </r>
    <r>
      <rPr>
        <sz val="16"/>
        <color indexed="9"/>
        <rFont val="Arial"/>
        <family val="2"/>
      </rPr>
      <t>B-CA</t>
    </r>
  </si>
  <si>
    <t>Elettropompe sommergibili in acciaio inox con girante aperta</t>
  </si>
  <si>
    <t>Stainless steel submersible pumps with open impeller</t>
  </si>
  <si>
    <t>GQR</t>
  </si>
  <si>
    <t>GXV</t>
  </si>
  <si>
    <t>GQS, GQV</t>
  </si>
  <si>
    <r>
      <t xml:space="preserve">KIT AGGIUNTIVI - </t>
    </r>
    <r>
      <rPr>
        <i/>
        <sz val="16"/>
        <color indexed="9"/>
        <rFont val="Arial"/>
        <family val="2"/>
      </rPr>
      <t>ADDITIONAL KIT</t>
    </r>
  </si>
  <si>
    <t>Vortex</t>
  </si>
  <si>
    <t xml:space="preserve">Canale - Channel </t>
  </si>
  <si>
    <t>GXC</t>
  </si>
  <si>
    <t xml:space="preserve">6= </t>
  </si>
  <si>
    <t>6 poli - 6 poles</t>
  </si>
  <si>
    <t>8=</t>
  </si>
  <si>
    <t>8 poli - 8 poles</t>
  </si>
  <si>
    <t>SM=</t>
  </si>
  <si>
    <t>Motore Calpeda - Calpeda Motor</t>
  </si>
  <si>
    <t>SDX</t>
  </si>
  <si>
    <t>Pompe in acciaio - Pumps in stainless steel</t>
  </si>
  <si>
    <t>SDS</t>
  </si>
  <si>
    <t>Pompe in ghisa - Pumps in cast iron</t>
  </si>
  <si>
    <t xml:space="preserve">T= </t>
  </si>
  <si>
    <t>Trifase - Three phase</t>
  </si>
  <si>
    <t>10=</t>
  </si>
  <si>
    <t>10 poli - 10 poles</t>
  </si>
  <si>
    <t>I- =</t>
  </si>
  <si>
    <t>CS</t>
  </si>
  <si>
    <t>Calpeda motor</t>
  </si>
  <si>
    <t>a richiesta - on request</t>
  </si>
  <si>
    <t>EMT=</t>
  </si>
  <si>
    <t>EASYMAT trifase - three phase</t>
  </si>
  <si>
    <t>EMM=</t>
  </si>
  <si>
    <t>EASYMAT monfase - singe phase</t>
  </si>
  <si>
    <r>
      <t>Trasduttore singolo pressione costante -</t>
    </r>
    <r>
      <rPr>
        <i/>
        <sz val="10"/>
        <rFont val="Arial"/>
        <family val="2"/>
      </rPr>
      <t xml:space="preserve"> Single transducer constant pressure</t>
    </r>
  </si>
  <si>
    <t>BS2V 2NM 32/20C/A-ITT</t>
  </si>
  <si>
    <t>BS2V 2NM 40/16B/B-ITT</t>
  </si>
  <si>
    <t>BS2V 2NM 40/25A/C-ITT</t>
  </si>
  <si>
    <t>BS2V 2NM 50/20S/C-ITT</t>
  </si>
  <si>
    <t>BS2V 2NM 50/25B/C-ITT</t>
  </si>
  <si>
    <t>BS2V 2NM 50/25A/C-ITT</t>
  </si>
  <si>
    <t>BS2V 2NM 65/16AR-ITT</t>
  </si>
  <si>
    <t>BS2V 2NM 65/16A/C-ITT</t>
  </si>
  <si>
    <t>BS2V 2NM 65/20C/C-ITT</t>
  </si>
  <si>
    <t>BS2V 2NM 65/20B/C-ITT</t>
  </si>
  <si>
    <t>BS2V 2NM 65/20A/A-ITT</t>
  </si>
  <si>
    <t>BS2V 2NM 65/25C/A-ITT</t>
  </si>
  <si>
    <t>BS2V 2NM 80/16B/C-ITT</t>
  </si>
  <si>
    <t>BS2V 2NM 80/20B-ITT</t>
  </si>
  <si>
    <t>BS2V 2NM 80/25E-ITT</t>
  </si>
  <si>
    <t>BS2V 2NM 100/20D-ITT</t>
  </si>
  <si>
    <t>BS3V 3NM 32/20C/A-ITT</t>
  </si>
  <si>
    <t>BS3V 3NM 40/16B/B-ITT</t>
  </si>
  <si>
    <t>BS3V 3NM 40/25A/C-ITT</t>
  </si>
  <si>
    <t>BS3V 3NM 50/20S/C-ITT</t>
  </si>
  <si>
    <t>BS3V 3NM 50/25B/C-ITT</t>
  </si>
  <si>
    <t>BS3V 3NM 50/25A/C-ITT</t>
  </si>
  <si>
    <t>BS3V 3NM 65/16AR-ITT</t>
  </si>
  <si>
    <t>BS3V 3NM 65/16A/C-ITT</t>
  </si>
  <si>
    <t>BS3V 3NM 65/20C/C-ITT</t>
  </si>
  <si>
    <t>BS3V 3NM 65/20B/C-ITT</t>
  </si>
  <si>
    <t>BS3V 3NM 65/20A/A-ITT</t>
  </si>
  <si>
    <t>BS3V 3NM 65/25C/A-ITT</t>
  </si>
  <si>
    <t>BS3V 3NM 80/16B/C-ITT</t>
  </si>
  <si>
    <t>BS3V 3NM 80/16A/C-ITT</t>
  </si>
  <si>
    <t>BS3V 3NM 80/20B-ITT</t>
  </si>
  <si>
    <t>BS3V 3NM 80/25E-ITT</t>
  </si>
  <si>
    <t>BS3V 3NM 100/20D-ITT</t>
  </si>
  <si>
    <r>
      <rPr>
        <sz val="16"/>
        <color indexed="9"/>
        <rFont val="Arial"/>
        <family val="2"/>
      </rPr>
      <t>MPSU</t>
    </r>
  </si>
  <si>
    <t>MPSU 304</t>
  </si>
  <si>
    <t>MPSU 305</t>
  </si>
  <si>
    <t>MPSU 306</t>
  </si>
  <si>
    <t>MPSU 307</t>
  </si>
  <si>
    <t>MPSU 504</t>
  </si>
  <si>
    <t>MPSU 505</t>
  </si>
  <si>
    <t>MPSU 506</t>
  </si>
  <si>
    <t>MPSU 507</t>
  </si>
  <si>
    <t>76H03042000</t>
  </si>
  <si>
    <t>76H03052000</t>
  </si>
  <si>
    <t>76H03062000</t>
  </si>
  <si>
    <t>76H03072000</t>
  </si>
  <si>
    <t>76H04042000</t>
  </si>
  <si>
    <t>76H04052000</t>
  </si>
  <si>
    <t>76H04062000</t>
  </si>
  <si>
    <t>76H04072000</t>
  </si>
  <si>
    <t>76L03041000</t>
  </si>
  <si>
    <t>76L03051000</t>
  </si>
  <si>
    <t>76L03061000</t>
  </si>
  <si>
    <t>76L03071000</t>
  </si>
  <si>
    <t>76L04041000</t>
  </si>
  <si>
    <t>76L04051000</t>
  </si>
  <si>
    <t>76L04061000</t>
  </si>
  <si>
    <t>76L04071000</t>
  </si>
  <si>
    <t>MPSUM 304</t>
  </si>
  <si>
    <t>MPSUM 305</t>
  </si>
  <si>
    <t>MPSUM 306</t>
  </si>
  <si>
    <t>MPSUM 307</t>
  </si>
  <si>
    <t>MPSUM 504</t>
  </si>
  <si>
    <t>MPSUM 505</t>
  </si>
  <si>
    <t>MPSUM 506</t>
  </si>
  <si>
    <t>MPSUM 507</t>
  </si>
  <si>
    <t>Codice</t>
  </si>
  <si>
    <t>Stazione automatica di raccolta e sollevamento acque chiare con serbatoio capacità 230 litri</t>
  </si>
  <si>
    <t>Automatic clear water collecting and lifting station single tank with 230 liter nominal capacity</t>
  </si>
  <si>
    <t>Stazione automatica di raccolta e sollevamento acque di rifiuto con serbatoio capacità 500 litri</t>
  </si>
  <si>
    <t>Automatic waste water collecting and lifting station single tank with 500 liter nominal capacity</t>
  </si>
  <si>
    <t>NM 65/20C/C</t>
  </si>
  <si>
    <t>NM 65/20A/A</t>
  </si>
  <si>
    <t>NM 65/25C/A</t>
  </si>
  <si>
    <t>60T01782000</t>
  </si>
  <si>
    <t>NMS 65/250B/A</t>
  </si>
  <si>
    <t>60T01802000</t>
  </si>
  <si>
    <t>NMS 65/250A/B</t>
  </si>
  <si>
    <t>I60401684000</t>
  </si>
  <si>
    <t>NM EI 65/20C/C</t>
  </si>
  <si>
    <t>I60401744000</t>
  </si>
  <si>
    <t>NM EI 65/20A/A</t>
  </si>
  <si>
    <t>I60401764000</t>
  </si>
  <si>
    <t>NM EI 65/25C/A</t>
  </si>
  <si>
    <t>61T01802000</t>
  </si>
  <si>
    <t>61T02081000</t>
  </si>
  <si>
    <t>I609015840A0</t>
  </si>
  <si>
    <t>NM4 EI 100/20A/C</t>
  </si>
  <si>
    <t>I609006640A0</t>
  </si>
  <si>
    <t>NM4 EI 65/20B/C</t>
  </si>
  <si>
    <t>I609007030A0</t>
  </si>
  <si>
    <t>NM4 EI 65/20A/B</t>
  </si>
  <si>
    <t>I609007630A0</t>
  </si>
  <si>
    <t>NM4 EI 65/25B/B</t>
  </si>
  <si>
    <t>I609008040A0</t>
  </si>
  <si>
    <t>NM4 EI 65/25A/C</t>
  </si>
  <si>
    <t>NM4 100/31C</t>
  </si>
  <si>
    <t>NM4 100/31B</t>
  </si>
  <si>
    <t>NM4 65/20B/C</t>
  </si>
  <si>
    <t>NM4 65/20A/B</t>
  </si>
  <si>
    <t>NM4 65/25B/B</t>
  </si>
  <si>
    <t>NM4 65/25A/C</t>
  </si>
  <si>
    <t>N 65-200C/B</t>
  </si>
  <si>
    <t>N 65-200B/B</t>
  </si>
  <si>
    <t>N 65-200A/B</t>
  </si>
  <si>
    <t>N 65-250C/B</t>
  </si>
  <si>
    <t>N 65-250B/B</t>
  </si>
  <si>
    <t>N 65-250A/B</t>
  </si>
  <si>
    <t>N4 50-250D</t>
  </si>
  <si>
    <t>N4 65-200B/B</t>
  </si>
  <si>
    <t>N4 65-200A/B</t>
  </si>
  <si>
    <t>N4 65-250B/B</t>
  </si>
  <si>
    <t>N4 65-250A/B</t>
  </si>
  <si>
    <t>70MA0150000</t>
  </si>
  <si>
    <t>NR 32/200A</t>
  </si>
  <si>
    <t>70MA0440000</t>
  </si>
  <si>
    <t>NR 40/200B</t>
  </si>
  <si>
    <t>70MA0661000</t>
  </si>
  <si>
    <t>NR 50/160B/A</t>
  </si>
  <si>
    <t>70MA1061000</t>
  </si>
  <si>
    <t>NR 65/125D/A</t>
  </si>
  <si>
    <t>I70MA0150000</t>
  </si>
  <si>
    <t>NR EI 32/200A</t>
  </si>
  <si>
    <t>I70MA0440000</t>
  </si>
  <si>
    <t>NR EI 40/200B</t>
  </si>
  <si>
    <t>I70MA0661000</t>
  </si>
  <si>
    <t>NR EI 50/160B/A</t>
  </si>
  <si>
    <t>I70MA1061000</t>
  </si>
  <si>
    <t>NR EI 65/125D/A</t>
  </si>
  <si>
    <t>I70MA0150001</t>
  </si>
  <si>
    <t>I70MA0440001</t>
  </si>
  <si>
    <t>I70MA0661001</t>
  </si>
  <si>
    <t>I70MA1061001</t>
  </si>
  <si>
    <t>I70M10020001</t>
  </si>
  <si>
    <t>I70M10040001</t>
  </si>
  <si>
    <t>I70M10060001</t>
  </si>
  <si>
    <t>I70M10080001</t>
  </si>
  <si>
    <t>I70M10100001</t>
  </si>
  <si>
    <t>I70M10120001</t>
  </si>
  <si>
    <t>I70M00203001</t>
  </si>
  <si>
    <t>I70M00223001</t>
  </si>
  <si>
    <t>I70M00243001</t>
  </si>
  <si>
    <t>I70M00283001</t>
  </si>
  <si>
    <t>I70M00322001</t>
  </si>
  <si>
    <t>I70M00382001</t>
  </si>
  <si>
    <t>I70MB0151001</t>
  </si>
  <si>
    <t>I70MB0401001</t>
  </si>
  <si>
    <t>I70MB0702001</t>
  </si>
  <si>
    <t>I70MB0792001</t>
  </si>
  <si>
    <t>I70MB0862001</t>
  </si>
  <si>
    <t>I70MB0902001</t>
  </si>
  <si>
    <t>I70MB0942001</t>
  </si>
  <si>
    <t>I70MB0981001</t>
  </si>
  <si>
    <t>I70MB1122001</t>
  </si>
  <si>
    <t>I70MB1162001</t>
  </si>
  <si>
    <t>I70MB1182001</t>
  </si>
  <si>
    <t>I70MB1222001</t>
  </si>
  <si>
    <t>I70MB1262001</t>
  </si>
  <si>
    <t>I70MB1302001</t>
  </si>
  <si>
    <t>I70MB1342001</t>
  </si>
  <si>
    <t>I70MB1382001</t>
  </si>
  <si>
    <t>I70MB1422001</t>
  </si>
  <si>
    <t>I70MB1461001</t>
  </si>
  <si>
    <t>I70MB1521001</t>
  </si>
  <si>
    <t>MXH 1604/A</t>
  </si>
  <si>
    <t>I62243041000</t>
  </si>
  <si>
    <t>MXH EI 1604/A</t>
  </si>
  <si>
    <t>MXH 2003</t>
  </si>
  <si>
    <t>MXH 4801/A</t>
  </si>
  <si>
    <t>MXH-F 2003</t>
  </si>
  <si>
    <t>MXH-F 4801/A</t>
  </si>
  <si>
    <t>I62206031000</t>
  </si>
  <si>
    <t>MXH EI 2003</t>
  </si>
  <si>
    <t>I62206031100</t>
  </si>
  <si>
    <t>MXH-F EI 2003</t>
  </si>
  <si>
    <t>62254011200</t>
  </si>
  <si>
    <t>MXH-V 3201/B</t>
  </si>
  <si>
    <t>62254021200</t>
  </si>
  <si>
    <t>MXH-V 3202/B</t>
  </si>
  <si>
    <t>62244031200</t>
  </si>
  <si>
    <t>MXH-V 3203/A</t>
  </si>
  <si>
    <t>62244041200</t>
  </si>
  <si>
    <t>MXH-V 3204/A</t>
  </si>
  <si>
    <t>62245011200</t>
  </si>
  <si>
    <t>MXH-V 4801/A</t>
  </si>
  <si>
    <t>62245021200</t>
  </si>
  <si>
    <t>MXH-V 4802/A</t>
  </si>
  <si>
    <t>62245031200</t>
  </si>
  <si>
    <t>MXH-V 4803/A</t>
  </si>
  <si>
    <t>MGP 205/A</t>
  </si>
  <si>
    <t>R2 -X73R7 ø 10</t>
  </si>
  <si>
    <t>R2 -XY3RY ø 10</t>
  </si>
  <si>
    <t>R3 -XYXY2VY ø 10</t>
  </si>
  <si>
    <t>161</t>
  </si>
  <si>
    <t>169</t>
  </si>
  <si>
    <t>161x169x2 FPM</t>
  </si>
  <si>
    <t>174</t>
  </si>
  <si>
    <t>2,5</t>
  </si>
  <si>
    <t>174x184x2,5 FPM</t>
  </si>
  <si>
    <t>199</t>
  </si>
  <si>
    <t>189x199x2,5 FPM</t>
  </si>
  <si>
    <t>201x209x2,5 FPM</t>
  </si>
  <si>
    <t>209x219x2,5 FPM</t>
  </si>
  <si>
    <t>278</t>
  </si>
  <si>
    <t>3,5</t>
  </si>
  <si>
    <t>264x278x3,5 FPM</t>
  </si>
  <si>
    <t>Size 71</t>
  </si>
  <si>
    <t>Size 80</t>
  </si>
  <si>
    <t xml:space="preserve"> 25/12, 25/125 </t>
  </si>
  <si>
    <t>Ghisa - Cast Iron MOD 0G0308</t>
  </si>
  <si>
    <t xml:space="preserve"> 25/160 </t>
  </si>
  <si>
    <t>Ghisa - Cast Iron MOD 0G036B</t>
  </si>
  <si>
    <t xml:space="preserve"> 25/20, 25/200 </t>
  </si>
  <si>
    <t>Ghisa - Cast Iron MOD 0G046</t>
  </si>
  <si>
    <t xml:space="preserve"> 32/125, 32/12,   NM 10, </t>
  </si>
  <si>
    <t>NR 40/125, NR4 50</t>
  </si>
  <si>
    <t>Ghisa - Cast Iron MOD 0G029</t>
  </si>
  <si>
    <t xml:space="preserve"> 32/160, 32/16,   NM 11 </t>
  </si>
  <si>
    <t>NR 40/160, NR4 40/160</t>
  </si>
  <si>
    <t>Ghisa - Cast Iron MOD GS293</t>
  </si>
  <si>
    <t xml:space="preserve"> 32/200, 32/20,   NM 12 </t>
  </si>
  <si>
    <t>NR 40/200, NR4 40/200</t>
  </si>
  <si>
    <t>Ghisa - Cast Iron MOD 0G035</t>
  </si>
  <si>
    <t>60D00823000</t>
  </si>
  <si>
    <t>60D00862000</t>
  </si>
  <si>
    <t>NMP 50/12D/A</t>
  </si>
  <si>
    <t>61D00823000</t>
  </si>
  <si>
    <t>61D00862000</t>
  </si>
  <si>
    <t>60F01542000</t>
  </si>
  <si>
    <t>60F01583000</t>
  </si>
  <si>
    <t>A 65-150B/B</t>
  </si>
  <si>
    <t>61F01582000</t>
  </si>
  <si>
    <t>GM 10 SG</t>
  </si>
  <si>
    <t>72U70200000</t>
  </si>
  <si>
    <t>72U70250000</t>
  </si>
  <si>
    <t>72U70300000</t>
  </si>
  <si>
    <t>72U70350000</t>
  </si>
  <si>
    <t>72U70400000</t>
  </si>
  <si>
    <t>72U70450000</t>
  </si>
  <si>
    <t>8G028000000</t>
  </si>
  <si>
    <t>8G028200000</t>
  </si>
  <si>
    <t>8G028400000</t>
  </si>
  <si>
    <t>8G028600000</t>
  </si>
  <si>
    <t>8G028800000</t>
  </si>
  <si>
    <t>8G029000000</t>
  </si>
  <si>
    <t>8G029200000</t>
  </si>
  <si>
    <t>8G029400000</t>
  </si>
  <si>
    <t>8G029600000</t>
  </si>
  <si>
    <t>8G028100000</t>
  </si>
  <si>
    <t>8G028300000</t>
  </si>
  <si>
    <t>8G028500000</t>
  </si>
  <si>
    <t>8G028700000</t>
  </si>
  <si>
    <t>8G028900000</t>
  </si>
  <si>
    <t>8G029100000</t>
  </si>
  <si>
    <t>8G029300000</t>
  </si>
  <si>
    <t>8G029500000</t>
  </si>
  <si>
    <t>8G029700000</t>
  </si>
  <si>
    <t>8G034710000</t>
  </si>
  <si>
    <t>8G038000000</t>
  </si>
  <si>
    <t>8G038200000</t>
  </si>
  <si>
    <t>8G038400000</t>
  </si>
  <si>
    <t>8G038600000</t>
  </si>
  <si>
    <t>8G038800000</t>
  </si>
  <si>
    <t>8G039000000</t>
  </si>
  <si>
    <t>8G039200000</t>
  </si>
  <si>
    <t>8G039400000</t>
  </si>
  <si>
    <t>8G039600000</t>
  </si>
  <si>
    <t>8G035150000</t>
  </si>
  <si>
    <t>8G038100000</t>
  </si>
  <si>
    <t>8G038300000</t>
  </si>
  <si>
    <t>8G038500000</t>
  </si>
  <si>
    <t>8G038700000</t>
  </si>
  <si>
    <t>8G038900000</t>
  </si>
  <si>
    <t>8G039100000</t>
  </si>
  <si>
    <t>8G039300000</t>
  </si>
  <si>
    <t>8G039500000</t>
  </si>
  <si>
    <t>8G039700000</t>
  </si>
  <si>
    <t>8G036950000</t>
  </si>
  <si>
    <t>10CS 130</t>
  </si>
  <si>
    <t>BS2F 2NMD 25/190B/A</t>
  </si>
  <si>
    <t>BS2F 2NM 32/16B/A</t>
  </si>
  <si>
    <t>BS2F 2NM 32/16A/B</t>
  </si>
  <si>
    <t>BS2F 2NM 32/20A/B</t>
  </si>
  <si>
    <t>BS2F 2NMD 32/210D/B</t>
  </si>
  <si>
    <t>BS2F 2NMD 40/180D/B</t>
  </si>
  <si>
    <t>BS2F 2NM 40/16A/C</t>
  </si>
  <si>
    <t>BS2F 2NM 65/20C/C</t>
  </si>
  <si>
    <t>BS2F 2NM 65/20B/C</t>
  </si>
  <si>
    <t>BS2F 2NM 65/20A/A</t>
  </si>
  <si>
    <t>BS2F 2NM 65/25C/A</t>
  </si>
  <si>
    <t>BS2F 2NMS 65/250A/B</t>
  </si>
  <si>
    <t>BS2F 2NM 80/20B</t>
  </si>
  <si>
    <t>BS2F 2NM 80/25E</t>
  </si>
  <si>
    <t>BS3F 3NM 40/16A/C</t>
  </si>
  <si>
    <t>BS3F 3NM 65/20C/C</t>
  </si>
  <si>
    <t>BS3F 3NM 65/20B/C</t>
  </si>
  <si>
    <t>BS3F 3NM 65/20A/A</t>
  </si>
  <si>
    <t>BS3F 3NM 65/25C/A</t>
  </si>
  <si>
    <t>BS3F 3NMS 65/250B/A</t>
  </si>
  <si>
    <t>BS3F 3NMS 65/250A/B</t>
  </si>
  <si>
    <t>BS3F 3NM 80/20B</t>
  </si>
  <si>
    <t>BS3F 3NM 80/25E</t>
  </si>
  <si>
    <t>BS2F 2MXH 1604/A</t>
  </si>
  <si>
    <t>BS2F 2MXH-F 3202/B</t>
  </si>
  <si>
    <t>BS2F 2MXH-F 3203/A</t>
  </si>
  <si>
    <t>BS2F 2MXH-F 3204/A</t>
  </si>
  <si>
    <t>BS2F 2MXH-F 4802/A</t>
  </si>
  <si>
    <t>BS2F 2MXH-F 4803/A</t>
  </si>
  <si>
    <t>BSM2F 2MXHM 205/B</t>
  </si>
  <si>
    <t>BSM2F 2MXHM 404/B</t>
  </si>
  <si>
    <t>BSM2F 2MXHM 406/A</t>
  </si>
  <si>
    <t>BSM2F 2MXHM 803/A</t>
  </si>
  <si>
    <t>BSM2F 2MXHM 804/A</t>
  </si>
  <si>
    <t>BS3F 3MXH 1604/A</t>
  </si>
  <si>
    <t>BS3F 3MXH-F 3202/B</t>
  </si>
  <si>
    <t>BS3F 3MXH-F 3203/A</t>
  </si>
  <si>
    <t>BS3F 3MXH-F 3204/A</t>
  </si>
  <si>
    <t>BS3F 3MXH-F 4802/A</t>
  </si>
  <si>
    <t>BS3F 3MXH-F 4803/A</t>
  </si>
  <si>
    <t>BS2V 2MXH 1604/A-ITT</t>
  </si>
  <si>
    <t>BS2V 2MXH 2003-ITT</t>
  </si>
  <si>
    <t>BS3V 3MXH 1604/A-ITT</t>
  </si>
  <si>
    <t>BS3V 3MXH 2003-ITT</t>
  </si>
  <si>
    <t>BS MPSU</t>
  </si>
  <si>
    <t>BS2F 2MPSU 304</t>
  </si>
  <si>
    <t>BS2F 2MPSU 305</t>
  </si>
  <si>
    <t>BS2F 2MPSU 306</t>
  </si>
  <si>
    <t>BS2F 2MPSU 307</t>
  </si>
  <si>
    <t>BS2F 2MPSU 504</t>
  </si>
  <si>
    <t>BS2F 2MPSU 505</t>
  </si>
  <si>
    <t>BS2F 2MPSU 506</t>
  </si>
  <si>
    <t>BS2F 2MPSU 507</t>
  </si>
  <si>
    <t>BSM2F 2MPSUM 304</t>
  </si>
  <si>
    <t>BSM2F 2MPSUM 305</t>
  </si>
  <si>
    <t>BSM2F 2MPSUM 306</t>
  </si>
  <si>
    <t>BSM2F 2MPSUM 307</t>
  </si>
  <si>
    <t>BSM2F 2MPSUM 504</t>
  </si>
  <si>
    <t>BSM2F 2MPSUM 505</t>
  </si>
  <si>
    <t>BSM2F 2MPSUM 506</t>
  </si>
  <si>
    <t>BSM2F 2MPSUM 507</t>
  </si>
  <si>
    <t>BS3F 3MPSU 304</t>
  </si>
  <si>
    <t>BS3F 3MPSU 305</t>
  </si>
  <si>
    <t>BS3F 3MPSU 306</t>
  </si>
  <si>
    <t>BS3F 3MPSU 307</t>
  </si>
  <si>
    <t>BS3F 3MPSU 504</t>
  </si>
  <si>
    <t>BS3F 3MPSU 505</t>
  </si>
  <si>
    <t>BS3F 3MPSU 506</t>
  </si>
  <si>
    <t>BS3F 3MPSU 507</t>
  </si>
  <si>
    <t>IDROMAT 5-30</t>
  </si>
  <si>
    <t>IDROMAT 6-15</t>
  </si>
  <si>
    <t>IDROMAT 6-30</t>
  </si>
  <si>
    <t>MPSU</t>
  </si>
  <si>
    <t>GQN</t>
  </si>
  <si>
    <t>70TA0060000</t>
  </si>
  <si>
    <t>70TA0100000</t>
  </si>
  <si>
    <t>70TA0110000</t>
  </si>
  <si>
    <t>70TA0150000</t>
  </si>
  <si>
    <t>70TA0160000</t>
  </si>
  <si>
    <t>70TA0050000</t>
  </si>
  <si>
    <t>GQN 50-13 V.230/50</t>
  </si>
  <si>
    <t>GQN 50-13 V.400/50</t>
  </si>
  <si>
    <t>GQN 50-15 V.230/50</t>
  </si>
  <si>
    <t>GQN 50-15 V.400/50</t>
  </si>
  <si>
    <t>GQN 50-17 V.230/50</t>
  </si>
  <si>
    <t>GQN 50-17 V.400/50</t>
  </si>
  <si>
    <t>70UA0050000</t>
  </si>
  <si>
    <t>70UA0100000</t>
  </si>
  <si>
    <t>70UA0150000</t>
  </si>
  <si>
    <t>GQNM 50-13 V.230/50</t>
  </si>
  <si>
    <t>GQNM 50-15 V.230/50</t>
  </si>
  <si>
    <t>GQNM 50-17 V.230/50</t>
  </si>
  <si>
    <t>71A00042300</t>
  </si>
  <si>
    <t>Three-phase motor</t>
  </si>
  <si>
    <t>Motore trifase</t>
  </si>
  <si>
    <t>Senza motore</t>
  </si>
  <si>
    <t>Without motor</t>
  </si>
  <si>
    <t>Guarnizione</t>
  </si>
  <si>
    <t>B&amp;T EPDM (120°) ø 12</t>
  </si>
  <si>
    <t>Tropizalizzata</t>
  </si>
  <si>
    <t>Tropicalized</t>
  </si>
  <si>
    <r>
      <t xml:space="preserve">inserire "ok" </t>
    </r>
    <r>
      <rPr>
        <i/>
        <sz val="10"/>
        <rFont val="Arial"/>
        <family val="2"/>
      </rPr>
      <t>insert "ok"</t>
    </r>
  </si>
  <si>
    <r>
      <t xml:space="preserve">Trasduttore differenziale pressione proporzionale - </t>
    </r>
    <r>
      <rPr>
        <i/>
        <sz val="10"/>
        <rFont val="Arial"/>
        <family val="2"/>
      </rPr>
      <t>Differential transducer proportional pressure</t>
    </r>
  </si>
  <si>
    <t>X7X7K17</t>
  </si>
  <si>
    <t>R3 -X7X7K17 ø 12</t>
  </si>
  <si>
    <t>R3 -X7X7K17 ø 18</t>
  </si>
  <si>
    <t>R3 -X7X7K17 ø 20</t>
  </si>
  <si>
    <t>R3 -X7X7K17 ø 24</t>
  </si>
  <si>
    <t>R3 -X7X7K17 ø 32</t>
  </si>
  <si>
    <t>R3 -X7X7K17 ø 40</t>
  </si>
  <si>
    <t>NM 6/B</t>
  </si>
  <si>
    <t>NM 6/A</t>
  </si>
  <si>
    <t>MXV 50-1501</t>
  </si>
  <si>
    <t>MXV 50-1502</t>
  </si>
  <si>
    <t>MXV 50-1503</t>
  </si>
  <si>
    <t>MXV 50-1504</t>
  </si>
  <si>
    <t>MXV 50-1505</t>
  </si>
  <si>
    <t>MXV 50-1506</t>
  </si>
  <si>
    <t>MXV 50-1507</t>
  </si>
  <si>
    <t>MXV 50-1508</t>
  </si>
  <si>
    <t>MXV 50-1509</t>
  </si>
  <si>
    <t>MXV 50-1510</t>
  </si>
  <si>
    <t>MXV 50-1511</t>
  </si>
  <si>
    <t>MXV 50-1512</t>
  </si>
  <si>
    <t>MXV 50-1513</t>
  </si>
  <si>
    <t>MXV 50-1514</t>
  </si>
  <si>
    <t>MXV 50-1515</t>
  </si>
  <si>
    <t>MXV 50-1516</t>
  </si>
  <si>
    <t>MXV 50-1517</t>
  </si>
  <si>
    <t>MXV 50-2001</t>
  </si>
  <si>
    <t>MXV 50-2002</t>
  </si>
  <si>
    <t>MXV 50-2003</t>
  </si>
  <si>
    <t>MXV 50-2004</t>
  </si>
  <si>
    <t>MXV 50-2005</t>
  </si>
  <si>
    <t>MXV 50-2006</t>
  </si>
  <si>
    <t>MXV 50-2007</t>
  </si>
  <si>
    <t>MXV 50-2008</t>
  </si>
  <si>
    <t>MXV 50-2009</t>
  </si>
  <si>
    <t>MXV 50-2010</t>
  </si>
  <si>
    <t>MXV 50-2011</t>
  </si>
  <si>
    <t>MXV 50-2012</t>
  </si>
  <si>
    <t>MXV 50-2013</t>
  </si>
  <si>
    <t>MXV 50-2014</t>
  </si>
  <si>
    <t>MXV 50-2015</t>
  </si>
  <si>
    <t>MXV 50-2016</t>
  </si>
  <si>
    <t>MXV 50-2017</t>
  </si>
  <si>
    <t>53480121H00</t>
  </si>
  <si>
    <t>53480221H00</t>
  </si>
  <si>
    <t>53480421A00</t>
  </si>
  <si>
    <t>53480521L00</t>
  </si>
  <si>
    <t>53480621B00</t>
  </si>
  <si>
    <t>53480721B00</t>
  </si>
  <si>
    <t>53480921B00</t>
  </si>
  <si>
    <t>53481021B00</t>
  </si>
  <si>
    <t>53481121L00</t>
  </si>
  <si>
    <t>53481221L00</t>
  </si>
  <si>
    <t>53481321L00</t>
  </si>
  <si>
    <t>53481421L00</t>
  </si>
  <si>
    <t>53481521L00</t>
  </si>
  <si>
    <t>53481621L00</t>
  </si>
  <si>
    <t>53481721L00</t>
  </si>
  <si>
    <t>53490121H00</t>
  </si>
  <si>
    <t>53490221H00</t>
  </si>
  <si>
    <t>53490321A00</t>
  </si>
  <si>
    <t>53490421L00</t>
  </si>
  <si>
    <t>53490521B00</t>
  </si>
  <si>
    <t>53490621B00</t>
  </si>
  <si>
    <t>53490721B00</t>
  </si>
  <si>
    <t>53490821L00</t>
  </si>
  <si>
    <t>53490921L00</t>
  </si>
  <si>
    <t>53491021L00</t>
  </si>
  <si>
    <t>53491121L00</t>
  </si>
  <si>
    <t>53491221L00</t>
  </si>
  <si>
    <t>53491321L00</t>
  </si>
  <si>
    <t>53491421L00</t>
  </si>
  <si>
    <t>53491521L00</t>
  </si>
  <si>
    <t>53491621L00</t>
  </si>
  <si>
    <t>53491721L00</t>
  </si>
  <si>
    <t>MXV 50-1501 O</t>
  </si>
  <si>
    <t>MXV 50-1502 O</t>
  </si>
  <si>
    <t>MXV 50-1503 O</t>
  </si>
  <si>
    <t>MXV 50-1504 O</t>
  </si>
  <si>
    <t>MXV 50-1505 O</t>
  </si>
  <si>
    <t>MXV 50-1506 O</t>
  </si>
  <si>
    <t>MXV 50-1507 O</t>
  </si>
  <si>
    <t>MXV 50-1508 O</t>
  </si>
  <si>
    <t>MXV 50-1509 O</t>
  </si>
  <si>
    <t>MXV 50-1510 O</t>
  </si>
  <si>
    <t>MXV 50-2001 O</t>
  </si>
  <si>
    <t>MXV 50-2002 O</t>
  </si>
  <si>
    <t>MXV 50-2003 O</t>
  </si>
  <si>
    <t>MXV 50-2004 O</t>
  </si>
  <si>
    <t>MXV 50-2005 O</t>
  </si>
  <si>
    <t>MXV 50-2006 O</t>
  </si>
  <si>
    <t>MXV 50-2007 O</t>
  </si>
  <si>
    <t>MXV 50-2008 O</t>
  </si>
  <si>
    <t>MXV 50-2009 O</t>
  </si>
  <si>
    <t>MXV 50-2010 O</t>
  </si>
  <si>
    <t>53490141H00</t>
  </si>
  <si>
    <t>53490241H00</t>
  </si>
  <si>
    <t>53490341A00</t>
  </si>
  <si>
    <t>53490441L00</t>
  </si>
  <si>
    <t>53490541B00</t>
  </si>
  <si>
    <t>53490641B00</t>
  </si>
  <si>
    <t>53490741B00</t>
  </si>
  <si>
    <t>53490841L00</t>
  </si>
  <si>
    <t>53490941L00</t>
  </si>
  <si>
    <t>53491041L00</t>
  </si>
  <si>
    <t>53480141H00</t>
  </si>
  <si>
    <t>53480241H00</t>
  </si>
  <si>
    <t>53480441A00</t>
  </si>
  <si>
    <t>53480541L00</t>
  </si>
  <si>
    <t>53480641B00</t>
  </si>
  <si>
    <t>53480741B00</t>
  </si>
  <si>
    <t>53480941B00</t>
  </si>
  <si>
    <t>53481041B00</t>
  </si>
  <si>
    <t>MXV EI 50-1502</t>
  </si>
  <si>
    <t>MXV EI 50-1504</t>
  </si>
  <si>
    <t>MXV EI 50-1505</t>
  </si>
  <si>
    <t>MXV EI 50-1506</t>
  </si>
  <si>
    <t>MXV EI 50-1507</t>
  </si>
  <si>
    <t>MXV EI 50-1509</t>
  </si>
  <si>
    <t>MXV EI 50-1510</t>
  </si>
  <si>
    <t>MXV EI 50-1511</t>
  </si>
  <si>
    <t>MXV EI 50-1512</t>
  </si>
  <si>
    <t>MXV EI 50-1513</t>
  </si>
  <si>
    <t>MXV EI 50-1514</t>
  </si>
  <si>
    <t>MXV EI 50-1515</t>
  </si>
  <si>
    <t>MXV EI 50-1516</t>
  </si>
  <si>
    <t>MXV EI 50-1517</t>
  </si>
  <si>
    <t>MXV EI 50-2002</t>
  </si>
  <si>
    <t>MXV EI 50-2003</t>
  </si>
  <si>
    <t>MXV EI 50-2004</t>
  </si>
  <si>
    <t>MXV EI 50-2005</t>
  </si>
  <si>
    <t>MXV EI 50-2006</t>
  </si>
  <si>
    <t>MXV EI 50-2007</t>
  </si>
  <si>
    <t>MXV EI 50-2008</t>
  </si>
  <si>
    <t>MXV EI 50-2009</t>
  </si>
  <si>
    <t>MXV EI 50-2010</t>
  </si>
  <si>
    <t>MXV EI 50-2011</t>
  </si>
  <si>
    <t>MXV EI 50-2012</t>
  </si>
  <si>
    <t>MXV EI 50-2013</t>
  </si>
  <si>
    <t>MXV EI 50-2014</t>
  </si>
  <si>
    <t>MXV EI 50-2015</t>
  </si>
  <si>
    <t>MXV EI 50-2016</t>
  </si>
  <si>
    <t>I53480221H00</t>
  </si>
  <si>
    <t>I53480421A00</t>
  </si>
  <si>
    <t>I53480521L00</t>
  </si>
  <si>
    <t>I53480621B00</t>
  </si>
  <si>
    <t>I53480721B00</t>
  </si>
  <si>
    <t>I53480921B00</t>
  </si>
  <si>
    <t>I53481021B00</t>
  </si>
  <si>
    <t>I53481121L00</t>
  </si>
  <si>
    <t>I53481221L00</t>
  </si>
  <si>
    <t>I53481321L00</t>
  </si>
  <si>
    <t>I53481421L00</t>
  </si>
  <si>
    <t>I53481521L00</t>
  </si>
  <si>
    <t>I53481621L00</t>
  </si>
  <si>
    <t>I53481721L00</t>
  </si>
  <si>
    <t>I53490221H00</t>
  </si>
  <si>
    <t>I53490321A00</t>
  </si>
  <si>
    <t>I53490421L00</t>
  </si>
  <si>
    <t>I53490521B00</t>
  </si>
  <si>
    <t>I53490621B00</t>
  </si>
  <si>
    <t>I53490721B00</t>
  </si>
  <si>
    <t>I53490821L00</t>
  </si>
  <si>
    <t>I53490921L00</t>
  </si>
  <si>
    <t>I53491021L00</t>
  </si>
  <si>
    <t>I53491121L00</t>
  </si>
  <si>
    <t>I53491221L00</t>
  </si>
  <si>
    <t>I53491321L00</t>
  </si>
  <si>
    <t>I53491421L00</t>
  </si>
  <si>
    <t>I53491521L00</t>
  </si>
  <si>
    <t>I53491621L00</t>
  </si>
  <si>
    <t>I53480241H00</t>
  </si>
  <si>
    <t>I53480441A00</t>
  </si>
  <si>
    <t>I53480541L00</t>
  </si>
  <si>
    <t>I53480641B00</t>
  </si>
  <si>
    <t>I53480741B00</t>
  </si>
  <si>
    <t>I53480941B00</t>
  </si>
  <si>
    <t>I53481041B00</t>
  </si>
  <si>
    <t>I53490241H00</t>
  </si>
  <si>
    <t>I53490341A00</t>
  </si>
  <si>
    <t>I53490441L00</t>
  </si>
  <si>
    <t>I53490541B00</t>
  </si>
  <si>
    <t>I53490641B00</t>
  </si>
  <si>
    <t>I53490741B00</t>
  </si>
  <si>
    <t>I53490841L00</t>
  </si>
  <si>
    <t>I53490941L00</t>
  </si>
  <si>
    <t>I53491041L00</t>
  </si>
  <si>
    <t>MXVL 50-1501</t>
  </si>
  <si>
    <t>MXVL 50-1502</t>
  </si>
  <si>
    <t>MXVL 50-1503</t>
  </si>
  <si>
    <t>MXVL 50-1504</t>
  </si>
  <si>
    <t>MXVL 50-1505</t>
  </si>
  <si>
    <t>MXVL 50-1506</t>
  </si>
  <si>
    <t>MXVL 50-1507</t>
  </si>
  <si>
    <t>MXVL 50-1508</t>
  </si>
  <si>
    <t>MXVL 50-1509</t>
  </si>
  <si>
    <t>MXVL 50-1510</t>
  </si>
  <si>
    <t>MXVL 50-1511</t>
  </si>
  <si>
    <t>MXVL 50-1512</t>
  </si>
  <si>
    <t>MXVL 50-1513</t>
  </si>
  <si>
    <t>MXVL 50-1514</t>
  </si>
  <si>
    <t>MXVL 50-1515</t>
  </si>
  <si>
    <t>MXVL 50-1516</t>
  </si>
  <si>
    <t>MXVL 50-1517</t>
  </si>
  <si>
    <t>MXVL 50-2001</t>
  </si>
  <si>
    <t>MXVL 50-2002</t>
  </si>
  <si>
    <t>MXVL 50-2003</t>
  </si>
  <si>
    <t>MXVL 50-2004</t>
  </si>
  <si>
    <t>MXVL 50-2005</t>
  </si>
  <si>
    <t>MXVL 50-2006</t>
  </si>
  <si>
    <t>MXVL 50-2007</t>
  </si>
  <si>
    <t>MXVL 50-2008</t>
  </si>
  <si>
    <t>MXVL 50-2009</t>
  </si>
  <si>
    <t>MXVL 50-2010</t>
  </si>
  <si>
    <t>MXVL 50-2011</t>
  </si>
  <si>
    <t>MXVL 50-2012</t>
  </si>
  <si>
    <t>MXVL 50-2013</t>
  </si>
  <si>
    <t>MXVL 50-2014</t>
  </si>
  <si>
    <t>MXVL 50-2015</t>
  </si>
  <si>
    <t>MXVL 50-2016</t>
  </si>
  <si>
    <t>MXVL 50-2017</t>
  </si>
  <si>
    <t>MXVL 50-1501 O</t>
  </si>
  <si>
    <t>MXVL 50-1502 O</t>
  </si>
  <si>
    <t>MXVL 50-1503 O</t>
  </si>
  <si>
    <t>MXVL 50-1504 O</t>
  </si>
  <si>
    <t>MXVL 50-1505 O</t>
  </si>
  <si>
    <t>MXVL 50-1506 O</t>
  </si>
  <si>
    <t>MXVL 50-1507 O</t>
  </si>
  <si>
    <t>MXVL 50-1508 O</t>
  </si>
  <si>
    <t>MXVL 50-1509 O</t>
  </si>
  <si>
    <t>MXVL 50-1510 O</t>
  </si>
  <si>
    <t>MXVL 50-2001 O</t>
  </si>
  <si>
    <t>MXVL 50-2002 O</t>
  </si>
  <si>
    <t>MXVL 50-2003 O</t>
  </si>
  <si>
    <t>MXVL 50-2004 O</t>
  </si>
  <si>
    <t>MXVL 50-2005 O</t>
  </si>
  <si>
    <t>MXVL 50-2006 O</t>
  </si>
  <si>
    <t>MXVL 50-2007 O</t>
  </si>
  <si>
    <t>MXVL 50-2008 O</t>
  </si>
  <si>
    <t>MXVL 50-2009 O</t>
  </si>
  <si>
    <t>MXVL 50-2010 O</t>
  </si>
  <si>
    <t>55480121H00</t>
  </si>
  <si>
    <t>55480221H00</t>
  </si>
  <si>
    <t>55480421A00</t>
  </si>
  <si>
    <t>55480521L00</t>
  </si>
  <si>
    <t>55480621B00</t>
  </si>
  <si>
    <t>55480721B00</t>
  </si>
  <si>
    <t>55480921B00</t>
  </si>
  <si>
    <t>55481021B00</t>
  </si>
  <si>
    <t>55481121L00</t>
  </si>
  <si>
    <t>55481221L00</t>
  </si>
  <si>
    <t>55481321L00</t>
  </si>
  <si>
    <t>55481421L00</t>
  </si>
  <si>
    <t>55481521L00</t>
  </si>
  <si>
    <t>55481621L00</t>
  </si>
  <si>
    <t>55481721L00</t>
  </si>
  <si>
    <t>55490121H00</t>
  </si>
  <si>
    <t>55490221H00</t>
  </si>
  <si>
    <t>55490321A00</t>
  </si>
  <si>
    <t>55490421L00</t>
  </si>
  <si>
    <t>55490521B00</t>
  </si>
  <si>
    <t>55490621B00</t>
  </si>
  <si>
    <t>55490721B00</t>
  </si>
  <si>
    <t>55490821L00</t>
  </si>
  <si>
    <t>55490921L00</t>
  </si>
  <si>
    <t>55491021L00</t>
  </si>
  <si>
    <t>55491121L00</t>
  </si>
  <si>
    <t>55491221L00</t>
  </si>
  <si>
    <t>55491321L00</t>
  </si>
  <si>
    <t>55491421L00</t>
  </si>
  <si>
    <t>55491521L00</t>
  </si>
  <si>
    <t>55491621L00</t>
  </si>
  <si>
    <t>55491721L00</t>
  </si>
  <si>
    <t>55490141H00</t>
  </si>
  <si>
    <t>55490241H00</t>
  </si>
  <si>
    <t>55490341A00</t>
  </si>
  <si>
    <t>55490441L00</t>
  </si>
  <si>
    <t>55490541B00</t>
  </si>
  <si>
    <t>55490641B00</t>
  </si>
  <si>
    <t>55490741B00</t>
  </si>
  <si>
    <t>55490841L00</t>
  </si>
  <si>
    <t>55490941L00</t>
  </si>
  <si>
    <t>55491041L00</t>
  </si>
  <si>
    <t>55480141H00</t>
  </si>
  <si>
    <t>55480241H00</t>
  </si>
  <si>
    <t>55480441A00</t>
  </si>
  <si>
    <t>55480541L00</t>
  </si>
  <si>
    <t>55480641B00</t>
  </si>
  <si>
    <t>55480741B00</t>
  </si>
  <si>
    <t>55480941B00</t>
  </si>
  <si>
    <t>55481041B00</t>
  </si>
  <si>
    <t>72A51030000</t>
  </si>
  <si>
    <t>72A51040000</t>
  </si>
  <si>
    <t>NGX 3/100</t>
  </si>
  <si>
    <t>NGX 4/110</t>
  </si>
  <si>
    <t>NGL 3/100</t>
  </si>
  <si>
    <t>NGL 4/110</t>
  </si>
  <si>
    <t>MXV 65-3202/D</t>
  </si>
  <si>
    <t>MXV 65-3203/C</t>
  </si>
  <si>
    <t>MXV 65-3204/C</t>
  </si>
  <si>
    <t>MXV 65-3205/D</t>
  </si>
  <si>
    <t>MXV 65-3206/D</t>
  </si>
  <si>
    <t>MXV 65-3207/D</t>
  </si>
  <si>
    <t>MXV 65-3208/D</t>
  </si>
  <si>
    <t>MXV 65-3209/E</t>
  </si>
  <si>
    <t>MXV 65-3210/E</t>
  </si>
  <si>
    <t>MXV 65-3212/D</t>
  </si>
  <si>
    <t>MXV 80-4801/D</t>
  </si>
  <si>
    <t>MXV 80-4802/C</t>
  </si>
  <si>
    <t>MXV 80-4803/C</t>
  </si>
  <si>
    <t>MXV 80-4804/D</t>
  </si>
  <si>
    <t>MXV 80-4805/D</t>
  </si>
  <si>
    <t>MXV 80-4806/D</t>
  </si>
  <si>
    <t>MXV 80-4807/E</t>
  </si>
  <si>
    <t>MXV 80-4808/D</t>
  </si>
  <si>
    <t>50440221L00</t>
  </si>
  <si>
    <t>50440321B00</t>
  </si>
  <si>
    <t>50440421B00</t>
  </si>
  <si>
    <t>50440521L00</t>
  </si>
  <si>
    <t>50440621L00</t>
  </si>
  <si>
    <t>50440721L00</t>
  </si>
  <si>
    <t>50440821L00</t>
  </si>
  <si>
    <t>50440921S00</t>
  </si>
  <si>
    <t>50441021S00</t>
  </si>
  <si>
    <t>50441221L00</t>
  </si>
  <si>
    <t>50450121L00</t>
  </si>
  <si>
    <t>50450221B00</t>
  </si>
  <si>
    <t>50450321B00</t>
  </si>
  <si>
    <t>50450421L00</t>
  </si>
  <si>
    <t>50450521L00</t>
  </si>
  <si>
    <t>50450621L00</t>
  </si>
  <si>
    <t>50450721S00</t>
  </si>
  <si>
    <t>50450821L00</t>
  </si>
  <si>
    <t>E-idos</t>
  </si>
  <si>
    <t>Sistema di pressurizzazione con sensore elettronico di pressione integrato</t>
  </si>
  <si>
    <t>Boosting pressure system with built-in electronic pressure sensor</t>
  </si>
  <si>
    <t>T663000310D0</t>
  </si>
  <si>
    <t>T663000410D0</t>
  </si>
  <si>
    <t>T663000510D0</t>
  </si>
  <si>
    <t>T663010310D0</t>
  </si>
  <si>
    <t>T663010410D0</t>
  </si>
  <si>
    <t>T72B510200D0</t>
  </si>
  <si>
    <t>T72B510300D0</t>
  </si>
  <si>
    <t>T72B510400D0</t>
  </si>
  <si>
    <t>E-MXPM 203-PCD</t>
  </si>
  <si>
    <t>E-MXPM 204-PCD</t>
  </si>
  <si>
    <t>E-MXPM 205-PCD</t>
  </si>
  <si>
    <t>E-MXPM 403-PCD</t>
  </si>
  <si>
    <t>E-MXPM 404-PCD</t>
  </si>
  <si>
    <t>E-NGXM 2/80-PCD</t>
  </si>
  <si>
    <t>E-NGXM 3/100-PCD</t>
  </si>
  <si>
    <t>E-NGXM 4/110-PCD</t>
  </si>
  <si>
    <t>70A51030000</t>
  </si>
  <si>
    <t>70A51040000</t>
  </si>
  <si>
    <t>43S61110000</t>
  </si>
  <si>
    <t>43S60980000</t>
  </si>
  <si>
    <t>4CS-R 0,37T</t>
  </si>
  <si>
    <t>4CS-R 0,55T</t>
  </si>
  <si>
    <t>4CS-R 0,75T</t>
  </si>
  <si>
    <t>4CS-R 1,1T</t>
  </si>
  <si>
    <t>4CS-R 1,5T</t>
  </si>
  <si>
    <t>4CS-R 2,2T</t>
  </si>
  <si>
    <t>4CS-R 3T</t>
  </si>
  <si>
    <t>4CS-R 4T</t>
  </si>
  <si>
    <t>4CS-R 5,5T</t>
  </si>
  <si>
    <t>4CS-R 0,37M</t>
  </si>
  <si>
    <t>4CS-R 0,55M</t>
  </si>
  <si>
    <t>4CS-R 0,75M</t>
  </si>
  <si>
    <t>4CS-R 1,1M</t>
  </si>
  <si>
    <t>4CS-R 1,5M</t>
  </si>
  <si>
    <t>4CS-R 2,2M</t>
  </si>
  <si>
    <r>
      <t xml:space="preserve">con motore - </t>
    </r>
    <r>
      <rPr>
        <i/>
        <sz val="10"/>
        <color theme="1"/>
        <rFont val="Arial"/>
        <family val="2"/>
      </rPr>
      <t>with motor</t>
    </r>
  </si>
  <si>
    <t>NM 32L/16C</t>
  </si>
  <si>
    <t>NM 32L/16B</t>
  </si>
  <si>
    <t>NM 32L/16A</t>
  </si>
  <si>
    <t>NM 32L/20C</t>
  </si>
  <si>
    <t>NM 32L/20B</t>
  </si>
  <si>
    <t>NM 32L/20A</t>
  </si>
  <si>
    <t>R3- X7X72Z7 ø 15</t>
  </si>
  <si>
    <t xml:space="preserve">BNM 32L/16C </t>
  </si>
  <si>
    <t xml:space="preserve">BNM 32L/16B </t>
  </si>
  <si>
    <t xml:space="preserve">BNM 32L/16A </t>
  </si>
  <si>
    <t xml:space="preserve">BNM 32L/20C </t>
  </si>
  <si>
    <t>BNM 32L/200B</t>
  </si>
  <si>
    <t>BNM 32L/200A</t>
  </si>
  <si>
    <t>N 32L-160C</t>
  </si>
  <si>
    <t>N 32L-160B</t>
  </si>
  <si>
    <t>N 32L-160A</t>
  </si>
  <si>
    <t>N 32L-200C</t>
  </si>
  <si>
    <t>N 32L-200B</t>
  </si>
  <si>
    <t>N 32L-200A</t>
  </si>
  <si>
    <t>5000090A006</t>
  </si>
  <si>
    <t>5000108A006</t>
  </si>
  <si>
    <t>5000120A012</t>
  </si>
  <si>
    <t>5000148A001</t>
  </si>
  <si>
    <t>5000240000B</t>
  </si>
  <si>
    <t>5100090A001</t>
  </si>
  <si>
    <t>5100108A002</t>
  </si>
  <si>
    <t>5100120A001</t>
  </si>
  <si>
    <t>5100148A001</t>
  </si>
  <si>
    <t>BSM2F 2E MXPM 203</t>
  </si>
  <si>
    <t>BSM2F 2E MXPM 204</t>
  </si>
  <si>
    <t>BSM2F 2E MXPM 205</t>
  </si>
  <si>
    <t>BSM2F 2E MXPM 403</t>
  </si>
  <si>
    <t>BSM2F 2E MXPM 404</t>
  </si>
  <si>
    <t>2 POMPE</t>
  </si>
  <si>
    <t>2 PUMPS</t>
  </si>
  <si>
    <t>MXP 406</t>
  </si>
  <si>
    <t>60D01360000</t>
  </si>
  <si>
    <t>60D01400000</t>
  </si>
  <si>
    <t>60D01440000</t>
  </si>
  <si>
    <t>NMP 65/12E</t>
  </si>
  <si>
    <t>NMP 65/12C</t>
  </si>
  <si>
    <t>NMP 65/12A</t>
  </si>
  <si>
    <t>61D01360000</t>
  </si>
  <si>
    <t>61D01400000</t>
  </si>
  <si>
    <t>61D01440000</t>
  </si>
  <si>
    <t xml:space="preserve">BNMP 65/12E </t>
  </si>
  <si>
    <t>BNMP 32/12FE</t>
  </si>
  <si>
    <t>BNMP 32/12DE</t>
  </si>
  <si>
    <t>BNMP 32/12A/A</t>
  </si>
  <si>
    <t>BNMP 32/12S/A</t>
  </si>
  <si>
    <t>BNMP 50/12H/A</t>
  </si>
  <si>
    <t>BNMP 50/12G/A</t>
  </si>
  <si>
    <t>BNMP 50/12F/B</t>
  </si>
  <si>
    <t>BNMP 50/12D/A</t>
  </si>
  <si>
    <t>BNMPM 32/12FE</t>
  </si>
  <si>
    <t>BNMPM 32/12SE</t>
  </si>
  <si>
    <t>BNMPM 50/12GE</t>
  </si>
  <si>
    <t>42S01100000</t>
  </si>
  <si>
    <t>42S01130000</t>
  </si>
  <si>
    <t>42S01190000</t>
  </si>
  <si>
    <t>42S01260000</t>
  </si>
  <si>
    <t>42S01380000</t>
  </si>
  <si>
    <t>42S02050000</t>
  </si>
  <si>
    <t>42S02070000</t>
  </si>
  <si>
    <t>42S02100000</t>
  </si>
  <si>
    <t>42S02140000</t>
  </si>
  <si>
    <t>42S02200000</t>
  </si>
  <si>
    <t>42S02280000</t>
  </si>
  <si>
    <t>42S02400000</t>
  </si>
  <si>
    <t>42S03050000</t>
  </si>
  <si>
    <t>42S03080000</t>
  </si>
  <si>
    <t>42S03110000</t>
  </si>
  <si>
    <t>42S03160000</t>
  </si>
  <si>
    <t>42S03210000</t>
  </si>
  <si>
    <t>42S03320000</t>
  </si>
  <si>
    <t>42S04050000</t>
  </si>
  <si>
    <t>42S04070000</t>
  </si>
  <si>
    <t>42S04090000</t>
  </si>
  <si>
    <t>42S04140000</t>
  </si>
  <si>
    <t>42S04180000</t>
  </si>
  <si>
    <t>42S04270000</t>
  </si>
  <si>
    <t>42S04350000</t>
  </si>
  <si>
    <t>42S04440000</t>
  </si>
  <si>
    <t>42S04480000</t>
  </si>
  <si>
    <t>42S05070000</t>
  </si>
  <si>
    <t>42S05100000</t>
  </si>
  <si>
    <t>42S05140000</t>
  </si>
  <si>
    <t>42S05200000</t>
  </si>
  <si>
    <t>42S05270000</t>
  </si>
  <si>
    <t>42S05340000</t>
  </si>
  <si>
    <t>42S05360000</t>
  </si>
  <si>
    <t>42S05490000</t>
  </si>
  <si>
    <t>42S06040000</t>
  </si>
  <si>
    <t>42S06060000</t>
  </si>
  <si>
    <t>42S06080000</t>
  </si>
  <si>
    <t>42S06130000</t>
  </si>
  <si>
    <t>42S06170000</t>
  </si>
  <si>
    <t>42S06210000</t>
  </si>
  <si>
    <t>42S06230000</t>
  </si>
  <si>
    <t>42S06320000</t>
  </si>
  <si>
    <t>42S07080000</t>
  </si>
  <si>
    <t>42S07110000</t>
  </si>
  <si>
    <t>42S07130000</t>
  </si>
  <si>
    <t>42S07150000</t>
  </si>
  <si>
    <t>42S07200000</t>
  </si>
  <si>
    <t>C=</t>
  </si>
  <si>
    <t>72R41102006</t>
  </si>
  <si>
    <t>72R41132006</t>
  </si>
  <si>
    <t>72R41192006</t>
  </si>
  <si>
    <t>72R41262006</t>
  </si>
  <si>
    <t>72R41382006</t>
  </si>
  <si>
    <t>72R42052006</t>
  </si>
  <si>
    <t>72R42072006</t>
  </si>
  <si>
    <t>72R42102006</t>
  </si>
  <si>
    <t>72R42142006</t>
  </si>
  <si>
    <t>72R42202006</t>
  </si>
  <si>
    <t>72R42282006</t>
  </si>
  <si>
    <t>72R42402006</t>
  </si>
  <si>
    <t>72R43052006</t>
  </si>
  <si>
    <t>72R43082006</t>
  </si>
  <si>
    <t>72R43112006</t>
  </si>
  <si>
    <t>72R43162006</t>
  </si>
  <si>
    <t>72R43212006</t>
  </si>
  <si>
    <t>72R43322006</t>
  </si>
  <si>
    <t>72R44052006</t>
  </si>
  <si>
    <t>72R44072006</t>
  </si>
  <si>
    <t>72R44092006</t>
  </si>
  <si>
    <t>72R44142006</t>
  </si>
  <si>
    <t>72R44182006</t>
  </si>
  <si>
    <t>72R44272006</t>
  </si>
  <si>
    <t>72R44352006</t>
  </si>
  <si>
    <t>72R44442006</t>
  </si>
  <si>
    <t>72R44482006</t>
  </si>
  <si>
    <t>72R45072006</t>
  </si>
  <si>
    <t>72R45102006</t>
  </si>
  <si>
    <t>72R45142006</t>
  </si>
  <si>
    <t>72R45202006</t>
  </si>
  <si>
    <t>72R45272006</t>
  </si>
  <si>
    <t>72R45342006</t>
  </si>
  <si>
    <t>72R45362006</t>
  </si>
  <si>
    <t>72R45492006</t>
  </si>
  <si>
    <t>72R46042006</t>
  </si>
  <si>
    <t>72R46062006</t>
  </si>
  <si>
    <t>72R46082006</t>
  </si>
  <si>
    <t>72R46132006</t>
  </si>
  <si>
    <t>72R46172006</t>
  </si>
  <si>
    <t>72R46212006</t>
  </si>
  <si>
    <t>72R46232006</t>
  </si>
  <si>
    <t>72R46322006</t>
  </si>
  <si>
    <t>72R47082006</t>
  </si>
  <si>
    <t>72R47112006</t>
  </si>
  <si>
    <t>72R47132006</t>
  </si>
  <si>
    <t>72R47152006</t>
  </si>
  <si>
    <t>72R47202006</t>
  </si>
  <si>
    <t>72S41101006</t>
  </si>
  <si>
    <t>72S41131006</t>
  </si>
  <si>
    <t>72S41191006</t>
  </si>
  <si>
    <t>72S41261006</t>
  </si>
  <si>
    <t>72S41381006</t>
  </si>
  <si>
    <t>72S42051006</t>
  </si>
  <si>
    <t>72S42071006</t>
  </si>
  <si>
    <t>72S42101006</t>
  </si>
  <si>
    <t>72S42141006</t>
  </si>
  <si>
    <t>72S42201006</t>
  </si>
  <si>
    <t>72S42281006</t>
  </si>
  <si>
    <t>72S42401006</t>
  </si>
  <si>
    <t>72S43051006</t>
  </si>
  <si>
    <t>72S43081006</t>
  </si>
  <si>
    <t>72S43111006</t>
  </si>
  <si>
    <t>72S43161006</t>
  </si>
  <si>
    <t>72S43211006</t>
  </si>
  <si>
    <t>72S43321006</t>
  </si>
  <si>
    <t>72S44051006</t>
  </si>
  <si>
    <t>72S44071006</t>
  </si>
  <si>
    <t>72S44091006</t>
  </si>
  <si>
    <t>72S44141006</t>
  </si>
  <si>
    <t>72S44181006</t>
  </si>
  <si>
    <t>72S44271006</t>
  </si>
  <si>
    <t>72S45071006</t>
  </si>
  <si>
    <t>72S45101006</t>
  </si>
  <si>
    <t>72S45141006</t>
  </si>
  <si>
    <t>72S45201006</t>
  </si>
  <si>
    <t>72S47041006</t>
  </si>
  <si>
    <t>72S47061006</t>
  </si>
  <si>
    <t>72S47081006</t>
  </si>
  <si>
    <t>72S47131006</t>
  </si>
  <si>
    <t>72S48081006</t>
  </si>
  <si>
    <t>70T90110000</t>
  </si>
  <si>
    <t>GQS 40-9</t>
  </si>
  <si>
    <t>70U90100000</t>
  </si>
  <si>
    <t>GQSM 40-9</t>
  </si>
  <si>
    <t>Pompe 5 pollici</t>
  </si>
  <si>
    <t>5 inches pumps</t>
  </si>
  <si>
    <t>T76G03041000</t>
  </si>
  <si>
    <t>T76G03051000</t>
  </si>
  <si>
    <t>T76G03061000</t>
  </si>
  <si>
    <t>T76G04041000</t>
  </si>
  <si>
    <t>T76G04051000</t>
  </si>
  <si>
    <t xml:space="preserve"> E-MPSM 304</t>
  </si>
  <si>
    <t xml:space="preserve"> E-MPSM 305</t>
  </si>
  <si>
    <t xml:space="preserve"> E-MPSM 306</t>
  </si>
  <si>
    <t xml:space="preserve"> E-MPSM 504</t>
  </si>
  <si>
    <t xml:space="preserve"> E-MPSM 505</t>
  </si>
  <si>
    <t>NR(D), NR4, NR..EI</t>
  </si>
  <si>
    <t>NR(D), NR4</t>
  </si>
  <si>
    <t>70MC0500000</t>
  </si>
  <si>
    <t>70MC0540000</t>
  </si>
  <si>
    <t>70MC0580000</t>
  </si>
  <si>
    <t>70MC0620000</t>
  </si>
  <si>
    <t>70MC0660000</t>
  </si>
  <si>
    <t>70MC0720000</t>
  </si>
  <si>
    <t>70MC1020000</t>
  </si>
  <si>
    <t>70MC1060000</t>
  </si>
  <si>
    <t>70MC1120000</t>
  </si>
  <si>
    <t>NRD 50-125F</t>
  </si>
  <si>
    <t>NRD 50-125C</t>
  </si>
  <si>
    <t>NRD 50-125A</t>
  </si>
  <si>
    <t>NRD 50-160C</t>
  </si>
  <si>
    <t>NRD 50-160B</t>
  </si>
  <si>
    <t>NRD 50-160A</t>
  </si>
  <si>
    <t>NRD 65/125F</t>
  </si>
  <si>
    <t>NRD 65/125D</t>
  </si>
  <si>
    <t>NRD 65/125A</t>
  </si>
  <si>
    <t>NRD=</t>
  </si>
  <si>
    <t>Motore gemellare - Twin motor</t>
  </si>
  <si>
    <t xml:space="preserve">O= </t>
  </si>
  <si>
    <t>Flange ovali - Oval flanges</t>
  </si>
  <si>
    <t>Con inverter I-MAT</t>
  </si>
  <si>
    <t>With I-MAT frequency converter</t>
  </si>
  <si>
    <t>MXV EI 50-1502 O</t>
  </si>
  <si>
    <t>MXV EI 50-1504 O</t>
  </si>
  <si>
    <t>MXV EI 50-1505 O</t>
  </si>
  <si>
    <t>MXV EI 50-1506 O</t>
  </si>
  <si>
    <t>MXV EI 50-1507 O</t>
  </si>
  <si>
    <t>MXV EI 50-1509 O</t>
  </si>
  <si>
    <t>MXV EI 50-1510 O</t>
  </si>
  <si>
    <t>MXV EI 50-2002 O</t>
  </si>
  <si>
    <t>MXV EI 50-2003 O</t>
  </si>
  <si>
    <t>MXV EI 50-2004 O</t>
  </si>
  <si>
    <t>MXV EI 50-2005 O</t>
  </si>
  <si>
    <t>MXV EI 50-2006 O</t>
  </si>
  <si>
    <t>MXV EI 50-2007 O</t>
  </si>
  <si>
    <t>MXV EI 50-2008 O</t>
  </si>
  <si>
    <t>MXV EI 50-2009 O</t>
  </si>
  <si>
    <t>MXV EI 50-2010 O</t>
  </si>
  <si>
    <t>GXVLM 25-10</t>
  </si>
  <si>
    <t>73U10400000</t>
  </si>
  <si>
    <t>R3 -X7X7K17 ø 10</t>
  </si>
  <si>
    <t>R3 -X7X7K17 ø 14</t>
  </si>
  <si>
    <t>R3 -X7X7K17 ø 15</t>
  </si>
  <si>
    <t>R3 -X7X7K17 ø 22</t>
  </si>
  <si>
    <t>R3 -X7X7K17 ø 28</t>
  </si>
  <si>
    <t>XYXYK1Y</t>
  </si>
  <si>
    <t>R3 -XYXYK1Y ø 10</t>
  </si>
  <si>
    <t>R3 -XYXYK1Y ø 12</t>
  </si>
  <si>
    <t>R3 -XYXYK1Y ø 14</t>
  </si>
  <si>
    <t>R3 -XYXYK1Y ø 15</t>
  </si>
  <si>
    <t>R3 -XYXYK1Y ø 18</t>
  </si>
  <si>
    <t>R3 -XYXYK1Y ø 20</t>
  </si>
  <si>
    <t>R3 -XYXYK1Y ø 22</t>
  </si>
  <si>
    <t>R3 -XYXYK1Y ø 24</t>
  </si>
  <si>
    <t>R3 -XYXYK1Y ø 28</t>
  </si>
  <si>
    <t>R3 -XYXYK1Y ø 32</t>
  </si>
  <si>
    <t>R3 -XYXYK1Y ø 40</t>
  </si>
  <si>
    <t>R5 -XYXYQRY ø 10</t>
  </si>
  <si>
    <t>R5 -XYXYQRY ø 12</t>
  </si>
  <si>
    <t>R5 -XYXYQRY ø 14</t>
  </si>
  <si>
    <t>R5 -XYXYQRY ø 18</t>
  </si>
  <si>
    <t>R5 -XYXYQRY ø 15</t>
  </si>
  <si>
    <t>R5 -XYXYQRY ø 20</t>
  </si>
  <si>
    <t>R5 -XYXYQRY ø 22</t>
  </si>
  <si>
    <t>R5 -XYXYQRY ø 24</t>
  </si>
  <si>
    <t>R5 -XYXYQRY ø 28</t>
  </si>
  <si>
    <t>R5 -XYXYQRY ø 32</t>
  </si>
  <si>
    <t>R5 -XYXYQRY ø 40</t>
  </si>
  <si>
    <t>EAGLE</t>
  </si>
  <si>
    <t>MG SSIC-SSIC-EPDM</t>
  </si>
  <si>
    <t>RMG U3-B-FKM</t>
  </si>
  <si>
    <t>RMG A-SSIC-FKM</t>
  </si>
  <si>
    <t>EAGLE MG SSIC-SSIC-EPDM ø 16</t>
  </si>
  <si>
    <t>ERMG SSIC-SSIC-FKM</t>
  </si>
  <si>
    <t>MG B-SIC-EPDM</t>
  </si>
  <si>
    <t>RMG U3-B-EPDM</t>
  </si>
  <si>
    <t>UNITEN</t>
  </si>
  <si>
    <t>EAGLE RMG U3-B-FKM ø 16</t>
  </si>
  <si>
    <t>EAGLE RMG A-SSIC-FKM ø 16</t>
  </si>
  <si>
    <t>EAGLE ERMG SSIC-SSIC-FKM ø 16</t>
  </si>
  <si>
    <t>EAGLE MG B-SIC-EPDM ø 16</t>
  </si>
  <si>
    <t>EAGLE RMG U3-B-EPDM ø 16</t>
  </si>
  <si>
    <t>R3- XYXY2VY ø 15</t>
  </si>
  <si>
    <t>U5K - X7X7QK7 ø 22</t>
  </si>
  <si>
    <t>L=</t>
  </si>
  <si>
    <t>GXR, GXV</t>
  </si>
  <si>
    <t>GXVL 25-10</t>
  </si>
  <si>
    <t>SENZA MOTORE</t>
  </si>
  <si>
    <t>WITHOUT MOTOR</t>
  </si>
  <si>
    <t>MONOFASE</t>
  </si>
  <si>
    <t>SINGLE PHASE</t>
  </si>
  <si>
    <t>GX ZERO</t>
  </si>
  <si>
    <t>76T01010000</t>
  </si>
  <si>
    <t>GXM ZERO</t>
  </si>
  <si>
    <t>76U01000000</t>
  </si>
  <si>
    <t>Pompe sommergibili per acqua pulita</t>
  </si>
  <si>
    <t>Submersible clean water pumps</t>
  </si>
  <si>
    <t>Capacità di aspirare acqua fino a 1 millimetro</t>
  </si>
  <si>
    <t>Suction capability up to 1 mm</t>
  </si>
  <si>
    <t xml:space="preserve">Elettropompe sommergibili per drenaggio (aspirazione fion a 1mm)             </t>
  </si>
  <si>
    <t>Submersible drainage pumps (Suction capability up to 1 mm)</t>
  </si>
  <si>
    <t>SDP, SDN</t>
  </si>
  <si>
    <t>6 pollici in ghisa</t>
  </si>
  <si>
    <t xml:space="preserve">8 inches in cast iron </t>
  </si>
  <si>
    <t xml:space="preserve">6 inches in cast iron </t>
  </si>
  <si>
    <t>6 pollici in bronzo</t>
  </si>
  <si>
    <t>6 inches in bronze</t>
  </si>
  <si>
    <t>8 pollici in bronzo</t>
  </si>
  <si>
    <t>8 inches in bronze</t>
  </si>
  <si>
    <t>10 pollici in bronzo</t>
  </si>
  <si>
    <t>10 inches in bronze</t>
  </si>
  <si>
    <t>8 pollici in ghisa</t>
  </si>
  <si>
    <t>10 pollici in ghisa</t>
  </si>
  <si>
    <t xml:space="preserve">10 inches in cast iron </t>
  </si>
  <si>
    <t>6 pollici in acciaio (304)</t>
  </si>
  <si>
    <t>6 inches in stainless steel (304)</t>
  </si>
  <si>
    <t>42S71010000</t>
  </si>
  <si>
    <t>42S71020000</t>
  </si>
  <si>
    <t>42S71030000</t>
  </si>
  <si>
    <t>42S71040000</t>
  </si>
  <si>
    <t>42S71050000</t>
  </si>
  <si>
    <t>42S71060000</t>
  </si>
  <si>
    <t>42S71070000</t>
  </si>
  <si>
    <t>42S71080000</t>
  </si>
  <si>
    <t>42S71090000</t>
  </si>
  <si>
    <t>42S71100000</t>
  </si>
  <si>
    <t>42S71110000</t>
  </si>
  <si>
    <t>42S71120000</t>
  </si>
  <si>
    <t>42S71130000</t>
  </si>
  <si>
    <t>42S71140000</t>
  </si>
  <si>
    <t>42S71150000</t>
  </si>
  <si>
    <t>42S71160000</t>
  </si>
  <si>
    <t>42S71170000</t>
  </si>
  <si>
    <t>42S71180000</t>
  </si>
  <si>
    <t>42S71190000</t>
  </si>
  <si>
    <t>42S71200000</t>
  </si>
  <si>
    <t>42S71210000</t>
  </si>
  <si>
    <t>42S71220000</t>
  </si>
  <si>
    <t>42S71230000</t>
  </si>
  <si>
    <t>42S71240000</t>
  </si>
  <si>
    <t>42S71250000</t>
  </si>
  <si>
    <t>42S71260000</t>
  </si>
  <si>
    <t>42S71270000</t>
  </si>
  <si>
    <t>42S71280000</t>
  </si>
  <si>
    <t>42S71290000</t>
  </si>
  <si>
    <t>42S71300000</t>
  </si>
  <si>
    <t>42S71310000</t>
  </si>
  <si>
    <t>42S71320000</t>
  </si>
  <si>
    <t>42S71330000</t>
  </si>
  <si>
    <t xml:space="preserve">6SDX 16/1 </t>
  </si>
  <si>
    <t xml:space="preserve">6SDX 16/2 </t>
  </si>
  <si>
    <t xml:space="preserve">6SDX 16/3 </t>
  </si>
  <si>
    <t xml:space="preserve">6SDX 16/4 </t>
  </si>
  <si>
    <t xml:space="preserve">6SDX 16/5 </t>
  </si>
  <si>
    <t xml:space="preserve">6SDX 16/6 </t>
  </si>
  <si>
    <t xml:space="preserve">6SDX 16/7 </t>
  </si>
  <si>
    <t xml:space="preserve">6SDX 16/8 </t>
  </si>
  <si>
    <t xml:space="preserve">6SDX 16/9 </t>
  </si>
  <si>
    <t>6SDX 16/10</t>
  </si>
  <si>
    <t>6SDX 16/11</t>
  </si>
  <si>
    <t>6SDX 16/12</t>
  </si>
  <si>
    <t>6SDX 16/13</t>
  </si>
  <si>
    <t>6SDX 16/14</t>
  </si>
  <si>
    <t>6SDX 16/15</t>
  </si>
  <si>
    <t>6SDX 16/16</t>
  </si>
  <si>
    <t>6SDX 16/17</t>
  </si>
  <si>
    <t>6SDX 16/18</t>
  </si>
  <si>
    <t>6SDX 16/19</t>
  </si>
  <si>
    <t>6SDX 16/20</t>
  </si>
  <si>
    <t>6SDX 16/21</t>
  </si>
  <si>
    <t>6SDX 16/22</t>
  </si>
  <si>
    <t>6SDX 16/23</t>
  </si>
  <si>
    <t>6SDX 16/24</t>
  </si>
  <si>
    <t>6SDX 16/25</t>
  </si>
  <si>
    <t>6SDX 16/26</t>
  </si>
  <si>
    <t>6SDX 16/27</t>
  </si>
  <si>
    <t>6SDX 16/28</t>
  </si>
  <si>
    <t>6SDX 16/29</t>
  </si>
  <si>
    <t>6SDX 16/30</t>
  </si>
  <si>
    <t>6SDX 16/31</t>
  </si>
  <si>
    <t>6SDX 16/32</t>
  </si>
  <si>
    <t>6SDX 16/33</t>
  </si>
  <si>
    <t>0.55</t>
  </si>
  <si>
    <t>1.1</t>
  </si>
  <si>
    <t>2.2</t>
  </si>
  <si>
    <t>3.7</t>
  </si>
  <si>
    <t>5.5</t>
  </si>
  <si>
    <t>7.5</t>
  </si>
  <si>
    <t>9.2</t>
  </si>
  <si>
    <t>18.5</t>
  </si>
  <si>
    <t>0.75</t>
  </si>
  <si>
    <t>1.5</t>
  </si>
  <si>
    <t>12.5</t>
  </si>
  <si>
    <t>17.5</t>
  </si>
  <si>
    <t>42S72010000</t>
  </si>
  <si>
    <t>42S72020000</t>
  </si>
  <si>
    <t>42S72030000</t>
  </si>
  <si>
    <t>42S72040000</t>
  </si>
  <si>
    <t>42S72050000</t>
  </si>
  <si>
    <t>42S72060000</t>
  </si>
  <si>
    <t>42S72070000</t>
  </si>
  <si>
    <t>42S72080000</t>
  </si>
  <si>
    <t>42S72090000</t>
  </si>
  <si>
    <t>42S72100000</t>
  </si>
  <si>
    <t>42S72110000</t>
  </si>
  <si>
    <t>42S72120000</t>
  </si>
  <si>
    <t>42S72130000</t>
  </si>
  <si>
    <t>42S72140000</t>
  </si>
  <si>
    <t>42S72150000</t>
  </si>
  <si>
    <t>42S72160000</t>
  </si>
  <si>
    <t>42S72170000</t>
  </si>
  <si>
    <t>42S72180000</t>
  </si>
  <si>
    <t>42S72190000</t>
  </si>
  <si>
    <t>42S72200000</t>
  </si>
  <si>
    <t>42S72210000</t>
  </si>
  <si>
    <t>42S72220000</t>
  </si>
  <si>
    <t>42S72230000</t>
  </si>
  <si>
    <t>42S72240000</t>
  </si>
  <si>
    <t>42S72250000</t>
  </si>
  <si>
    <t>42S72260000</t>
  </si>
  <si>
    <t>42S72270000</t>
  </si>
  <si>
    <t>42S72280000</t>
  </si>
  <si>
    <t>42S72290000</t>
  </si>
  <si>
    <t>42S72300000</t>
  </si>
  <si>
    <t>42S72310000</t>
  </si>
  <si>
    <t>42S72320000</t>
  </si>
  <si>
    <t>42S72330000</t>
  </si>
  <si>
    <t>42S72340000</t>
  </si>
  <si>
    <t>42S72350000</t>
  </si>
  <si>
    <t>6SDX 28/1</t>
  </si>
  <si>
    <t>6SDX 28/2</t>
  </si>
  <si>
    <t>6SDX 28/3</t>
  </si>
  <si>
    <t>6SDX 28/4</t>
  </si>
  <si>
    <t>6SDX 28/5</t>
  </si>
  <si>
    <t>6SDX 28/6</t>
  </si>
  <si>
    <t>6SDX 28/7</t>
  </si>
  <si>
    <t>6SDX 28/8</t>
  </si>
  <si>
    <t>6SDX 28/9</t>
  </si>
  <si>
    <t>6SDX 28/10</t>
  </si>
  <si>
    <t>6SDX 28/11</t>
  </si>
  <si>
    <t>6SDX 28/12</t>
  </si>
  <si>
    <t>6SDX 28/13</t>
  </si>
  <si>
    <t>6SDX 28/14</t>
  </si>
  <si>
    <t>6SDX 28/15</t>
  </si>
  <si>
    <t>6SDX 28/16</t>
  </si>
  <si>
    <t>6SDX 28/17</t>
  </si>
  <si>
    <t>6SDX 28/18</t>
  </si>
  <si>
    <t>6SDX 28/19</t>
  </si>
  <si>
    <t>6SDX 28/20</t>
  </si>
  <si>
    <t>6SDX 28/21</t>
  </si>
  <si>
    <t>6SDX 28/22</t>
  </si>
  <si>
    <t>6SDX 28/23</t>
  </si>
  <si>
    <t>6SDX 28/24</t>
  </si>
  <si>
    <t>6SDX 28/25</t>
  </si>
  <si>
    <t>6SDX 28/26</t>
  </si>
  <si>
    <t>6SDX 28/27</t>
  </si>
  <si>
    <t>6SDX 28/28</t>
  </si>
  <si>
    <t>6SDX 28/29</t>
  </si>
  <si>
    <t>6SDX 28/30</t>
  </si>
  <si>
    <t>6SDX 28/31</t>
  </si>
  <si>
    <t>6SDX 28/32</t>
  </si>
  <si>
    <t>6SDX 28/33</t>
  </si>
  <si>
    <t>6SDX 28/34</t>
  </si>
  <si>
    <t>6SDX 28/35</t>
  </si>
  <si>
    <t>42S73010000</t>
  </si>
  <si>
    <t>42S73020000</t>
  </si>
  <si>
    <t>42S73030000</t>
  </si>
  <si>
    <t>42S73040000</t>
  </si>
  <si>
    <t>42S73050000</t>
  </si>
  <si>
    <t>42S73060000</t>
  </si>
  <si>
    <t>42S73070000</t>
  </si>
  <si>
    <t>42S73080000</t>
  </si>
  <si>
    <t>42S73090000</t>
  </si>
  <si>
    <t>42S73100000</t>
  </si>
  <si>
    <t>42S73110000</t>
  </si>
  <si>
    <t>42S73120000</t>
  </si>
  <si>
    <t>42S73130000</t>
  </si>
  <si>
    <t>42S73140000</t>
  </si>
  <si>
    <t>42S73150000</t>
  </si>
  <si>
    <t>42S73160000</t>
  </si>
  <si>
    <t>42S73170000</t>
  </si>
  <si>
    <t>42S73180000</t>
  </si>
  <si>
    <t>42S73190000</t>
  </si>
  <si>
    <t>42S73200000</t>
  </si>
  <si>
    <t>42S73210000</t>
  </si>
  <si>
    <t>42S73220000</t>
  </si>
  <si>
    <t>42S73230000</t>
  </si>
  <si>
    <t>42S73240000</t>
  </si>
  <si>
    <t>6SDX 45/1</t>
  </si>
  <si>
    <t>6SDX 45/2</t>
  </si>
  <si>
    <t>6SDX 45/3</t>
  </si>
  <si>
    <t>6SDX 45/4</t>
  </si>
  <si>
    <t>6SDX 45/5</t>
  </si>
  <si>
    <t>6SDX 45/6</t>
  </si>
  <si>
    <t>6SDX 45/7</t>
  </si>
  <si>
    <t>6SDX 45/8</t>
  </si>
  <si>
    <t>6SDX 45/9</t>
  </si>
  <si>
    <t>6SDX 45/10</t>
  </si>
  <si>
    <t>6SDX 45/11</t>
  </si>
  <si>
    <t>6SDX 45/12</t>
  </si>
  <si>
    <t>6SDX 45/13</t>
  </si>
  <si>
    <t>6SDX 45/14</t>
  </si>
  <si>
    <t>6SDX 45/15</t>
  </si>
  <si>
    <t>6SDX 45/16</t>
  </si>
  <si>
    <t>6SDX 45/17</t>
  </si>
  <si>
    <t>6SDX 45/18</t>
  </si>
  <si>
    <t>6SDX 45/19</t>
  </si>
  <si>
    <t>6SDX 45/20</t>
  </si>
  <si>
    <t>6SDX 45/21</t>
  </si>
  <si>
    <t>6SDX 45/22</t>
  </si>
  <si>
    <t>6SDX 45/23</t>
  </si>
  <si>
    <t>6SDX 45/24</t>
  </si>
  <si>
    <t>42S74010000</t>
  </si>
  <si>
    <t>42S74020000</t>
  </si>
  <si>
    <t>42S74030000</t>
  </si>
  <si>
    <t>42S74040000</t>
  </si>
  <si>
    <t>42S74050000</t>
  </si>
  <si>
    <t>42S74060000</t>
  </si>
  <si>
    <t>42S74070000</t>
  </si>
  <si>
    <t>42S74080000</t>
  </si>
  <si>
    <t>42S74090000</t>
  </si>
  <si>
    <t>42S74100000</t>
  </si>
  <si>
    <t>42S74110000</t>
  </si>
  <si>
    <t>42S74120000</t>
  </si>
  <si>
    <t>42S74130000</t>
  </si>
  <si>
    <t>42S74140000</t>
  </si>
  <si>
    <t>42S74150000</t>
  </si>
  <si>
    <t>42S74160000</t>
  </si>
  <si>
    <t>42S74170000</t>
  </si>
  <si>
    <t>42S74180000</t>
  </si>
  <si>
    <t>42S74190000</t>
  </si>
  <si>
    <t>42S74200000</t>
  </si>
  <si>
    <t>42S74210000</t>
  </si>
  <si>
    <t>42S74220000</t>
  </si>
  <si>
    <t>6SDX 60/1</t>
  </si>
  <si>
    <t>6SDX 60/2</t>
  </si>
  <si>
    <t>6SDX 60/3</t>
  </si>
  <si>
    <t>6SDX 60/4</t>
  </si>
  <si>
    <t>6SDX 60/5</t>
  </si>
  <si>
    <t>6SDX 60/6</t>
  </si>
  <si>
    <t>6SDX 60/7</t>
  </si>
  <si>
    <t>6SDX 60/8</t>
  </si>
  <si>
    <t>6SDX 60/9</t>
  </si>
  <si>
    <t>6SDX 60/10</t>
  </si>
  <si>
    <t>6SDX 60/11</t>
  </si>
  <si>
    <t>6SDX 60/12</t>
  </si>
  <si>
    <t>6SDX 60/13</t>
  </si>
  <si>
    <t>6SDX 60/14</t>
  </si>
  <si>
    <t>6SDX 60/15</t>
  </si>
  <si>
    <t>6SDX 60/16</t>
  </si>
  <si>
    <t>6SDX 60/17</t>
  </si>
  <si>
    <t>6SDX 60/18</t>
  </si>
  <si>
    <t>6SDX 60/19</t>
  </si>
  <si>
    <t>6SDX 60/20</t>
  </si>
  <si>
    <t>6SDX 60/21</t>
  </si>
  <si>
    <t>6SDX 60/22</t>
  </si>
  <si>
    <t>6 pollici in acciaio (316)</t>
  </si>
  <si>
    <t>6 inches in stainless steel (316)</t>
  </si>
  <si>
    <t>8 pollici in acciaio (304)</t>
  </si>
  <si>
    <t>8 inches in stainless steel (304)</t>
  </si>
  <si>
    <t>8 pollici in acciaio (316)</t>
  </si>
  <si>
    <t>8 inches in stainless steel (316)</t>
  </si>
  <si>
    <t>4SDP 1/10SM</t>
  </si>
  <si>
    <t>4SDP 1/13SM</t>
  </si>
  <si>
    <t>4SDP 1/19SM</t>
  </si>
  <si>
    <t>4SDP 1/26SM</t>
  </si>
  <si>
    <t>4SDP 1/38SM</t>
  </si>
  <si>
    <t>4SDP 2/5SM</t>
  </si>
  <si>
    <t>4SDP 2/7SM</t>
  </si>
  <si>
    <t>4SDP 2/10SM</t>
  </si>
  <si>
    <t>4SDP 2/14SM</t>
  </si>
  <si>
    <t>4SDP 2/20SM</t>
  </si>
  <si>
    <t>4SDP 2/28SM</t>
  </si>
  <si>
    <t>4SDP 2/40SM</t>
  </si>
  <si>
    <t>4SDP 3/5SM</t>
  </si>
  <si>
    <t>4SDP 3/8SM</t>
  </si>
  <si>
    <t>4SDP 3/11SM</t>
  </si>
  <si>
    <t>4SDP 3/16SM</t>
  </si>
  <si>
    <t>4SDP 3/21SM</t>
  </si>
  <si>
    <t>4SDP 3/32SM</t>
  </si>
  <si>
    <t>4SDP 4/5SM</t>
  </si>
  <si>
    <t>4SDP 4/7SM</t>
  </si>
  <si>
    <t>4SDP 4/9SM</t>
  </si>
  <si>
    <t>4SDP 4/14SM</t>
  </si>
  <si>
    <t>4SDP 4/18SM</t>
  </si>
  <si>
    <t>4SDP 4/27SM</t>
  </si>
  <si>
    <t>4SDP 4/35SM</t>
  </si>
  <si>
    <t>4SDP 4/44SM</t>
  </si>
  <si>
    <t>4SDP 4/48SM</t>
  </si>
  <si>
    <t>4SDP 6/7SM</t>
  </si>
  <si>
    <t>4SDP 6/10SM</t>
  </si>
  <si>
    <t>4SDP 6/14SM</t>
  </si>
  <si>
    <t>4SDP 6/20SM</t>
  </si>
  <si>
    <t>4SDP 6/27SM</t>
  </si>
  <si>
    <t>4SDP 6/34SM</t>
  </si>
  <si>
    <t>4SDP 6/36SM</t>
  </si>
  <si>
    <t>4SDP 6/49SM</t>
  </si>
  <si>
    <t>4SDP 8/4SM</t>
  </si>
  <si>
    <t>4SDP 8/6SM</t>
  </si>
  <si>
    <t>4SDP 8/8SM</t>
  </si>
  <si>
    <t>4SDP 8/13SM</t>
  </si>
  <si>
    <t>4SDP 8/17SM</t>
  </si>
  <si>
    <t>4SDP 8/21SM</t>
  </si>
  <si>
    <t>4SDP 8/23SM</t>
  </si>
  <si>
    <t>4SDP 8/32SM</t>
  </si>
  <si>
    <t>4SDP 16/8SM</t>
  </si>
  <si>
    <t>4SDP 16/11SM</t>
  </si>
  <si>
    <t>4SDP 16/13SM</t>
  </si>
  <si>
    <t>4SDP 16/15SM</t>
  </si>
  <si>
    <t>4SDP 16/20SM</t>
  </si>
  <si>
    <t>4SDP 1/10C</t>
  </si>
  <si>
    <t>4SDP 1/13C</t>
  </si>
  <si>
    <t>4SDP 1/19C</t>
  </si>
  <si>
    <t>4SDP 1/26C</t>
  </si>
  <si>
    <t>4SDP 1/38C</t>
  </si>
  <si>
    <t>4SDP 2/5C</t>
  </si>
  <si>
    <t>4SDP 2/7C</t>
  </si>
  <si>
    <t>4SDP 2/10C</t>
  </si>
  <si>
    <t>4SDP 2/14C</t>
  </si>
  <si>
    <t>4SDP 2/20C</t>
  </si>
  <si>
    <t>4SDP 2/28C</t>
  </si>
  <si>
    <t>4SDP 2/40C</t>
  </si>
  <si>
    <t>4SDP 3/5C</t>
  </si>
  <si>
    <t>4SDP 3/8C</t>
  </si>
  <si>
    <t>4SDP 3/11C</t>
  </si>
  <si>
    <t>4SDP 3/16C</t>
  </si>
  <si>
    <t>4SDP 3/21C</t>
  </si>
  <si>
    <t>4SDP 3/32C</t>
  </si>
  <si>
    <t>4SDP 4/5C</t>
  </si>
  <si>
    <t>4SDP 4/7C</t>
  </si>
  <si>
    <t>4SDP 4/9C</t>
  </si>
  <si>
    <t>4SDP 4/14C</t>
  </si>
  <si>
    <t>4SDP 4/18C</t>
  </si>
  <si>
    <t>4SDP 4/27C</t>
  </si>
  <si>
    <t>4SDP 4/35C</t>
  </si>
  <si>
    <t>4SDP 4/44C</t>
  </si>
  <si>
    <t>4SDP 4/48C</t>
  </si>
  <si>
    <t>4SDP 6/7C</t>
  </si>
  <si>
    <t>4SDP 6/10C</t>
  </si>
  <si>
    <t>4SDP 6/14C</t>
  </si>
  <si>
    <t>4SDP 6/20C</t>
  </si>
  <si>
    <t>4SDP 6/27C</t>
  </si>
  <si>
    <t>4SDP 6/34C</t>
  </si>
  <si>
    <t>4SDP 6/36C</t>
  </si>
  <si>
    <t>4SDP 6/49C</t>
  </si>
  <si>
    <t>4SDP 8/4C</t>
  </si>
  <si>
    <t>4SDP 8/6C</t>
  </si>
  <si>
    <t>4SDP 8/8C</t>
  </si>
  <si>
    <t>4SDP 8/13C</t>
  </si>
  <si>
    <t>4SDP 8/17C</t>
  </si>
  <si>
    <t>4SDP 8/21C</t>
  </si>
  <si>
    <t>4SDP 8/23C</t>
  </si>
  <si>
    <t>4SDP 8/32C</t>
  </si>
  <si>
    <t>4SDP 16/8C</t>
  </si>
  <si>
    <t>4SDP 16/11C</t>
  </si>
  <si>
    <t>4SDP 16/13C</t>
  </si>
  <si>
    <t>4SDP 16/15C</t>
  </si>
  <si>
    <t>4SDP 16/20C</t>
  </si>
  <si>
    <t>4SDPM 1/10C</t>
  </si>
  <si>
    <t>4SDPM 1/13C</t>
  </si>
  <si>
    <t>4SDPM 1/19C</t>
  </si>
  <si>
    <t>4SDPM 1/26C</t>
  </si>
  <si>
    <t>4SDPM 1/38C</t>
  </si>
  <si>
    <t>4SDPM 2/5C</t>
  </si>
  <si>
    <t>4SDPM 2/7C</t>
  </si>
  <si>
    <t>4SDPM 2/10C</t>
  </si>
  <si>
    <t>4SDPM 2/14C</t>
  </si>
  <si>
    <t>4SDPM 2/20C</t>
  </si>
  <si>
    <t>4SDPM 2/28C</t>
  </si>
  <si>
    <t>4SDPM 2/40C</t>
  </si>
  <si>
    <t>4SDPM 3/5C</t>
  </si>
  <si>
    <t>4SDPM 3/8C</t>
  </si>
  <si>
    <t>4SDPM 3/11C</t>
  </si>
  <si>
    <t>4SDPM 3/16C</t>
  </si>
  <si>
    <t>4SDPM 3/21C</t>
  </si>
  <si>
    <t>4SDPM 3/32C</t>
  </si>
  <si>
    <t>4SDPM 4/5C</t>
  </si>
  <si>
    <t>4SDPM 4/7C</t>
  </si>
  <si>
    <t>4SDPM 4/9C</t>
  </si>
  <si>
    <t>4SDPM 4/14C</t>
  </si>
  <si>
    <t>4SDPM 4/18C</t>
  </si>
  <si>
    <t>4SDPM 4/27C</t>
  </si>
  <si>
    <t>4SDPM 6/7C</t>
  </si>
  <si>
    <t>4SDPM 6/10C</t>
  </si>
  <si>
    <t>4SDPM 6/14C</t>
  </si>
  <si>
    <t>4SDPM 6/20C</t>
  </si>
  <si>
    <t>4SDPM 8/4C</t>
  </si>
  <si>
    <t>4SDPM 8/6C</t>
  </si>
  <si>
    <t>4SDPM 8/8C</t>
  </si>
  <si>
    <t>4SDPM 8/13C</t>
  </si>
  <si>
    <t>4SDPM 16/8C</t>
  </si>
  <si>
    <t>Trasduttore differenziale - With differential transducer</t>
  </si>
  <si>
    <t>Trasduttore singolo - With single transducer</t>
  </si>
  <si>
    <t>BNM 17/H/A</t>
  </si>
  <si>
    <t>BNM 17/G/A</t>
  </si>
  <si>
    <t>BNM 17/F/B</t>
  </si>
  <si>
    <t>BNM 17/D/A</t>
  </si>
  <si>
    <t>BNM 20/160BE</t>
  </si>
  <si>
    <t>BNM 20/160A/A</t>
  </si>
  <si>
    <t>BNM 25/12B/A</t>
  </si>
  <si>
    <t>BNM 25/12A/B</t>
  </si>
  <si>
    <t>BNM 25/160B/A</t>
  </si>
  <si>
    <t>BNM 25/160A/A</t>
  </si>
  <si>
    <t>BNM 25/200B/C</t>
  </si>
  <si>
    <t>BNM 25/200A/B</t>
  </si>
  <si>
    <t>BNM 25/200S/C</t>
  </si>
  <si>
    <t>BNMM 17/GE</t>
  </si>
  <si>
    <t>BNMM 25/160AE</t>
  </si>
  <si>
    <t>BNMD 20/110B/A</t>
  </si>
  <si>
    <t>BNMD 20/110Z/A</t>
  </si>
  <si>
    <t>BNMD 20/110A/B</t>
  </si>
  <si>
    <t>BNMD 20/140B/A</t>
  </si>
  <si>
    <t>BNMD 20/140A/A</t>
  </si>
  <si>
    <t>BNMD 25/190C/B</t>
  </si>
  <si>
    <t>BNMD 25/190B/A</t>
  </si>
  <si>
    <t>BNMD 25/190A/B</t>
  </si>
  <si>
    <t>BNMD 32/210D/B</t>
  </si>
  <si>
    <t>BNMD 32/210C/A</t>
  </si>
  <si>
    <t>BNMD 32/210B/A</t>
  </si>
  <si>
    <t>BNMD 32/210A/B</t>
  </si>
  <si>
    <t>BNMD 40/180D/B</t>
  </si>
  <si>
    <t>BNMD 40/180C/A</t>
  </si>
  <si>
    <t>BNMD 40/180B/A</t>
  </si>
  <si>
    <t>BNMD 40/180A/B</t>
  </si>
  <si>
    <t>BNMDM 20/110B/A</t>
  </si>
  <si>
    <t>BNMDM 20/140AE</t>
  </si>
  <si>
    <t>BNM 32/12F</t>
  </si>
  <si>
    <t>BNM 32/12D</t>
  </si>
  <si>
    <t>BNM 32/12A/A</t>
  </si>
  <si>
    <t>BNM 32/12S/A</t>
  </si>
  <si>
    <t>BNM 32/16B/A</t>
  </si>
  <si>
    <t>BNM 32/16A/B</t>
  </si>
  <si>
    <t>BNM 32/20D/B</t>
  </si>
  <si>
    <t>BNM 32/20C/A</t>
  </si>
  <si>
    <t>BNM 32/20A/B</t>
  </si>
  <si>
    <t>BNM 40/12F/A</t>
  </si>
  <si>
    <t>BNM 40/12C/A</t>
  </si>
  <si>
    <t>BNM 40/12A/B</t>
  </si>
  <si>
    <t>BNM 40/16C/B</t>
  </si>
  <si>
    <t>BNM 40/16B/A</t>
  </si>
  <si>
    <t>BNM 40/16A/B</t>
  </si>
  <si>
    <t>BNM 40/20D/B</t>
  </si>
  <si>
    <t>BNM 40/20C/B</t>
  </si>
  <si>
    <t>BNM 40/200B/A</t>
  </si>
  <si>
    <t>BNM 40/200AR/A</t>
  </si>
  <si>
    <t>BNM 40/200A/A</t>
  </si>
  <si>
    <t>BNM 4025/C/C</t>
  </si>
  <si>
    <t>BNM 4025/B/C</t>
  </si>
  <si>
    <t>BNM 4025/A/C</t>
  </si>
  <si>
    <t>BNM 50/12F/B</t>
  </si>
  <si>
    <t>BNM 50/12D/A</t>
  </si>
  <si>
    <t>BNM 50/12A/B</t>
  </si>
  <si>
    <t>BNM 50/12S/B</t>
  </si>
  <si>
    <t>BNM 50/160B/B</t>
  </si>
  <si>
    <t>BNM 50/160A/B</t>
  </si>
  <si>
    <t>BNM 50/200B/C</t>
  </si>
  <si>
    <t>BNM 50/200A/C</t>
  </si>
  <si>
    <t>BNM 50/200S/C</t>
  </si>
  <si>
    <t>BNM 5025/C/C</t>
  </si>
  <si>
    <t>BNM 5025/B/C</t>
  </si>
  <si>
    <t>BNM 65/125C/B</t>
  </si>
  <si>
    <t>BNM 65/125A/B</t>
  </si>
  <si>
    <t>BNM 65/160D/B</t>
  </si>
  <si>
    <t>BNM 65/160C/C</t>
  </si>
  <si>
    <t>BNM 65/160B/C</t>
  </si>
  <si>
    <t>BNM 65/160AR</t>
  </si>
  <si>
    <t>BNM 65/160A/C</t>
  </si>
  <si>
    <t>BNM 65/200C/C</t>
  </si>
  <si>
    <t>BNM 65/250C/B</t>
  </si>
  <si>
    <t>BNMS 65/250B/A</t>
  </si>
  <si>
    <t>BNMS 65/250A/B</t>
  </si>
  <si>
    <t>BNM 80/160E/B</t>
  </si>
  <si>
    <t>BNM 80/160D/C</t>
  </si>
  <si>
    <t>BNM 80/160C/C</t>
  </si>
  <si>
    <t>BNM 80/160B/C</t>
  </si>
  <si>
    <t>BNMS 80/200A/A</t>
  </si>
  <si>
    <t>BNMS 80/250E/A</t>
  </si>
  <si>
    <t>BNMS 80/250D/A</t>
  </si>
  <si>
    <t>BNMS 80/250C/A</t>
  </si>
  <si>
    <t>BNMS 80/250B/A</t>
  </si>
  <si>
    <t>BNMS 80/250A/A</t>
  </si>
  <si>
    <t>BNMS 100/200D/A</t>
  </si>
  <si>
    <t>BNMS 100/200C/A</t>
  </si>
  <si>
    <t>BNMS 100/200B/A</t>
  </si>
  <si>
    <t>BNMS 100/200A/A</t>
  </si>
  <si>
    <t>BNMS 100/250B/A</t>
  </si>
  <si>
    <t>BNMS 100/250A/A</t>
  </si>
  <si>
    <t>BNMM 32/12F</t>
  </si>
  <si>
    <t>BNM4 25/200A/C</t>
  </si>
  <si>
    <t>BNM4 32/20A/B</t>
  </si>
  <si>
    <t>BNM4 40/16A/B</t>
  </si>
  <si>
    <t>BNM4 40/20B/B</t>
  </si>
  <si>
    <t>BNM4 40/20A/B</t>
  </si>
  <si>
    <t>BNM4 4025/C/C</t>
  </si>
  <si>
    <t>BNM4 4025/B/C</t>
  </si>
  <si>
    <t>BNM4 4025/A/B</t>
  </si>
  <si>
    <t>BNM4 50/16B/B</t>
  </si>
  <si>
    <t>BNM4 50/16A/B</t>
  </si>
  <si>
    <t>BNM4 5025/D/C</t>
  </si>
  <si>
    <t>BNM4 5025/C/C</t>
  </si>
  <si>
    <t>BNM4 5025/B/B</t>
  </si>
  <si>
    <t>BNM4 5025/A/B</t>
  </si>
  <si>
    <t>BNM4 65/16C/C</t>
  </si>
  <si>
    <t>BNM4 65/16B/C</t>
  </si>
  <si>
    <t>BNM4 65/16A/C</t>
  </si>
  <si>
    <t>BNM4 65/16S/A</t>
  </si>
  <si>
    <t>BNM4 65/20B/A</t>
  </si>
  <si>
    <t>BNM4 65/20A/A</t>
  </si>
  <si>
    <t>BNM4 65/25B/B</t>
  </si>
  <si>
    <t>BNM4 65/25A/C</t>
  </si>
  <si>
    <t>BNM4 65/31C/B</t>
  </si>
  <si>
    <t>BNM4 65/31B/B</t>
  </si>
  <si>
    <t>BNM4 65/31A/B</t>
  </si>
  <si>
    <t>BNM4 80/25C</t>
  </si>
  <si>
    <t>BNMS4 80/250B/A</t>
  </si>
  <si>
    <t>BNMS4 80/250A/A</t>
  </si>
  <si>
    <t>BNM4 80/31C/B</t>
  </si>
  <si>
    <t>BNMS4 80/315B/B</t>
  </si>
  <si>
    <t>BNMS4 80/315A/B</t>
  </si>
  <si>
    <t>BNMS4 80/315S</t>
  </si>
  <si>
    <t>BNMS4 80/400C/B</t>
  </si>
  <si>
    <t>BNMS4 80/400B/B</t>
  </si>
  <si>
    <t>BNMS4 80/400A/B</t>
  </si>
  <si>
    <t>BNMS4 80/400S</t>
  </si>
  <si>
    <t>BNM4 100/20C/A</t>
  </si>
  <si>
    <t>BNM4 100/20B/A</t>
  </si>
  <si>
    <t>BNM4 100/20A/C</t>
  </si>
  <si>
    <t>BNMS4 100/250B/A</t>
  </si>
  <si>
    <t>BNMS4 100/250A/A</t>
  </si>
  <si>
    <t>BNMS4 100/315C/A</t>
  </si>
  <si>
    <t>BNMS4 100/315B/A</t>
  </si>
  <si>
    <t>BNMS4 100/315A/A</t>
  </si>
  <si>
    <t>BNMS4 100/400C/A</t>
  </si>
  <si>
    <t>BNMS4 100/400B/A</t>
  </si>
  <si>
    <t>BNMS4 100/400A/A</t>
  </si>
  <si>
    <t>BNMS4 125/250E/A</t>
  </si>
  <si>
    <t>BNMS4 125/250D/A</t>
  </si>
  <si>
    <t>BNMS4 125/250C/A</t>
  </si>
  <si>
    <t>BNMS4 125/250B/A</t>
  </si>
  <si>
    <t>BNMS4 125/250A/A</t>
  </si>
  <si>
    <t>BNMS4 125/315C/A</t>
  </si>
  <si>
    <t>BNMS4 125/315B/A</t>
  </si>
  <si>
    <t>BNMS4 125/315A/A</t>
  </si>
  <si>
    <t>BNMS4 125/400C/A</t>
  </si>
  <si>
    <t>BNMS4 125/400B/A</t>
  </si>
  <si>
    <t>BNMS4 125/400A/A</t>
  </si>
  <si>
    <t>BNMS4 150/315D/A</t>
  </si>
  <si>
    <t>BNMS4 150/315C/A</t>
  </si>
  <si>
    <t>BNMS4 150/400C/A</t>
  </si>
  <si>
    <t>BNMS4 150/400B/A</t>
  </si>
  <si>
    <t>BNMS4 150/400A/A</t>
  </si>
  <si>
    <t>BN 32-125F/A</t>
  </si>
  <si>
    <t>BN 32-125D/A</t>
  </si>
  <si>
    <t>BN 32-125A/A</t>
  </si>
  <si>
    <t>BN 32-125S/A</t>
  </si>
  <si>
    <t>BN 32-160B/A</t>
  </si>
  <si>
    <t>BN 32-160A/A</t>
  </si>
  <si>
    <t>BN 32-200D/A</t>
  </si>
  <si>
    <t>BN 32-200C/A</t>
  </si>
  <si>
    <t>BN 32-200A/A</t>
  </si>
  <si>
    <t>BN 32L-160C</t>
  </si>
  <si>
    <t>BN 32L-160B</t>
  </si>
  <si>
    <t>BN 32L-160A</t>
  </si>
  <si>
    <t>BN 32L-200C</t>
  </si>
  <si>
    <t>BN 32L-200B</t>
  </si>
  <si>
    <t>BN 32L-200A</t>
  </si>
  <si>
    <t>BN 40-125F/A</t>
  </si>
  <si>
    <t>BN 40-125C/A</t>
  </si>
  <si>
    <t>BN 40-125A/A</t>
  </si>
  <si>
    <t>BN 40-160C/A</t>
  </si>
  <si>
    <t>BN 40-160B/A</t>
  </si>
  <si>
    <t>BN 40-160A/A</t>
  </si>
  <si>
    <t>BN 40-200D/A</t>
  </si>
  <si>
    <t>BN 40-200C/A</t>
  </si>
  <si>
    <t>BN 40-200B/A</t>
  </si>
  <si>
    <t>BN 40-200AR/A</t>
  </si>
  <si>
    <t>BN 40-200A/A</t>
  </si>
  <si>
    <t>BN 40-250C/A</t>
  </si>
  <si>
    <t>BN 40-250B/A</t>
  </si>
  <si>
    <t>BN 40-250A/A</t>
  </si>
  <si>
    <t>BN 50-125F/A</t>
  </si>
  <si>
    <t>BN 50-125D/A</t>
  </si>
  <si>
    <t>BN 50-125A/A</t>
  </si>
  <si>
    <t>BN 50-125S/A</t>
  </si>
  <si>
    <t>BN 50-160B/A</t>
  </si>
  <si>
    <t>BN 50-160A/A</t>
  </si>
  <si>
    <t>BN 50-200B/A</t>
  </si>
  <si>
    <t>BN 50-200A/A</t>
  </si>
  <si>
    <t>BN 50-200S/A</t>
  </si>
  <si>
    <t>BN 50-250C/A</t>
  </si>
  <si>
    <t>BN 50-250B/A</t>
  </si>
  <si>
    <t>BN 50-250A/A</t>
  </si>
  <si>
    <t>BN 50-250S/A</t>
  </si>
  <si>
    <t>BN 65-125E/B</t>
  </si>
  <si>
    <t>BN 65-125C/B</t>
  </si>
  <si>
    <t>BN 65-125A/B</t>
  </si>
  <si>
    <t>BN 65-160D/B</t>
  </si>
  <si>
    <t>BN 65-160C/B</t>
  </si>
  <si>
    <t>BN 65-160B/B</t>
  </si>
  <si>
    <t>BN 65-160AR</t>
  </si>
  <si>
    <t>BN 65-160A/B</t>
  </si>
  <si>
    <t>BN 65-200C/B</t>
  </si>
  <si>
    <t>BN 65-200B/B</t>
  </si>
  <si>
    <t>BN 65-200A/B</t>
  </si>
  <si>
    <t>BN 65-250C/B</t>
  </si>
  <si>
    <t>BN 65-250B/B</t>
  </si>
  <si>
    <t>BN 65-250A/B</t>
  </si>
  <si>
    <t>BN 80-160E/B</t>
  </si>
  <si>
    <t>BN 80-160D/B</t>
  </si>
  <si>
    <t>BN 80-160C/B</t>
  </si>
  <si>
    <t>BN 80-160B/B</t>
  </si>
  <si>
    <t>BN 80-160A/B</t>
  </si>
  <si>
    <t>BN 80-200B/A</t>
  </si>
  <si>
    <t>BN 80-200A/A</t>
  </si>
  <si>
    <t>BN 80-250E/A</t>
  </si>
  <si>
    <t>BN 80-250D/A</t>
  </si>
  <si>
    <t>BN 80-250C/A</t>
  </si>
  <si>
    <t>BN 80-250B/A</t>
  </si>
  <si>
    <t>BN 80-250A/A</t>
  </si>
  <si>
    <t>BN 100-200E/A</t>
  </si>
  <si>
    <t>BN 100-200D/A</t>
  </si>
  <si>
    <t>BN 100-200C/A</t>
  </si>
  <si>
    <t>BN 100-200B/A</t>
  </si>
  <si>
    <t>BN 100-200A/A</t>
  </si>
  <si>
    <t>BN 100-250B/A</t>
  </si>
  <si>
    <t>BN 100-250A/A</t>
  </si>
  <si>
    <t>BN4 32-125F/A</t>
  </si>
  <si>
    <t>BN4 32-125D/A</t>
  </si>
  <si>
    <t>BN4 32-125A/A</t>
  </si>
  <si>
    <t>BN4 32-160B/A</t>
  </si>
  <si>
    <t>BN4 32-160A/A</t>
  </si>
  <si>
    <t>BN4 32-200B/A</t>
  </si>
  <si>
    <t>BN4 32-200A/A</t>
  </si>
  <si>
    <t>BN4 40-160C/A</t>
  </si>
  <si>
    <t>BN4 40-160B/A</t>
  </si>
  <si>
    <t>BN4 40-160A/A</t>
  </si>
  <si>
    <t>BN4 40-200B/A</t>
  </si>
  <si>
    <t>BN4 40-200A/A</t>
  </si>
  <si>
    <t>BN4 40-250C/A</t>
  </si>
  <si>
    <t>BN4 40-250B/A</t>
  </si>
  <si>
    <t>BN4 40-250A/A</t>
  </si>
  <si>
    <t>BN4 50-125F/A</t>
  </si>
  <si>
    <t>BN4 50-125D/A</t>
  </si>
  <si>
    <t>BN4 50-125A/A</t>
  </si>
  <si>
    <t>BN4 50-125S/A</t>
  </si>
  <si>
    <t>BN4 50-160B/A</t>
  </si>
  <si>
    <t>BN4 50-160A/A</t>
  </si>
  <si>
    <t>BN4 50-200C/A</t>
  </si>
  <si>
    <t>BN4 50-200B/A</t>
  </si>
  <si>
    <t>BN4 50-200A/A</t>
  </si>
  <si>
    <t>BN4 50-250D</t>
  </si>
  <si>
    <t>BN4 50-250C/A</t>
  </si>
  <si>
    <t>BN4 50-250B/A</t>
  </si>
  <si>
    <t>BN4 50-250A/A</t>
  </si>
  <si>
    <t>BN4 65-125E/B</t>
  </si>
  <si>
    <t>BN4 65-125C/B</t>
  </si>
  <si>
    <t>BN4 65-125A/B</t>
  </si>
  <si>
    <t>BN4 65-160C/A</t>
  </si>
  <si>
    <t>BN4 65-160B/A</t>
  </si>
  <si>
    <t>BN4 65-160A/A</t>
  </si>
  <si>
    <t>BN4 65-160S</t>
  </si>
  <si>
    <t>BN4 65-200B/B</t>
  </si>
  <si>
    <t>BN4 65-200A/B</t>
  </si>
  <si>
    <t>BN4 65-250B/B</t>
  </si>
  <si>
    <t>BN4 65-250A/B</t>
  </si>
  <si>
    <t>BN4 65-315C/A</t>
  </si>
  <si>
    <t>BN4 65-315B/A</t>
  </si>
  <si>
    <t>BN4 65-315A/A</t>
  </si>
  <si>
    <t>BN4 80-160C/B</t>
  </si>
  <si>
    <t>BN4 80-160B/B</t>
  </si>
  <si>
    <t>BN4 80-160A/B</t>
  </si>
  <si>
    <t>BN4 80-200C/A</t>
  </si>
  <si>
    <t>BN4 80-200B/A</t>
  </si>
  <si>
    <t>BN4 80-200A/A</t>
  </si>
  <si>
    <t>BN4 80-250C/A</t>
  </si>
  <si>
    <t>BN4 80-250B/A</t>
  </si>
  <si>
    <t>BN4 80-250A/A</t>
  </si>
  <si>
    <t>BN4 80-315C/A</t>
  </si>
  <si>
    <t>BN4 80-315B/A</t>
  </si>
  <si>
    <t>BN4 80-315A/A</t>
  </si>
  <si>
    <t>BN4 80-315S</t>
  </si>
  <si>
    <t>BN4 80-400C/B</t>
  </si>
  <si>
    <t>BN4 80-400B/B</t>
  </si>
  <si>
    <t>BN4 80-400A/B</t>
  </si>
  <si>
    <t>BN4 80-400S</t>
  </si>
  <si>
    <t>BN4 100-200C/A</t>
  </si>
  <si>
    <t>BN4 100-200B/A</t>
  </si>
  <si>
    <t>BN4 100-200A/A</t>
  </si>
  <si>
    <t>BN4 100-250B/A</t>
  </si>
  <si>
    <t>BN4 100-250A/A</t>
  </si>
  <si>
    <t>BN4 100-315C/A</t>
  </si>
  <si>
    <t>BN4 100-315B/A</t>
  </si>
  <si>
    <t>BN4 100-315A/A</t>
  </si>
  <si>
    <t>BN4 100-400C/A</t>
  </si>
  <si>
    <t>BN4 100-400B/A</t>
  </si>
  <si>
    <t>BN4 100-400A/A</t>
  </si>
  <si>
    <t>BN4 125-250E/A</t>
  </si>
  <si>
    <t>BN4 125-250D/A</t>
  </si>
  <si>
    <t>BN4 125-250C/A</t>
  </si>
  <si>
    <t>BN4 125-250B/A</t>
  </si>
  <si>
    <t>BN4 125-250A/A</t>
  </si>
  <si>
    <t>BN4 125-315C/A</t>
  </si>
  <si>
    <t>BN4 125-315B/A</t>
  </si>
  <si>
    <t>BN4 125-315A/A</t>
  </si>
  <si>
    <t>BN4 125-400C/A</t>
  </si>
  <si>
    <t>BN4 125-400B/A</t>
  </si>
  <si>
    <t>BN4 125-400A/A</t>
  </si>
  <si>
    <t>BN4 150-315D/A</t>
  </si>
  <si>
    <t>BN4 150-315C/A</t>
  </si>
  <si>
    <t>BN4 150-315B/A</t>
  </si>
  <si>
    <t>BN4 150-315A/A</t>
  </si>
  <si>
    <t>BN4 150-400C/A</t>
  </si>
  <si>
    <t>BN4 150-400B/A</t>
  </si>
  <si>
    <t>BN4 150-400A/A</t>
  </si>
  <si>
    <t>BA 40-110B/A</t>
  </si>
  <si>
    <t>BA 40-110A/B</t>
  </si>
  <si>
    <t>BA 50-125CE</t>
  </si>
  <si>
    <t>BA 50-125B/A</t>
  </si>
  <si>
    <t>BA 50-125A/A</t>
  </si>
  <si>
    <t>BA 65-150C/B</t>
  </si>
  <si>
    <t>BA 65-150B/A</t>
  </si>
  <si>
    <t>BA 65-150A/B</t>
  </si>
  <si>
    <t>BA 80-170B/A</t>
  </si>
  <si>
    <t>BA 80-170A/A</t>
  </si>
  <si>
    <t>BC 16/1E</t>
  </si>
  <si>
    <t>BC 20/A</t>
  </si>
  <si>
    <t>BC 22/1/A</t>
  </si>
  <si>
    <t>BC 22/A</t>
  </si>
  <si>
    <t>BC 41/1E</t>
  </si>
  <si>
    <t>BC 41/A</t>
  </si>
  <si>
    <t>BCM 16/1E</t>
  </si>
  <si>
    <t>BCM 20/A</t>
  </si>
  <si>
    <t>BCM 22/1/A</t>
  </si>
  <si>
    <t>BCT 61/A</t>
  </si>
  <si>
    <t>BT 65</t>
  </si>
  <si>
    <t>BTP 78/A</t>
  </si>
  <si>
    <t>BT 70/B</t>
  </si>
  <si>
    <t>BTP 80E</t>
  </si>
  <si>
    <t>BTM 65</t>
  </si>
  <si>
    <t>BTPM 78/A</t>
  </si>
  <si>
    <t>BCA 60E</t>
  </si>
  <si>
    <t>BCA 80/A</t>
  </si>
  <si>
    <t>BCA 90/A</t>
  </si>
  <si>
    <t>BCA 91/B</t>
  </si>
  <si>
    <t>BCAM 60E</t>
  </si>
  <si>
    <t>BCAM 80/A</t>
  </si>
  <si>
    <t>BNG 3/A</t>
  </si>
  <si>
    <t>BNG 4/B</t>
  </si>
  <si>
    <t>BNG 5/16/A</t>
  </si>
  <si>
    <t>BNG 5/18/A</t>
  </si>
  <si>
    <t>BNG 5/22/A</t>
  </si>
  <si>
    <t>BNG 6/18/A</t>
  </si>
  <si>
    <t>BNG 6/22/A</t>
  </si>
  <si>
    <t>BNG 7/16/B</t>
  </si>
  <si>
    <t>BNG 7/18/B</t>
  </si>
  <si>
    <t>BNG 7/22/B</t>
  </si>
  <si>
    <t>BNGM 6/18E</t>
  </si>
  <si>
    <t>BNGM 6/22E</t>
  </si>
  <si>
    <t>META</t>
  </si>
  <si>
    <t>T663A10210S0 </t>
  </si>
  <si>
    <t>5100092A001</t>
  </si>
  <si>
    <t>5100150A001</t>
  </si>
  <si>
    <t>5100224A001</t>
  </si>
  <si>
    <t>5100230A001</t>
  </si>
  <si>
    <t>73T10410000</t>
  </si>
  <si>
    <t>B6SDS 32/3</t>
  </si>
  <si>
    <t>B6SDS 32/4</t>
  </si>
  <si>
    <t>B6SDS 32/5</t>
  </si>
  <si>
    <t>B6SDS 32/6</t>
  </si>
  <si>
    <t>B6SDS 32/7</t>
  </si>
  <si>
    <t>B6SDS 32/8</t>
  </si>
  <si>
    <t>B6SDS 32/9</t>
  </si>
  <si>
    <t>B6SDS 32/10</t>
  </si>
  <si>
    <t>B6SDS 32/11</t>
  </si>
  <si>
    <t>B6SDS 32/12</t>
  </si>
  <si>
    <t>B6SDS 32/13</t>
  </si>
  <si>
    <t>B6SDS 32/14</t>
  </si>
  <si>
    <t>B6SDS 32/15</t>
  </si>
  <si>
    <t>B6SDS 32/16</t>
  </si>
  <si>
    <t>B6SDS 32/17</t>
  </si>
  <si>
    <t>B6SDS 32/18</t>
  </si>
  <si>
    <t>B6SDS 32/19</t>
  </si>
  <si>
    <t>B6SDS 32/20</t>
  </si>
  <si>
    <t>B6SDS 32/21</t>
  </si>
  <si>
    <t>B6SDS 32/22</t>
  </si>
  <si>
    <t>B6SDS 32/23</t>
  </si>
  <si>
    <t>B6SDS 42/2</t>
  </si>
  <si>
    <t>B6SDS 42/3</t>
  </si>
  <si>
    <t>B6SDS 42/4</t>
  </si>
  <si>
    <t>B6SDS 42/5</t>
  </si>
  <si>
    <t>B6SDS 42/6</t>
  </si>
  <si>
    <t>B6SDS 42/7</t>
  </si>
  <si>
    <t>B6SDS 42/8</t>
  </si>
  <si>
    <t>B6SDS 42/9</t>
  </si>
  <si>
    <t>B6SDS 42/10</t>
  </si>
  <si>
    <t>B6SDS 42/11</t>
  </si>
  <si>
    <t>B6SDS 42/12</t>
  </si>
  <si>
    <t>B6SDS 42/13</t>
  </si>
  <si>
    <t>B6SDS 42/14</t>
  </si>
  <si>
    <t>B6SDS 42/15</t>
  </si>
  <si>
    <t>B6SDS 42/16</t>
  </si>
  <si>
    <t>B6SDS 42/17</t>
  </si>
  <si>
    <t>B6SDS 42/18</t>
  </si>
  <si>
    <t>B6SDS 58/2</t>
  </si>
  <si>
    <t>B6SDS 58/3</t>
  </si>
  <si>
    <t>B6SDS 58/4</t>
  </si>
  <si>
    <t>B6SDS 58/5</t>
  </si>
  <si>
    <t>B6SDS 58/6</t>
  </si>
  <si>
    <t>B6SDS 58/7</t>
  </si>
  <si>
    <t>B6SDS 58/8</t>
  </si>
  <si>
    <t>B6SDS 58/9</t>
  </si>
  <si>
    <t>B6SDS 58/10</t>
  </si>
  <si>
    <t>B6SDS 58/11</t>
  </si>
  <si>
    <t>B6SDS 58/12</t>
  </si>
  <si>
    <t>B6SDS 58/13</t>
  </si>
  <si>
    <t>B6SDS 58/14</t>
  </si>
  <si>
    <t>B6SDS 58/15</t>
  </si>
  <si>
    <t>B6SDS 58/16</t>
  </si>
  <si>
    <t>B6SDS 58/17</t>
  </si>
  <si>
    <t>B8SDS 70/1</t>
  </si>
  <si>
    <t>B8SDS 70/2</t>
  </si>
  <si>
    <t>B8SDS 70/3</t>
  </si>
  <si>
    <t>B8SDS 70/4</t>
  </si>
  <si>
    <t>B8SDS 70/5</t>
  </si>
  <si>
    <t>B8SDS 70/6</t>
  </si>
  <si>
    <t>B8SDS 70/7</t>
  </si>
  <si>
    <t>B8SDS 70/8</t>
  </si>
  <si>
    <t>B8SDS 70/9</t>
  </si>
  <si>
    <t>B8SDS 70/10</t>
  </si>
  <si>
    <t>B8SDS 70/11</t>
  </si>
  <si>
    <t>B8SDS 70/12</t>
  </si>
  <si>
    <t>B8SDS 70/13</t>
  </si>
  <si>
    <t>B8SDS 70/14</t>
  </si>
  <si>
    <t>B8SDS 70/15</t>
  </si>
  <si>
    <t>B8SDS 70/16</t>
  </si>
  <si>
    <t>B8SDS 70/17</t>
  </si>
  <si>
    <t>B8SDS 70/18</t>
  </si>
  <si>
    <t>B8SDS 70/19</t>
  </si>
  <si>
    <t>B8SDS 70/20</t>
  </si>
  <si>
    <t>B8SDS 100/1</t>
  </si>
  <si>
    <t>B8SDS 100/2</t>
  </si>
  <si>
    <t>B8SDS 100/3</t>
  </si>
  <si>
    <t>B8SDS 100/4</t>
  </si>
  <si>
    <t>B8SDS 100/5</t>
  </si>
  <si>
    <t>B8SDS 100/6</t>
  </si>
  <si>
    <t>B8SDS 100/7</t>
  </si>
  <si>
    <t>B8SDS 100/8</t>
  </si>
  <si>
    <t>B8SDS 100/9</t>
  </si>
  <si>
    <t>B8SDS 100/10</t>
  </si>
  <si>
    <t>B8SDS 100/11</t>
  </si>
  <si>
    <t>B8SDS 100/12</t>
  </si>
  <si>
    <t>B8SDS 100/13</t>
  </si>
  <si>
    <t>B8SDS 100/14</t>
  </si>
  <si>
    <t>B8SDS 100/15</t>
  </si>
  <si>
    <t>B8SDS 100/16</t>
  </si>
  <si>
    <t>B8SDS 150/1</t>
  </si>
  <si>
    <t>B8SDS 150/2</t>
  </si>
  <si>
    <t>B8SDS 150/3</t>
  </si>
  <si>
    <t>B8SDS 150/4</t>
  </si>
  <si>
    <t>B8SDS 150/5</t>
  </si>
  <si>
    <t>B8SDS 150/6</t>
  </si>
  <si>
    <t>B8SDS 150/7</t>
  </si>
  <si>
    <t>B8SDS 150/8</t>
  </si>
  <si>
    <t>B8SDS 150/9</t>
  </si>
  <si>
    <t>B8SDS 150/10</t>
  </si>
  <si>
    <t>B8SDS 150/11</t>
  </si>
  <si>
    <t>B8SDS 150/12</t>
  </si>
  <si>
    <t>B8SDS 150/13</t>
  </si>
  <si>
    <t>B8SDS 150/14</t>
  </si>
  <si>
    <t>B8SDS 150/15</t>
  </si>
  <si>
    <t>B10SDS 160/1</t>
  </si>
  <si>
    <t>B10SDS 160/2</t>
  </si>
  <si>
    <t>B10SDS 160/3</t>
  </si>
  <si>
    <t>B10SDS 160/4</t>
  </si>
  <si>
    <t>B10SDS 160/5</t>
  </si>
  <si>
    <t>B10SDS 160/6</t>
  </si>
  <si>
    <t>B10SDS 160/7</t>
  </si>
  <si>
    <t>B10SDS 160/8</t>
  </si>
  <si>
    <t>B10SDS 160/9</t>
  </si>
  <si>
    <t>B10SDS 190/1</t>
  </si>
  <si>
    <t>B10SDS 190/2</t>
  </si>
  <si>
    <t>B10SDS 190/3</t>
  </si>
  <si>
    <t>B10SDS 190/4</t>
  </si>
  <si>
    <t>B10SDS 190/5</t>
  </si>
  <si>
    <t>B10SDS 190/6</t>
  </si>
  <si>
    <t>B10SDS 190/7</t>
  </si>
  <si>
    <t>B10SDS 280/1</t>
  </si>
  <si>
    <t>B10SDS 280/2</t>
  </si>
  <si>
    <t>B10SDS 280/3</t>
  </si>
  <si>
    <t>B10SDS 280/4</t>
  </si>
  <si>
    <t>B10SDS 280/5</t>
  </si>
  <si>
    <t>B10SDS 280/6</t>
  </si>
  <si>
    <t>BC41</t>
  </si>
  <si>
    <t>BNM 25/12</t>
  </si>
  <si>
    <t>BNM 25/160</t>
  </si>
  <si>
    <t>Bronzo_Alluminio - Bronze_Aluminum 25/12</t>
  </si>
  <si>
    <t>Bronzo_Alluminio - Bronze_Aluminum 25/16</t>
  </si>
  <si>
    <t>Bronzo_Alluminio - Bronze_Aluminum BC41</t>
  </si>
  <si>
    <t>BNM 32/16</t>
  </si>
  <si>
    <t>Bronzo_Alluminio - Bronze_Aluminum 32/16</t>
  </si>
  <si>
    <t>KIT OR FKM</t>
  </si>
  <si>
    <t>52A04111000</t>
  </si>
  <si>
    <t>52A05111000</t>
  </si>
  <si>
    <t>52A06111000</t>
  </si>
  <si>
    <t>52A07111000</t>
  </si>
  <si>
    <t>52A08111000</t>
  </si>
  <si>
    <t>52A10111000</t>
  </si>
  <si>
    <t>52A12111000</t>
  </si>
  <si>
    <t>52A14111000</t>
  </si>
  <si>
    <t>52A16111000</t>
  </si>
  <si>
    <t>52A18111000</t>
  </si>
  <si>
    <t>52A20111000</t>
  </si>
  <si>
    <t>52B04111000</t>
  </si>
  <si>
    <t>52B05111000</t>
  </si>
  <si>
    <t>52B06111000</t>
  </si>
  <si>
    <t>52B07111000</t>
  </si>
  <si>
    <t>52B08111000</t>
  </si>
  <si>
    <t>52B10111000</t>
  </si>
  <si>
    <t>52B12111000</t>
  </si>
  <si>
    <t>52B14111000</t>
  </si>
  <si>
    <t>52B16111000</t>
  </si>
  <si>
    <t>52B18111000</t>
  </si>
  <si>
    <t>52C04111000</t>
  </si>
  <si>
    <t>52C05111000</t>
  </si>
  <si>
    <t>52C06111000</t>
  </si>
  <si>
    <t>52C07111000</t>
  </si>
  <si>
    <t>52C08111000</t>
  </si>
  <si>
    <t>52C10111000</t>
  </si>
  <si>
    <t>52C11111000</t>
  </si>
  <si>
    <t>52C13111000</t>
  </si>
  <si>
    <t>52C15111000</t>
  </si>
  <si>
    <t>52C17111000</t>
  </si>
  <si>
    <t>52C19111000</t>
  </si>
  <si>
    <t>MXV 25-304</t>
  </si>
  <si>
    <t>MXV 25-305</t>
  </si>
  <si>
    <t>MXV 25-306</t>
  </si>
  <si>
    <t>MXV 25-307</t>
  </si>
  <si>
    <t>MXV 25-308</t>
  </si>
  <si>
    <t>MXV 25-310</t>
  </si>
  <si>
    <t>MXV 25-312</t>
  </si>
  <si>
    <t>MXV 25-314</t>
  </si>
  <si>
    <t>MXV 25-316</t>
  </si>
  <si>
    <t>MXV 25-318</t>
  </si>
  <si>
    <t>MXV 25-320</t>
  </si>
  <si>
    <t>MXV 32-504</t>
  </si>
  <si>
    <t>MXV 32-505</t>
  </si>
  <si>
    <t>MXV 32-506</t>
  </si>
  <si>
    <t>MXV 32-507</t>
  </si>
  <si>
    <t>MXV 32-508</t>
  </si>
  <si>
    <t>MXV 32-510</t>
  </si>
  <si>
    <t>MXV 32-512</t>
  </si>
  <si>
    <t>MXV 32-514</t>
  </si>
  <si>
    <t>MXV 32-516</t>
  </si>
  <si>
    <t>MXV 32-518</t>
  </si>
  <si>
    <t>MXV 40-904</t>
  </si>
  <si>
    <t>MXV 40-905</t>
  </si>
  <si>
    <t>MXV 40-906</t>
  </si>
  <si>
    <t>MXV 40-907</t>
  </si>
  <si>
    <t>MXV 40-908</t>
  </si>
  <si>
    <t>MXV 40-910</t>
  </si>
  <si>
    <t>MXV 40-911</t>
  </si>
  <si>
    <t>MXV 40-913</t>
  </si>
  <si>
    <t>MXV 40-915</t>
  </si>
  <si>
    <t>MXV 40-917</t>
  </si>
  <si>
    <t>MXV 40-919</t>
  </si>
  <si>
    <t>52A04112000</t>
  </si>
  <si>
    <t>52A05112000</t>
  </si>
  <si>
    <t>52A06112000</t>
  </si>
  <si>
    <t>52A07112000</t>
  </si>
  <si>
    <t>52A08112000</t>
  </si>
  <si>
    <t>52A10112000</t>
  </si>
  <si>
    <t>52A12112000</t>
  </si>
  <si>
    <t>52A14112000</t>
  </si>
  <si>
    <t>52B04112000</t>
  </si>
  <si>
    <t>52B05112000</t>
  </si>
  <si>
    <t>52B06112000</t>
  </si>
  <si>
    <t>52B07112000</t>
  </si>
  <si>
    <t>52B08112000</t>
  </si>
  <si>
    <t>52B10112000</t>
  </si>
  <si>
    <t>52B12112000</t>
  </si>
  <si>
    <t>52B14112000</t>
  </si>
  <si>
    <t>52C04112000</t>
  </si>
  <si>
    <t>52C05112000</t>
  </si>
  <si>
    <t>52C06112000</t>
  </si>
  <si>
    <t>52C07112000</t>
  </si>
  <si>
    <t>52C08112000</t>
  </si>
  <si>
    <t>52C10112000</t>
  </si>
  <si>
    <t>52C11112000</t>
  </si>
  <si>
    <t>52C13112000</t>
  </si>
  <si>
    <t>MXV 25-304 O</t>
  </si>
  <si>
    <t>MXV 25-305 O</t>
  </si>
  <si>
    <t>MXV 25-306 O</t>
  </si>
  <si>
    <t>MXV 25-307 O</t>
  </si>
  <si>
    <t>MXV 25-308 O</t>
  </si>
  <si>
    <t>MXV 25-310 O</t>
  </si>
  <si>
    <t>MXV 25-312 O</t>
  </si>
  <si>
    <t>MXV 25-314 O</t>
  </si>
  <si>
    <t>MXV 32-504 O</t>
  </si>
  <si>
    <t>MXV 32-505 O</t>
  </si>
  <si>
    <t>MXV 32-506 O</t>
  </si>
  <si>
    <t>MXV 32-507 O</t>
  </si>
  <si>
    <t>MXV 32-508 O</t>
  </si>
  <si>
    <t>MXV 32-510 O</t>
  </si>
  <si>
    <t>MXV 32-512 O</t>
  </si>
  <si>
    <t>MXV 32-514 O</t>
  </si>
  <si>
    <t>MXV 40-904 O</t>
  </si>
  <si>
    <t>MXV 40-905 O</t>
  </si>
  <si>
    <t>MXV 40-906 O</t>
  </si>
  <si>
    <t>MXV 40-907 O</t>
  </si>
  <si>
    <t>MXV 40-908 O</t>
  </si>
  <si>
    <t>MXV 40-910 O</t>
  </si>
  <si>
    <t>MXV 40-911 O</t>
  </si>
  <si>
    <t>MXV 40-913 O</t>
  </si>
  <si>
    <t>SSIC-SSIC EPDM ø 14</t>
  </si>
  <si>
    <t xml:space="preserve">B-SSIC-FKM 16 bar ø 14 </t>
  </si>
  <si>
    <t xml:space="preserve">SSIC-SSIC FKM ø 14 </t>
  </si>
  <si>
    <t xml:space="preserve">SSIC-SIC-C FKM ø 14 </t>
  </si>
  <si>
    <t xml:space="preserve">A-SSIC-FKM 16 bar ø 14 </t>
  </si>
  <si>
    <t xml:space="preserve">SSIC-SSIC EPDM ø 14 </t>
  </si>
  <si>
    <t xml:space="preserve">B-SSIC-FKM 25 bar ø 14 </t>
  </si>
  <si>
    <t xml:space="preserve">A-SSIC-FKM 25 bar ø 14 </t>
  </si>
  <si>
    <t>52A04311000</t>
  </si>
  <si>
    <t>52A05311000</t>
  </si>
  <si>
    <t>52A06311000</t>
  </si>
  <si>
    <t>52A07311000</t>
  </si>
  <si>
    <t>52A08311000</t>
  </si>
  <si>
    <t>52A10311000</t>
  </si>
  <si>
    <t>52A12311000</t>
  </si>
  <si>
    <t>52A14311000</t>
  </si>
  <si>
    <t>52B04311000</t>
  </si>
  <si>
    <t>52B05311000</t>
  </si>
  <si>
    <t>52B06311000</t>
  </si>
  <si>
    <t>52B07311000</t>
  </si>
  <si>
    <t>52B08311000</t>
  </si>
  <si>
    <t>52B10311000</t>
  </si>
  <si>
    <t>52C04311000</t>
  </si>
  <si>
    <t>52C05311000</t>
  </si>
  <si>
    <t>52C06311000</t>
  </si>
  <si>
    <t>MXVM 25-304</t>
  </si>
  <si>
    <t>MXVM 25-305</t>
  </si>
  <si>
    <t>MXVM 25-306</t>
  </si>
  <si>
    <t>MXVM 25-307</t>
  </si>
  <si>
    <t>MXVM 25-308</t>
  </si>
  <si>
    <t>MXVM 25-310</t>
  </si>
  <si>
    <t>MXVM 25-312</t>
  </si>
  <si>
    <t>MXVM 25-314</t>
  </si>
  <si>
    <t>MXVM 32-504</t>
  </si>
  <si>
    <t>MXVM 32-505</t>
  </si>
  <si>
    <t>MXVM 32-506</t>
  </si>
  <si>
    <t>MXVM 32-507</t>
  </si>
  <si>
    <t>MXVM 32-508</t>
  </si>
  <si>
    <t>MXVM 32-510</t>
  </si>
  <si>
    <t>MXVM 40-904</t>
  </si>
  <si>
    <t>MXVM 40-905</t>
  </si>
  <si>
    <t>MXVM 40-906</t>
  </si>
  <si>
    <t>52A04312000</t>
  </si>
  <si>
    <t>52A05312000</t>
  </si>
  <si>
    <t>52A06312000</t>
  </si>
  <si>
    <t>52A07312000</t>
  </si>
  <si>
    <t>52A08312000</t>
  </si>
  <si>
    <t>52A10312000</t>
  </si>
  <si>
    <t>52A12312000</t>
  </si>
  <si>
    <t>52A14312000</t>
  </si>
  <si>
    <t>52B04312000</t>
  </si>
  <si>
    <t>52B05312000</t>
  </si>
  <si>
    <t>52B06312000</t>
  </si>
  <si>
    <t>52B07312000</t>
  </si>
  <si>
    <t>52B08312000</t>
  </si>
  <si>
    <t>52B10312000</t>
  </si>
  <si>
    <t>52C04312000</t>
  </si>
  <si>
    <t>52C05312000</t>
  </si>
  <si>
    <t>52C06312000</t>
  </si>
  <si>
    <t>MXVM 25-304 O</t>
  </si>
  <si>
    <t>MXVM 25-305 O</t>
  </si>
  <si>
    <t>MXVM 25-306 O</t>
  </si>
  <si>
    <t>MXVM 25-307 O</t>
  </si>
  <si>
    <t>MXVM 25-308 O</t>
  </si>
  <si>
    <t>MXVM 25-310 O</t>
  </si>
  <si>
    <t>MXVM 25-312 O</t>
  </si>
  <si>
    <t>MXVM 25-314 O</t>
  </si>
  <si>
    <t>MXVM 32-504 O</t>
  </si>
  <si>
    <t>MXVM 32-505 O</t>
  </si>
  <si>
    <t>MXVM 32-506 O</t>
  </si>
  <si>
    <t>MXVM 32-507 O</t>
  </si>
  <si>
    <t>MXVM 32-508 O</t>
  </si>
  <si>
    <t>MXVM 32-510 O</t>
  </si>
  <si>
    <t>MXVM 40-904 O</t>
  </si>
  <si>
    <t>MXVM 40-905 O</t>
  </si>
  <si>
    <t>MXVM 40-906 O</t>
  </si>
  <si>
    <t>52A04211000</t>
  </si>
  <si>
    <t>52A05211000</t>
  </si>
  <si>
    <t>52A06211000</t>
  </si>
  <si>
    <t>52A07211000</t>
  </si>
  <si>
    <t>52A08211000</t>
  </si>
  <si>
    <t>52A10211000</t>
  </si>
  <si>
    <t>52A12211000</t>
  </si>
  <si>
    <t>52A14211000</t>
  </si>
  <si>
    <t>52A16211000</t>
  </si>
  <si>
    <t>52A18211000</t>
  </si>
  <si>
    <t>52A20211000</t>
  </si>
  <si>
    <t>52B04211000</t>
  </si>
  <si>
    <t>52B05211000</t>
  </si>
  <si>
    <t>52B06211000</t>
  </si>
  <si>
    <t>52B07211000</t>
  </si>
  <si>
    <t>52B08211000</t>
  </si>
  <si>
    <t>52B10211000</t>
  </si>
  <si>
    <t>52B12211000</t>
  </si>
  <si>
    <t>52B14211000</t>
  </si>
  <si>
    <t>52B16211000</t>
  </si>
  <si>
    <t>52B18211000</t>
  </si>
  <si>
    <t>52C04211000</t>
  </si>
  <si>
    <t>52C05211000</t>
  </si>
  <si>
    <t>52C06211000</t>
  </si>
  <si>
    <t>52C07211000</t>
  </si>
  <si>
    <t>52C08211000</t>
  </si>
  <si>
    <t>52C10211000</t>
  </si>
  <si>
    <t>52C11211000</t>
  </si>
  <si>
    <t>52C13211000</t>
  </si>
  <si>
    <t>52C15211000</t>
  </si>
  <si>
    <t>52C17211000</t>
  </si>
  <si>
    <t>52C19211000</t>
  </si>
  <si>
    <t>52A04212000</t>
  </si>
  <si>
    <t>52A05212000</t>
  </si>
  <si>
    <t>52A06212000</t>
  </si>
  <si>
    <t>52A07212000</t>
  </si>
  <si>
    <t>52A08212000</t>
  </si>
  <si>
    <t>52A10212000</t>
  </si>
  <si>
    <t>52A12212000</t>
  </si>
  <si>
    <t>52A14212000</t>
  </si>
  <si>
    <t>52B04212000</t>
  </si>
  <si>
    <t>52B05212000</t>
  </si>
  <si>
    <t>52B06212000</t>
  </si>
  <si>
    <t>52B07212000</t>
  </si>
  <si>
    <t>52B08212000</t>
  </si>
  <si>
    <t>52B10212000</t>
  </si>
  <si>
    <t>52B12212000</t>
  </si>
  <si>
    <t>52B14212000</t>
  </si>
  <si>
    <t>52C04212000</t>
  </si>
  <si>
    <t>52C05212000</t>
  </si>
  <si>
    <t>52C06212000</t>
  </si>
  <si>
    <t>52C07212000</t>
  </si>
  <si>
    <t>52C08212000</t>
  </si>
  <si>
    <t>52C10212000</t>
  </si>
  <si>
    <t>52C11212000</t>
  </si>
  <si>
    <t>52C13212000</t>
  </si>
  <si>
    <t>5000092A002</t>
  </si>
  <si>
    <t>5000150A005</t>
  </si>
  <si>
    <t>5000224A002</t>
  </si>
  <si>
    <t>5000230A002</t>
  </si>
  <si>
    <t>5000256000B</t>
  </si>
  <si>
    <t>5000264000B</t>
  </si>
  <si>
    <t>KIT OR FPM</t>
  </si>
  <si>
    <t>I52A04211000</t>
  </si>
  <si>
    <t>I52A05211000</t>
  </si>
  <si>
    <t>I52A06211000</t>
  </si>
  <si>
    <t>I52A07211000</t>
  </si>
  <si>
    <t>I52A08211000</t>
  </si>
  <si>
    <t>I52A10211000</t>
  </si>
  <si>
    <t>I52A12211000</t>
  </si>
  <si>
    <t>I52A14211000</t>
  </si>
  <si>
    <t>I52A16211000</t>
  </si>
  <si>
    <t>I52B04211000</t>
  </si>
  <si>
    <t>I52B05211000</t>
  </si>
  <si>
    <t>I52B06211000</t>
  </si>
  <si>
    <t>I52B07211000</t>
  </si>
  <si>
    <t>I52B08211000</t>
  </si>
  <si>
    <t>I52B10211000</t>
  </si>
  <si>
    <t>I52B12211000</t>
  </si>
  <si>
    <t>I52B14211000</t>
  </si>
  <si>
    <t>I52B16211000</t>
  </si>
  <si>
    <t>I52C04211000</t>
  </si>
  <si>
    <t>I52C05211000</t>
  </si>
  <si>
    <t>I52C06211000</t>
  </si>
  <si>
    <t>I52C07211000</t>
  </si>
  <si>
    <t>I52C08211000</t>
  </si>
  <si>
    <t>I52C10211000</t>
  </si>
  <si>
    <t>I52C11211000</t>
  </si>
  <si>
    <t>I52C13211000</t>
  </si>
  <si>
    <t>I52C15211000</t>
  </si>
  <si>
    <t>MXV EI 25-304</t>
  </si>
  <si>
    <t>MXV EI 25-305</t>
  </si>
  <si>
    <t>MXV EI 25-306</t>
  </si>
  <si>
    <t>MXV EI 25-307</t>
  </si>
  <si>
    <t>MXV EI 25-308</t>
  </si>
  <si>
    <t>MXV EI 25-310</t>
  </si>
  <si>
    <t>MXV EI 25-312</t>
  </si>
  <si>
    <t>MXV EI 25-314</t>
  </si>
  <si>
    <t>MXV EI 25-316</t>
  </si>
  <si>
    <t>MXV EI 32-504</t>
  </si>
  <si>
    <t>MXV EI 32-505</t>
  </si>
  <si>
    <t>MXV EI 32-506</t>
  </si>
  <si>
    <t>MXV EI 32-507</t>
  </si>
  <si>
    <t>MXV EI 32-508</t>
  </si>
  <si>
    <t>MXV EI 32-510</t>
  </si>
  <si>
    <t>MXV EI 32-512</t>
  </si>
  <si>
    <t>MXV EI 32-514</t>
  </si>
  <si>
    <t>MXV EI 32-516</t>
  </si>
  <si>
    <t>MXV EI 40-904</t>
  </si>
  <si>
    <t>MXV EI 40-905</t>
  </si>
  <si>
    <t>MXV EI 40-906</t>
  </si>
  <si>
    <t>MXV EI 40-907</t>
  </si>
  <si>
    <t>MXV EI 40-908</t>
  </si>
  <si>
    <t>MXV EI 40-910</t>
  </si>
  <si>
    <t>MXV EI 40-911</t>
  </si>
  <si>
    <t>MXV EI 40-913</t>
  </si>
  <si>
    <t>MXV EI 40-915</t>
  </si>
  <si>
    <t>I52A04212000</t>
  </si>
  <si>
    <t>I52A05212000</t>
  </si>
  <si>
    <t>I52A06212000</t>
  </si>
  <si>
    <t>I52A07212000</t>
  </si>
  <si>
    <t>I52A08212000</t>
  </si>
  <si>
    <t>I52A10212000</t>
  </si>
  <si>
    <t>I52A12212000</t>
  </si>
  <si>
    <t>I52A14212000</t>
  </si>
  <si>
    <t>I52B04212000</t>
  </si>
  <si>
    <t>I52B05212000</t>
  </si>
  <si>
    <t>I52B06212000</t>
  </si>
  <si>
    <t>I52B07212000</t>
  </si>
  <si>
    <t>I52B08212000</t>
  </si>
  <si>
    <t>I52B10212000</t>
  </si>
  <si>
    <t>I52B12212000</t>
  </si>
  <si>
    <t>I52B14212000</t>
  </si>
  <si>
    <t>I52C04212000</t>
  </si>
  <si>
    <t>I52C05212000</t>
  </si>
  <si>
    <t>I52C06212000</t>
  </si>
  <si>
    <t>I52C07212000</t>
  </si>
  <si>
    <t>I52C08212000</t>
  </si>
  <si>
    <t>I52C10212000</t>
  </si>
  <si>
    <t>I52C11212000</t>
  </si>
  <si>
    <t>I52C13212000</t>
  </si>
  <si>
    <t>MXV EI 25-304 O</t>
  </si>
  <si>
    <t>MXV EI 25-305 O</t>
  </si>
  <si>
    <t>MXV EI 25-306 O</t>
  </si>
  <si>
    <t>MXV EI 25-307 O</t>
  </si>
  <si>
    <t>MXV EI 25-308 O</t>
  </si>
  <si>
    <t>MXV EI 25-310 O</t>
  </si>
  <si>
    <t>MXV EI 25-312 O</t>
  </si>
  <si>
    <t>MXV EI 25-314 O</t>
  </si>
  <si>
    <t>MXV EI 32-504 O</t>
  </si>
  <si>
    <t>MXV EI 32-505 O</t>
  </si>
  <si>
    <t>MXV EI 32-506 O</t>
  </si>
  <si>
    <t>MXV EI 32-507 O</t>
  </si>
  <si>
    <t>MXV EI 32-508 O</t>
  </si>
  <si>
    <t>MXV EI 32-510 O</t>
  </si>
  <si>
    <t>MXV EI 32-512 O</t>
  </si>
  <si>
    <t>MXV EI 32-514 O</t>
  </si>
  <si>
    <t>MXV EI 40-904 O</t>
  </si>
  <si>
    <t>MXV EI 40-905 O</t>
  </si>
  <si>
    <t>MXV EI 40-906 O</t>
  </si>
  <si>
    <t>MXV EI 40-907 O</t>
  </si>
  <si>
    <t>MXV EI 40-908 O</t>
  </si>
  <si>
    <t>MXV EI 40-910 O</t>
  </si>
  <si>
    <t>MXV EI 40-911 O</t>
  </si>
  <si>
    <t>MXV EI 40-913 O</t>
  </si>
  <si>
    <t>53A04111000</t>
  </si>
  <si>
    <t>53A05111000</t>
  </si>
  <si>
    <t>53A06111000</t>
  </si>
  <si>
    <t>53A07111000</t>
  </si>
  <si>
    <t>53A08111000</t>
  </si>
  <si>
    <t>53A10111000</t>
  </si>
  <si>
    <t>53A12111000</t>
  </si>
  <si>
    <t>53A14111000</t>
  </si>
  <si>
    <t>53A16111000</t>
  </si>
  <si>
    <t>53A18111000</t>
  </si>
  <si>
    <t>53A20111000</t>
  </si>
  <si>
    <t>53B04111000</t>
  </si>
  <si>
    <t>53B05111000</t>
  </si>
  <si>
    <t>53B06111000</t>
  </si>
  <si>
    <t>53B07111000</t>
  </si>
  <si>
    <t>53B08111000</t>
  </si>
  <si>
    <t>53B10111000</t>
  </si>
  <si>
    <t>53B12111000</t>
  </si>
  <si>
    <t>53B14111000</t>
  </si>
  <si>
    <t>53B16111000</t>
  </si>
  <si>
    <t>53B18111000</t>
  </si>
  <si>
    <t>53C04111000</t>
  </si>
  <si>
    <t>53C05111000</t>
  </si>
  <si>
    <t>53C06111000</t>
  </si>
  <si>
    <t>53C07111000</t>
  </si>
  <si>
    <t>53C08111000</t>
  </si>
  <si>
    <t>53C10111000</t>
  </si>
  <si>
    <t>53C11111000</t>
  </si>
  <si>
    <t>53C13111000</t>
  </si>
  <si>
    <t>53C15111000</t>
  </si>
  <si>
    <t>53C17111000</t>
  </si>
  <si>
    <t>53C19111000</t>
  </si>
  <si>
    <t>MXVL 25-304</t>
  </si>
  <si>
    <t>MXVL 25-305</t>
  </si>
  <si>
    <t>MXVL 25-306</t>
  </si>
  <si>
    <t>MXVL 25-307</t>
  </si>
  <si>
    <t>MXVL 25-308</t>
  </si>
  <si>
    <t>MXVL 25-310</t>
  </si>
  <si>
    <t>MXVL 25-312</t>
  </si>
  <si>
    <t>MXVL 25-314</t>
  </si>
  <si>
    <t>MXVL 25-316</t>
  </si>
  <si>
    <t>MXVL 25-318</t>
  </si>
  <si>
    <t>MXVL 25-320</t>
  </si>
  <si>
    <t>MXVL 32-504</t>
  </si>
  <si>
    <t>MXVL 32-505</t>
  </si>
  <si>
    <t>MXVL 32-506</t>
  </si>
  <si>
    <t>MXVL 32-507</t>
  </si>
  <si>
    <t>MXVL 32-508</t>
  </si>
  <si>
    <t>MXVL 32-510</t>
  </si>
  <si>
    <t>MXVL 32-512</t>
  </si>
  <si>
    <t>MXVL 32-514</t>
  </si>
  <si>
    <t>MXVL 32-516</t>
  </si>
  <si>
    <t>MXVL 32-518</t>
  </si>
  <si>
    <t>MXVL 40-904</t>
  </si>
  <si>
    <t>MXVL 40-905</t>
  </si>
  <si>
    <t>MXVL 40-906</t>
  </si>
  <si>
    <t>MXVL 40-907</t>
  </si>
  <si>
    <t>MXVL 40-908</t>
  </si>
  <si>
    <t>MXVL 40-910</t>
  </si>
  <si>
    <t>MXVL 40-911</t>
  </si>
  <si>
    <t>MXVL 40-913</t>
  </si>
  <si>
    <t>MXVL 40-915</t>
  </si>
  <si>
    <t>MXVL 40-917</t>
  </si>
  <si>
    <t>MXVL 40-919</t>
  </si>
  <si>
    <t>53A04112000</t>
  </si>
  <si>
    <t>53A05112000</t>
  </si>
  <si>
    <t>53A06112000</t>
  </si>
  <si>
    <t>53A07112000</t>
  </si>
  <si>
    <t>53A08112000</t>
  </si>
  <si>
    <t>53A10112000</t>
  </si>
  <si>
    <t>53A12112000</t>
  </si>
  <si>
    <t>53A14112000</t>
  </si>
  <si>
    <t>53B04112000</t>
  </si>
  <si>
    <t>53B05112000</t>
  </si>
  <si>
    <t>53B06112000</t>
  </si>
  <si>
    <t>53B07112000</t>
  </si>
  <si>
    <t>53B08112000</t>
  </si>
  <si>
    <t>53B10112000</t>
  </si>
  <si>
    <t>53B12112000</t>
  </si>
  <si>
    <t>53B14112000</t>
  </si>
  <si>
    <t>53C04112000</t>
  </si>
  <si>
    <t>53C05112000</t>
  </si>
  <si>
    <t>53C06112000</t>
  </si>
  <si>
    <t>53C07112000</t>
  </si>
  <si>
    <t>53C08112000</t>
  </si>
  <si>
    <t>53C10112000</t>
  </si>
  <si>
    <t>53C11112000</t>
  </si>
  <si>
    <t>53C13112000</t>
  </si>
  <si>
    <t>MXVL 25-304 O</t>
  </si>
  <si>
    <t>MXVL 25-305 O</t>
  </si>
  <si>
    <t>MXVL 25-306 O</t>
  </si>
  <si>
    <t>MXVL 25-307 O</t>
  </si>
  <si>
    <t>MXVL 25-308 O</t>
  </si>
  <si>
    <t>MXVL 25-310 O</t>
  </si>
  <si>
    <t>MXVL 25-312 O</t>
  </si>
  <si>
    <t>MXVL 25-314 O</t>
  </si>
  <si>
    <t>MXVL 32-504 O</t>
  </si>
  <si>
    <t>MXVL 32-505 O</t>
  </si>
  <si>
    <t>MXVL 32-506 O</t>
  </si>
  <si>
    <t>MXVL 32-507 O</t>
  </si>
  <si>
    <t>MXVL 32-508 O</t>
  </si>
  <si>
    <t>MXVL 32-510 O</t>
  </si>
  <si>
    <t>MXVL 32-512 O</t>
  </si>
  <si>
    <t>MXVL 32-514 O</t>
  </si>
  <si>
    <t>MXVL 40-904 O</t>
  </si>
  <si>
    <t>MXVL 40-905 O</t>
  </si>
  <si>
    <t>MXVL 40-906 O</t>
  </si>
  <si>
    <t>MXVL 40-907 O</t>
  </si>
  <si>
    <t>MXVL 40-908 O</t>
  </si>
  <si>
    <t>MXVL 40-910 O</t>
  </si>
  <si>
    <t>MXVL 40-911 O</t>
  </si>
  <si>
    <t>MXVL 40-913 O</t>
  </si>
  <si>
    <t>53A04312000</t>
  </si>
  <si>
    <t>53A05312000</t>
  </si>
  <si>
    <t>53A06312000</t>
  </si>
  <si>
    <t>53A07312000</t>
  </si>
  <si>
    <t>53A08312000</t>
  </si>
  <si>
    <t>53A10312000</t>
  </si>
  <si>
    <t>53A12312000</t>
  </si>
  <si>
    <t>53A14312000</t>
  </si>
  <si>
    <t>53B04312000</t>
  </si>
  <si>
    <t>53B05312000</t>
  </si>
  <si>
    <t>53B06312000</t>
  </si>
  <si>
    <t>53B07312000</t>
  </si>
  <si>
    <t>53B08312000</t>
  </si>
  <si>
    <t>53B10312000</t>
  </si>
  <si>
    <t>53C04312000</t>
  </si>
  <si>
    <t>53C05312000</t>
  </si>
  <si>
    <t>53C06312000</t>
  </si>
  <si>
    <t>MXH</t>
  </si>
  <si>
    <t>53480841L00</t>
  </si>
  <si>
    <t>53A04211000</t>
  </si>
  <si>
    <t>53A05211000</t>
  </si>
  <si>
    <t>53A06211000</t>
  </si>
  <si>
    <t>53A07211000</t>
  </si>
  <si>
    <t>53A08211000</t>
  </si>
  <si>
    <t>53A10211000</t>
  </si>
  <si>
    <t>53A12211000</t>
  </si>
  <si>
    <t>53A14211000</t>
  </si>
  <si>
    <t>53A16211000</t>
  </si>
  <si>
    <t>53A18211000</t>
  </si>
  <si>
    <t>53A20211000</t>
  </si>
  <si>
    <t>53B04211000</t>
  </si>
  <si>
    <t>53B05211000</t>
  </si>
  <si>
    <t>53B06211000</t>
  </si>
  <si>
    <t>53B07211000</t>
  </si>
  <si>
    <t>53B08211000</t>
  </si>
  <si>
    <t>53B10211000</t>
  </si>
  <si>
    <t>53B12211000</t>
  </si>
  <si>
    <t>53B14211000</t>
  </si>
  <si>
    <t>53B16211000</t>
  </si>
  <si>
    <t>53B18211000</t>
  </si>
  <si>
    <t>53C04211000</t>
  </si>
  <si>
    <t>53C05211000</t>
  </si>
  <si>
    <t>53C06211000</t>
  </si>
  <si>
    <t>53C07211000</t>
  </si>
  <si>
    <t>53C08211000</t>
  </si>
  <si>
    <t>53C10211000</t>
  </si>
  <si>
    <t>53C11211000</t>
  </si>
  <si>
    <t>53C13211000</t>
  </si>
  <si>
    <t>53C15211000</t>
  </si>
  <si>
    <t>53C17211000</t>
  </si>
  <si>
    <t>53C19211000</t>
  </si>
  <si>
    <t>53A04212000</t>
  </si>
  <si>
    <t>53A05212000</t>
  </si>
  <si>
    <t>53A06212000</t>
  </si>
  <si>
    <t>53A07212000</t>
  </si>
  <si>
    <t>53A08212000</t>
  </si>
  <si>
    <t>53A10212000</t>
  </si>
  <si>
    <t>53A12212000</t>
  </si>
  <si>
    <t>53A14212000</t>
  </si>
  <si>
    <t>53B04212000</t>
  </si>
  <si>
    <t>53B05212000</t>
  </si>
  <si>
    <t>53B06212000</t>
  </si>
  <si>
    <t>53B07212000</t>
  </si>
  <si>
    <t>53B08212000</t>
  </si>
  <si>
    <t>53B10212000</t>
  </si>
  <si>
    <t>53B12212000</t>
  </si>
  <si>
    <t>53B14212000</t>
  </si>
  <si>
    <t>53C04212000</t>
  </si>
  <si>
    <t>53C05212000</t>
  </si>
  <si>
    <t>53C06212000</t>
  </si>
  <si>
    <t>53C07212000</t>
  </si>
  <si>
    <t>53C08212000</t>
  </si>
  <si>
    <t>53C10212000</t>
  </si>
  <si>
    <t>53C11212000</t>
  </si>
  <si>
    <t>53C13212000</t>
  </si>
  <si>
    <t>SSIC-SSIC-EPDM</t>
  </si>
  <si>
    <t>B-SSIC-FKM</t>
  </si>
  <si>
    <t>SSIC-SSIC-FKM</t>
  </si>
  <si>
    <t>A-SSIC-FKM</t>
  </si>
  <si>
    <t xml:space="preserve">SSIC-SSIC-EPDM </t>
  </si>
  <si>
    <t xml:space="preserve">B-SSIC-FKM </t>
  </si>
  <si>
    <t xml:space="preserve">SSIC-SSIC-FKM </t>
  </si>
  <si>
    <t xml:space="preserve">A-SSIC-FKM </t>
  </si>
  <si>
    <t xml:space="preserve"> ø 14</t>
  </si>
  <si>
    <t>flange ovali</t>
  </si>
  <si>
    <t>flange tonde</t>
  </si>
  <si>
    <t>MXV 25 32 40</t>
  </si>
  <si>
    <t>MXV 50</t>
  </si>
  <si>
    <t xml:space="preserve"> ø 22</t>
  </si>
  <si>
    <t>62H40301000</t>
  </si>
  <si>
    <t>62H40401000</t>
  </si>
  <si>
    <t>62H40501000</t>
  </si>
  <si>
    <t>62H40601000</t>
  </si>
  <si>
    <t>62H40701000</t>
  </si>
  <si>
    <t>62H40801000</t>
  </si>
  <si>
    <t>62H41001000</t>
  </si>
  <si>
    <t>62H50301000</t>
  </si>
  <si>
    <t>62H50401000</t>
  </si>
  <si>
    <t>62H50501000</t>
  </si>
  <si>
    <t>62H50601000</t>
  </si>
  <si>
    <t>62H50701000</t>
  </si>
  <si>
    <t>62H50801000</t>
  </si>
  <si>
    <t>62H51001000</t>
  </si>
  <si>
    <t>62H60301000</t>
  </si>
  <si>
    <t>62H60401000</t>
  </si>
  <si>
    <t>62H60501000</t>
  </si>
  <si>
    <t>62H60601000</t>
  </si>
  <si>
    <t>62H60701000</t>
  </si>
  <si>
    <t>62H60801000</t>
  </si>
  <si>
    <t>62H61001000</t>
  </si>
  <si>
    <t>MXV-B 25-303 O</t>
  </si>
  <si>
    <t>MXV-B 25-304 O</t>
  </si>
  <si>
    <t>MXV-B 25-305 O</t>
  </si>
  <si>
    <t>MXV-B 25-306 O</t>
  </si>
  <si>
    <t>MXV-B 25-307 O</t>
  </si>
  <si>
    <t>MXV-B 25-308 O</t>
  </si>
  <si>
    <t>MXV-B 25-310 O</t>
  </si>
  <si>
    <t>MXV-B 32-503 O</t>
  </si>
  <si>
    <t>MXV-B 32-504 O</t>
  </si>
  <si>
    <t>MXV-B 32-505 O</t>
  </si>
  <si>
    <t>MXV-B 32-506 O</t>
  </si>
  <si>
    <t>MXV-B 32-507 O</t>
  </si>
  <si>
    <t>MXV-B 32-508 O</t>
  </si>
  <si>
    <t>MXV-B 32-510 O</t>
  </si>
  <si>
    <t>MXV-B 40-903 O</t>
  </si>
  <si>
    <t>MXV-B 40-904 O</t>
  </si>
  <si>
    <t>MXV-B 40-905 O</t>
  </si>
  <si>
    <t>MXV-B 40-906 O</t>
  </si>
  <si>
    <t>MXV-B 40-907 O</t>
  </si>
  <si>
    <t>MXV-B 40-908 O</t>
  </si>
  <si>
    <t>MXV-B 40-910 O</t>
  </si>
  <si>
    <t>62L40801000</t>
  </si>
  <si>
    <t>62L41001000</t>
  </si>
  <si>
    <t>62L50601000</t>
  </si>
  <si>
    <t>62L50701000</t>
  </si>
  <si>
    <t>62L60401000</t>
  </si>
  <si>
    <t>MXV-BM 25-308 O</t>
  </si>
  <si>
    <t>MXV-BM 25-310 O</t>
  </si>
  <si>
    <t>MXV-BM 32-506 O</t>
  </si>
  <si>
    <t>MXV-BM 32-507 O</t>
  </si>
  <si>
    <t>MXV-BM 40-904 O</t>
  </si>
  <si>
    <t>I62H40301000</t>
  </si>
  <si>
    <t>I62H40401000</t>
  </si>
  <si>
    <t>I62H40501000</t>
  </si>
  <si>
    <t>I62H40601000</t>
  </si>
  <si>
    <t>I62H40701000</t>
  </si>
  <si>
    <t>I62H40801000</t>
  </si>
  <si>
    <t>I62H41001000</t>
  </si>
  <si>
    <t>I62H50301000</t>
  </si>
  <si>
    <t>I62H50401000</t>
  </si>
  <si>
    <t>I62H50501000</t>
  </si>
  <si>
    <t>I62H50601000</t>
  </si>
  <si>
    <t>I62H50701000</t>
  </si>
  <si>
    <t>I62H50801000</t>
  </si>
  <si>
    <t>I62H51001000</t>
  </si>
  <si>
    <t>I62H60301000</t>
  </si>
  <si>
    <t>I62H60401000</t>
  </si>
  <si>
    <t>I62H60501000</t>
  </si>
  <si>
    <t>I62H60601000</t>
  </si>
  <si>
    <t>I62H60701000</t>
  </si>
  <si>
    <t>I62H60801000</t>
  </si>
  <si>
    <t>I62H61001000</t>
  </si>
  <si>
    <t>MXV-B EI 25-303 O</t>
  </si>
  <si>
    <t>MXV-B EI 25-304 O</t>
  </si>
  <si>
    <t>MXV-B EI 25-305 O</t>
  </si>
  <si>
    <t>MXV-B EI 25-306 O</t>
  </si>
  <si>
    <t>MXV-B EI 25-307 O</t>
  </si>
  <si>
    <t>MXV-B EI 25-308 O</t>
  </si>
  <si>
    <t>MXV-B EI 25-310 O</t>
  </si>
  <si>
    <t>MXV-B EI 32-503 O</t>
  </si>
  <si>
    <t>MXV-B EI 32-504 O</t>
  </si>
  <si>
    <t>MXV-B EI 32-505 O</t>
  </si>
  <si>
    <t>MXV-B EI 32-506 O</t>
  </si>
  <si>
    <t>MXV-B EI 32-507 O</t>
  </si>
  <si>
    <t>MXV-B EI 32-508 O</t>
  </si>
  <si>
    <t>MXV-B EI 32-510 O</t>
  </si>
  <si>
    <t>MXV-B EI 40-903 O</t>
  </si>
  <si>
    <t>MXV-B EI 40-904 O</t>
  </si>
  <si>
    <t>MXV-B EI 40-905 O</t>
  </si>
  <si>
    <t>MXV-B EI 40-906 O</t>
  </si>
  <si>
    <t>MXV-B EI 40-907 O</t>
  </si>
  <si>
    <t>MXV-B EI 40-908 O</t>
  </si>
  <si>
    <t>MXV-B EI 40-910 O</t>
  </si>
  <si>
    <t>SIC-SIC-EDPM</t>
  </si>
  <si>
    <t>B&amp;T</t>
  </si>
  <si>
    <t xml:space="preserve">EYXYQKY      </t>
  </si>
  <si>
    <t xml:space="preserve">R5 -EYXYQKY ø 12 </t>
  </si>
  <si>
    <t>R5 -EYXYQKY ø 14</t>
  </si>
  <si>
    <t>R5 -EYXYQKY ø 15</t>
  </si>
  <si>
    <t>R5 -EYXYQKY ø 18</t>
  </si>
  <si>
    <t>R5 -EYXYQKY ø 20</t>
  </si>
  <si>
    <t>R5 -EYXYQKY ø 24</t>
  </si>
  <si>
    <t>BNMP 65/12C</t>
  </si>
  <si>
    <t>BNMP 65/12A</t>
  </si>
  <si>
    <t>62H70201000</t>
  </si>
  <si>
    <t>62H70301000</t>
  </si>
  <si>
    <t>62H70401000</t>
  </si>
  <si>
    <t>62H70501000</t>
  </si>
  <si>
    <t>62H70601000</t>
  </si>
  <si>
    <t>62H70701000</t>
  </si>
  <si>
    <t>62H70801000</t>
  </si>
  <si>
    <t>62H70901000</t>
  </si>
  <si>
    <t>62H71001000</t>
  </si>
  <si>
    <t>MXV-B 50-1502 O</t>
  </si>
  <si>
    <t>MXV-B 50-1503 O</t>
  </si>
  <si>
    <t>MXV-B 50-1504 O</t>
  </si>
  <si>
    <t>MXV-B 50-1505 O</t>
  </si>
  <si>
    <t>MXV-B 50-1506 O</t>
  </si>
  <si>
    <t>MXV-B 50-1507 O</t>
  </si>
  <si>
    <t>MXV-B 50-1508 O</t>
  </si>
  <si>
    <t>MXV-B 50-1509 O</t>
  </si>
  <si>
    <t>MXV-B 50-1510 O</t>
  </si>
  <si>
    <t>I62H70201000</t>
  </si>
  <si>
    <t>I62H70301000</t>
  </si>
  <si>
    <t>I62H70401000</t>
  </si>
  <si>
    <t>I62H70501000</t>
  </si>
  <si>
    <t>I62H70601000</t>
  </si>
  <si>
    <t>I62H70701000</t>
  </si>
  <si>
    <t>I62H70801000</t>
  </si>
  <si>
    <t>I62H70901000</t>
  </si>
  <si>
    <t>I62H71001000</t>
  </si>
  <si>
    <t>MXV-B EI 50-1502 O</t>
  </si>
  <si>
    <t>MXV-B EI 50-1503 O</t>
  </si>
  <si>
    <t>MXV-B EI 50-1504 O</t>
  </si>
  <si>
    <t>MXV-B EI 50-1505 O</t>
  </si>
  <si>
    <t>MXV-B EI 50-1506 O</t>
  </si>
  <si>
    <t>MXV-B EI 50-1507 O</t>
  </si>
  <si>
    <t>MXV-B EI 50-1508 O</t>
  </si>
  <si>
    <t>MXV-B EI 50-1509 O</t>
  </si>
  <si>
    <t>MXV-B EI 50-1510 O</t>
  </si>
  <si>
    <r>
      <t>Sconto-</t>
    </r>
    <r>
      <rPr>
        <i/>
        <sz val="8"/>
        <color indexed="8"/>
        <rFont val="Arial"/>
        <family val="2"/>
      </rPr>
      <t>Discount</t>
    </r>
  </si>
  <si>
    <r>
      <t>Valuta -</t>
    </r>
    <r>
      <rPr>
        <i/>
        <sz val="8"/>
        <color indexed="8"/>
        <rFont val="Arial"/>
        <family val="2"/>
      </rPr>
      <t xml:space="preserve"> Currency</t>
    </r>
  </si>
  <si>
    <t>T663A00200S0</t>
  </si>
  <si>
    <t>MÈTA SMALL</t>
  </si>
  <si>
    <t>NM 50/25A/D</t>
  </si>
  <si>
    <t>NM 65/20B/D</t>
  </si>
  <si>
    <t>NM 80/16A/D</t>
  </si>
  <si>
    <t>NM 80/20B/A</t>
  </si>
  <si>
    <t>60T02042000</t>
  </si>
  <si>
    <t>NMS 80/200A/A</t>
  </si>
  <si>
    <t>NM 100/20E/A</t>
  </si>
  <si>
    <t>BNM 5025/A</t>
  </si>
  <si>
    <t>BNM 50/25S</t>
  </si>
  <si>
    <t>BNMS 65/200B</t>
  </si>
  <si>
    <t>61T01721000</t>
  </si>
  <si>
    <t>BNMS 65/200A</t>
  </si>
  <si>
    <t>61T01741000</t>
  </si>
  <si>
    <t>BNM 80/160A</t>
  </si>
  <si>
    <t>61T02023000</t>
  </si>
  <si>
    <t>BNMS 80/200B/B</t>
  </si>
  <si>
    <t>61T02183000</t>
  </si>
  <si>
    <t>BNMS 100/200E/B</t>
  </si>
  <si>
    <t>N(4), NM(4) 40..   G1 1/2 - G2 1/2</t>
  </si>
  <si>
    <t>N(4), NM(4) 50..   G2 - G2 1/2</t>
  </si>
  <si>
    <t>N(4), NM(4) 32..   G1 1/4 - G2</t>
  </si>
  <si>
    <t>N(4), NM(4) 65..   DN65 - DN80</t>
  </si>
  <si>
    <t>N(4), NM(4) 80..   DN80 - DN100</t>
  </si>
  <si>
    <t>N(4), NM(4) 80/400..   DN80 - DN125</t>
  </si>
  <si>
    <t>N(4), NM(4) 100..   DN100 - DN125</t>
  </si>
  <si>
    <t>N(4), NM(4) 125..   DN125 - DN150</t>
  </si>
  <si>
    <t>N(4), NM(4) 150..   DN150 - DN200</t>
  </si>
  <si>
    <t>6040092C00000</t>
  </si>
  <si>
    <t>6040108C00000</t>
  </si>
  <si>
    <t>6040164A00000</t>
  </si>
  <si>
    <t>6140092D00000</t>
  </si>
  <si>
    <t>6140108C00000</t>
  </si>
  <si>
    <t>6140120A00000</t>
  </si>
  <si>
    <t>6140164A00000</t>
  </si>
  <si>
    <r>
      <t xml:space="preserve">Trasduttore differenziale pressione costante - </t>
    </r>
    <r>
      <rPr>
        <i/>
        <sz val="8"/>
        <rFont val="Arial"/>
        <family val="2"/>
      </rPr>
      <t>Differential transducer constant pressure</t>
    </r>
  </si>
  <si>
    <t>NM4 25/160B/A</t>
  </si>
  <si>
    <t>NM4 25/160A/A</t>
  </si>
  <si>
    <t>NM4 25/200C/B</t>
  </si>
  <si>
    <t>NM4 25/200B/B</t>
  </si>
  <si>
    <t>NM4 32/16B/A</t>
  </si>
  <si>
    <t>NM4 32/16A/A</t>
  </si>
  <si>
    <t>NM4 32/20B/A</t>
  </si>
  <si>
    <t>NM4 40/16C/B</t>
  </si>
  <si>
    <t>NM4 40/16B/B</t>
  </si>
  <si>
    <t>NM4 80/20C/C</t>
  </si>
  <si>
    <t>NM4 80/20B/B</t>
  </si>
  <si>
    <t>NM4 80/20A/B</t>
  </si>
  <si>
    <t>BNM4 25/160B/A</t>
  </si>
  <si>
    <t>BNM4 25/160A/A</t>
  </si>
  <si>
    <t>BNM4 25/200C/B</t>
  </si>
  <si>
    <t>BNM4 25/200B/B</t>
  </si>
  <si>
    <t>BNM4 32/16B/A</t>
  </si>
  <si>
    <t>BNM4 32/16A/A</t>
  </si>
  <si>
    <t>BNM4 32/20B/A</t>
  </si>
  <si>
    <t>BNM4 40/16C/A</t>
  </si>
  <si>
    <t>BNM4 40/16B/A</t>
  </si>
  <si>
    <t>BNM4 80/20C/A</t>
  </si>
  <si>
    <t>BNM4 80/20B/A</t>
  </si>
  <si>
    <t>BNM4 80/20A/A</t>
  </si>
  <si>
    <t>6090062B00000</t>
  </si>
  <si>
    <t>6190062B00000</t>
  </si>
  <si>
    <t>6190148200000</t>
  </si>
  <si>
    <t>6190154200000</t>
  </si>
  <si>
    <t>6190158300000</t>
  </si>
  <si>
    <t>N 80-200B/B</t>
  </si>
  <si>
    <t>N 80-200A/B</t>
  </si>
  <si>
    <r>
      <t xml:space="preserve">con motore - </t>
    </r>
    <r>
      <rPr>
        <i/>
        <sz val="8"/>
        <color theme="1"/>
        <rFont val="Arial"/>
        <family val="2"/>
      </rPr>
      <t>with motor</t>
    </r>
  </si>
  <si>
    <t>BN 80-200B/B</t>
  </si>
  <si>
    <t>BN 80-200A/B</t>
  </si>
  <si>
    <t>BN4 80-200C/B</t>
  </si>
  <si>
    <t>N4 80-200C/B</t>
  </si>
  <si>
    <t>N4 80-200B/B</t>
  </si>
  <si>
    <t>N4 80-200A/B</t>
  </si>
  <si>
    <t>N4 150-315B/B</t>
  </si>
  <si>
    <t>N4 150-315A/B</t>
  </si>
  <si>
    <t>N4 150-400C/B</t>
  </si>
  <si>
    <t>N4 150-400A/B</t>
  </si>
  <si>
    <t>N4 150-400B/B</t>
  </si>
  <si>
    <t>BN4 65-160A/B</t>
  </si>
  <si>
    <t>BN4 65-160B/B</t>
  </si>
  <si>
    <t>BN4 65-160C/B</t>
  </si>
  <si>
    <t>BN4 80-200B/B</t>
  </si>
  <si>
    <t>BN4 80-200A/B</t>
  </si>
  <si>
    <t>BN4 80-315A/B</t>
  </si>
  <si>
    <t>BN4 80-315C/B</t>
  </si>
  <si>
    <t>BN4 80-315B/B</t>
  </si>
  <si>
    <t>5000090A00000</t>
  </si>
  <si>
    <t>5000108A00000</t>
  </si>
  <si>
    <t>5000120A00000</t>
  </si>
  <si>
    <t>5000148A00000</t>
  </si>
  <si>
    <t>5100090A00000</t>
  </si>
  <si>
    <t>5100108A00000</t>
  </si>
  <si>
    <t>5100120A00000</t>
  </si>
  <si>
    <t>5100148A00000</t>
  </si>
  <si>
    <t>5000092A00000</t>
  </si>
  <si>
    <t>5000150A00000</t>
  </si>
  <si>
    <t>5000224A00000</t>
  </si>
  <si>
    <t>5000230A00000</t>
  </si>
  <si>
    <t>5100092A00000</t>
  </si>
  <si>
    <t>5100150A00000</t>
  </si>
  <si>
    <t>5100224A00000</t>
  </si>
  <si>
    <t>5100230A00000</t>
  </si>
  <si>
    <r>
      <t xml:space="preserve">SENZA MOTORE - </t>
    </r>
    <r>
      <rPr>
        <i/>
        <sz val="8"/>
        <color theme="1"/>
        <rFont val="Arial"/>
        <family val="2"/>
      </rPr>
      <t>WITHOUT MOTOR</t>
    </r>
  </si>
  <si>
    <t>70NA0081000</t>
  </si>
  <si>
    <t>70NA0061000</t>
  </si>
  <si>
    <t>70NA0241000</t>
  </si>
  <si>
    <t>70NA0201000</t>
  </si>
  <si>
    <t>70NA0501000</t>
  </si>
  <si>
    <t>70MA0060000</t>
  </si>
  <si>
    <t>NR 32/125B</t>
  </si>
  <si>
    <t>70MA0080000</t>
  </si>
  <si>
    <t>NR 32/125A</t>
  </si>
  <si>
    <t>70NA0110000</t>
  </si>
  <si>
    <t>NRM 32/160B</t>
  </si>
  <si>
    <t>70NA0090000</t>
  </si>
  <si>
    <t>NRM 32/160A</t>
  </si>
  <si>
    <t>NRM 40/125A</t>
  </si>
  <si>
    <t>70NA0280000</t>
  </si>
  <si>
    <t>NRM 50/125C</t>
  </si>
  <si>
    <t>70NA0540000</t>
  </si>
  <si>
    <r>
      <t xml:space="preserve">MPSU: lunghezza cavo 5 m - </t>
    </r>
    <r>
      <rPr>
        <i/>
        <sz val="8"/>
        <color theme="1"/>
        <rFont val="Arial"/>
        <family val="2"/>
      </rPr>
      <t>MPSU: cable length 5 m</t>
    </r>
  </si>
  <si>
    <r>
      <t xml:space="preserve">MPSUM: termoprotettore incorporato, cavo 5 m - </t>
    </r>
    <r>
      <rPr>
        <i/>
        <sz val="8"/>
        <color theme="1"/>
        <rFont val="Arial"/>
        <family val="2"/>
      </rPr>
      <t>MPSUM: built-in thermal protector, 5 m cable</t>
    </r>
  </si>
  <si>
    <t>NRM 32/125A IE2</t>
  </si>
  <si>
    <t>NRM 32/125B IE2</t>
  </si>
  <si>
    <t>NRM 40/125B IE2</t>
  </si>
  <si>
    <t>NRM 40/125C IE2</t>
  </si>
  <si>
    <t>NRM 50/125F IE2</t>
  </si>
  <si>
    <t>70N00431000</t>
  </si>
  <si>
    <t>NRM 50C/A IE2</t>
  </si>
  <si>
    <t>BNMDM 20/110A/A IE2</t>
  </si>
  <si>
    <t>BNMDM 20/110Z/A IE2</t>
  </si>
  <si>
    <t>BNMDM 20/140BE IE2</t>
  </si>
  <si>
    <t>NMDM 20/110A/A IE2</t>
  </si>
  <si>
    <t>NMDM 20/110Z/A IE2</t>
  </si>
  <si>
    <t>NMDM 20/140BE IE2</t>
  </si>
  <si>
    <t>BNMM 17/HE IE2</t>
  </si>
  <si>
    <t>BNMM 20/160AE IE2</t>
  </si>
  <si>
    <t>BNMM 20/160BE IE2</t>
  </si>
  <si>
    <t>BNMM 25/12A/A IE2</t>
  </si>
  <si>
    <t>BNMM 25/12B/A IE2</t>
  </si>
  <si>
    <t>BNMM 25/160BE IE2</t>
  </si>
  <si>
    <t>NMM 10/AE IE2</t>
  </si>
  <si>
    <t>NMM 10/DE IE2</t>
  </si>
  <si>
    <t>NMM 17/HE IE2</t>
  </si>
  <si>
    <t>NMM 2/A/A IE2</t>
  </si>
  <si>
    <t>NMM 2/B/A IE2</t>
  </si>
  <si>
    <t>NMM 2/S/A IE2</t>
  </si>
  <si>
    <t>NMM 20/160AE IE2</t>
  </si>
  <si>
    <t>NMM 20/160BE IE2</t>
  </si>
  <si>
    <t>NMM 25/12A/A IE2</t>
  </si>
  <si>
    <t>NMM 25/12B/A IE2</t>
  </si>
  <si>
    <t>NMM 25/160BE IE2</t>
  </si>
  <si>
    <t>NMM 3/CE IE2</t>
  </si>
  <si>
    <t>NMM 6/A IE2</t>
  </si>
  <si>
    <t>NMM 6/B IE2</t>
  </si>
  <si>
    <t>BNMM 32/12A IE2</t>
  </si>
  <si>
    <t>BNMM 32/12D EI2</t>
  </si>
  <si>
    <t>BNMM 40/12F IE2</t>
  </si>
  <si>
    <t>NMM 32/12AE IE2</t>
  </si>
  <si>
    <t>NMM 32/12DE IE2</t>
  </si>
  <si>
    <t>NMM 40/12F/A IE2</t>
  </si>
  <si>
    <t>MXPM 204/A IE2</t>
  </si>
  <si>
    <t>MXPM 205 IE2</t>
  </si>
  <si>
    <t>MXPM 206 IE2</t>
  </si>
  <si>
    <t>MXPM 403/A IE2</t>
  </si>
  <si>
    <t>MXPM 404/A IE2</t>
  </si>
  <si>
    <t>MXPM 405 IE2</t>
  </si>
  <si>
    <t>MXPM 406 IE2</t>
  </si>
  <si>
    <t>62L41301000</t>
  </si>
  <si>
    <t>62L41401000</t>
  </si>
  <si>
    <t>62L41501000</t>
  </si>
  <si>
    <t>62L40601100</t>
  </si>
  <si>
    <t>62L40701100</t>
  </si>
  <si>
    <t>MXV-BM 25-303 O IE2</t>
  </si>
  <si>
    <t>MXV-BM 25-304 O IE2</t>
  </si>
  <si>
    <t>MXV-BM 25-305 O IE2</t>
  </si>
  <si>
    <t>MXV-BM 25-306 O IE2</t>
  </si>
  <si>
    <t>MXV-BM 25-307 O IE2</t>
  </si>
  <si>
    <t>62L51301000</t>
  </si>
  <si>
    <t>62L50401100</t>
  </si>
  <si>
    <t>62L50501100</t>
  </si>
  <si>
    <t>MXV-BM 32-503 O IE2</t>
  </si>
  <si>
    <t>MXV-BM 32-504 O IE2</t>
  </si>
  <si>
    <t>MXV-BM 32-505 O IE2</t>
  </si>
  <si>
    <t>62L60301100</t>
  </si>
  <si>
    <t>MXV-BM 40-903 O IE2</t>
  </si>
  <si>
    <t>50H10111000</t>
  </si>
  <si>
    <t>MXV 100-6501/A</t>
  </si>
  <si>
    <t>MXV 100-6502-2R/A</t>
  </si>
  <si>
    <t>50H22111000</t>
  </si>
  <si>
    <t>50H20111000</t>
  </si>
  <si>
    <t>MXV 100-6502/A</t>
  </si>
  <si>
    <t>MXV 100-6503-2R/A</t>
  </si>
  <si>
    <t>50H32111000</t>
  </si>
  <si>
    <t>50H30111000</t>
  </si>
  <si>
    <t>MXV 100-6503/B</t>
  </si>
  <si>
    <t>MXV 100-6504-2R/B</t>
  </si>
  <si>
    <t>50H42111000</t>
  </si>
  <si>
    <t>50H40111000</t>
  </si>
  <si>
    <t>MXV 100-6504/A</t>
  </si>
  <si>
    <t>MXV 100-6505-2R/A</t>
  </si>
  <si>
    <t>50H52111000</t>
  </si>
  <si>
    <t>50H50111000</t>
  </si>
  <si>
    <t>MXV 100-6505/A</t>
  </si>
  <si>
    <t>50H60111000</t>
  </si>
  <si>
    <t>MXV 100-6506/A</t>
  </si>
  <si>
    <t>50H62111000</t>
  </si>
  <si>
    <t>MXV 100-6506-2R/A</t>
  </si>
  <si>
    <t>50H70111000</t>
  </si>
  <si>
    <t>MXV 100-6507/A</t>
  </si>
  <si>
    <t>50H72111000</t>
  </si>
  <si>
    <t>MXV 100-6507-2R/A</t>
  </si>
  <si>
    <t>50H80111000</t>
  </si>
  <si>
    <t>MXV 100-6508/A</t>
  </si>
  <si>
    <t>50H82111000</t>
  </si>
  <si>
    <t>MXV 100-6508-2R/A</t>
  </si>
  <si>
    <t>50L10111000</t>
  </si>
  <si>
    <t>MXV 100-9001/A</t>
  </si>
  <si>
    <t>50L11111000</t>
  </si>
  <si>
    <t>MXV 100-9001-1R/A</t>
  </si>
  <si>
    <t>50L20111000</t>
  </si>
  <si>
    <t>MXV 100-9002/A</t>
  </si>
  <si>
    <t>50L20211000</t>
  </si>
  <si>
    <t>50L22111000</t>
  </si>
  <si>
    <t>MXV 100-9002-2R/A</t>
  </si>
  <si>
    <t>50L30111000</t>
  </si>
  <si>
    <t>MXV 100-9003/A</t>
  </si>
  <si>
    <t>50L32111000</t>
  </si>
  <si>
    <t xml:space="preserve">MXV 100-9003-2R/B </t>
  </si>
  <si>
    <t>50L40111000</t>
  </si>
  <si>
    <t>MXV 100-9004/A</t>
  </si>
  <si>
    <t>50L42111000</t>
  </si>
  <si>
    <t>MXV 100-9004-2R/A</t>
  </si>
  <si>
    <t>50L50111000</t>
  </si>
  <si>
    <t>MXV 100-9005/A</t>
  </si>
  <si>
    <t>50L52111000</t>
  </si>
  <si>
    <t>MXV 100-9005-2R/A</t>
  </si>
  <si>
    <t>50L60111000</t>
  </si>
  <si>
    <t>MXV 100-9006/A</t>
  </si>
  <si>
    <t>50L62111000</t>
  </si>
  <si>
    <t>MXV 100-9006-2R/A</t>
  </si>
  <si>
    <t>53480321R00</t>
  </si>
  <si>
    <t>MXV 50-1503/A</t>
  </si>
  <si>
    <t>MXV 50-1503/A O</t>
  </si>
  <si>
    <t>53480341R00</t>
  </si>
  <si>
    <t>MXV 50-1508/A</t>
  </si>
  <si>
    <t>53480821L00</t>
  </si>
  <si>
    <t>MXV 50-1508/A O</t>
  </si>
  <si>
    <t>50H10211000</t>
  </si>
  <si>
    <t>50H22211000</t>
  </si>
  <si>
    <t>50H20211000</t>
  </si>
  <si>
    <t>50H30211000</t>
  </si>
  <si>
    <t>50H32211000</t>
  </si>
  <si>
    <t>50H40211000</t>
  </si>
  <si>
    <t>50H42211000</t>
  </si>
  <si>
    <t>50H50211000</t>
  </si>
  <si>
    <t>50H52211000</t>
  </si>
  <si>
    <t>50H60211000</t>
  </si>
  <si>
    <t>50H62211000</t>
  </si>
  <si>
    <t>50H70211000</t>
  </si>
  <si>
    <t>50H72211000</t>
  </si>
  <si>
    <t>50H80211000</t>
  </si>
  <si>
    <t>50H82211000</t>
  </si>
  <si>
    <t>50L10211000</t>
  </si>
  <si>
    <t>50L11211000</t>
  </si>
  <si>
    <t>50L22211000</t>
  </si>
  <si>
    <t>50L30211000</t>
  </si>
  <si>
    <t>50L32211000</t>
  </si>
  <si>
    <t>50L40211000</t>
  </si>
  <si>
    <t>50L42211000</t>
  </si>
  <si>
    <t>50L50211000</t>
  </si>
  <si>
    <t>50L52211000</t>
  </si>
  <si>
    <t>50L60211000</t>
  </si>
  <si>
    <t>50L62211000</t>
  </si>
  <si>
    <t xml:space="preserve">MXV 100-9001/A </t>
  </si>
  <si>
    <t>MXV 100-9003-2R/B</t>
  </si>
  <si>
    <t>MXV EI 50-1503/A</t>
  </si>
  <si>
    <t>I53480321R00</t>
  </si>
  <si>
    <t>MXV EI 50-1508/A</t>
  </si>
  <si>
    <t>I53480821L00</t>
  </si>
  <si>
    <t>I50H22211000</t>
  </si>
  <si>
    <t>I50H40211000</t>
  </si>
  <si>
    <t>I50H42211000</t>
  </si>
  <si>
    <t>MXV EI 100-6502-2R/A</t>
  </si>
  <si>
    <t>MXV EI 100-6504-2R/B</t>
  </si>
  <si>
    <t>MXV EI 100-6504/A</t>
  </si>
  <si>
    <t>55480341R00</t>
  </si>
  <si>
    <t>MXVL 50-1503/A O</t>
  </si>
  <si>
    <t>MXVL 50-1508/A O</t>
  </si>
  <si>
    <t>55480841L00</t>
  </si>
  <si>
    <t>MXVL 50-1508/A</t>
  </si>
  <si>
    <t>55480821L00</t>
  </si>
  <si>
    <t>MXVL 50-1503/A</t>
  </si>
  <si>
    <t>55480321R00</t>
  </si>
  <si>
    <t>MXVL 100-6501/A</t>
  </si>
  <si>
    <t>53H10211000</t>
  </si>
  <si>
    <t>MXVL 100-6502-2R/A</t>
  </si>
  <si>
    <t>53H22211000</t>
  </si>
  <si>
    <t>MXVL 100-6502/A</t>
  </si>
  <si>
    <t>53H20211000</t>
  </si>
  <si>
    <t>MXVL 100-6503/B</t>
  </si>
  <si>
    <t>53H30211000</t>
  </si>
  <si>
    <t>53H32211000</t>
  </si>
  <si>
    <t>MXVL 100-6503-2R/A</t>
  </si>
  <si>
    <t>MXVL 100-6504-2R/B</t>
  </si>
  <si>
    <t>53H42211000</t>
  </si>
  <si>
    <t>MXVL 100-6504/A</t>
  </si>
  <si>
    <t>53H40211000</t>
  </si>
  <si>
    <t>MXVL 100-6505-2R/A</t>
  </si>
  <si>
    <t>53H52211000</t>
  </si>
  <si>
    <t>53H50211000</t>
  </si>
  <si>
    <t>MXVL 100-6505/A</t>
  </si>
  <si>
    <t>MXVL 100-6506-2R/A</t>
  </si>
  <si>
    <t>53H62211000</t>
  </si>
  <si>
    <t>53H60211000</t>
  </si>
  <si>
    <t>MXVL 100-6506/A</t>
  </si>
  <si>
    <t>MXVL 100-6507-2R/A</t>
  </si>
  <si>
    <t>53H72211000</t>
  </si>
  <si>
    <t>53H70211000</t>
  </si>
  <si>
    <t>MXVL 100-6507/A</t>
  </si>
  <si>
    <t>MXVL 100-6508-2R/A</t>
  </si>
  <si>
    <t>53H82211000</t>
  </si>
  <si>
    <t>53H80211000</t>
  </si>
  <si>
    <t>MXVL 100-6508/A</t>
  </si>
  <si>
    <t>MXVL 100-9001-1R/A</t>
  </si>
  <si>
    <t>53L11211000</t>
  </si>
  <si>
    <t>53L10211000</t>
  </si>
  <si>
    <t>MXVL 100-9001/A</t>
  </si>
  <si>
    <t>MXVL 100-9002-2R/A</t>
  </si>
  <si>
    <t>53L22211000</t>
  </si>
  <si>
    <t>53L20211000</t>
  </si>
  <si>
    <t>MXVL 100-9002/A</t>
  </si>
  <si>
    <t>MXVL 100-9003-2R/B</t>
  </si>
  <si>
    <t>53L32211000</t>
  </si>
  <si>
    <t>53L30211000</t>
  </si>
  <si>
    <t>MXVL 100-9003/A</t>
  </si>
  <si>
    <t>MXVL 100-9004-2R/A</t>
  </si>
  <si>
    <t>53L42211000</t>
  </si>
  <si>
    <t>53L40211000</t>
  </si>
  <si>
    <t>MXVL 100-9004/A</t>
  </si>
  <si>
    <t>MXVL 100-9005-2R/A</t>
  </si>
  <si>
    <t>53L52211000</t>
  </si>
  <si>
    <t>MXVL 100-9005/A</t>
  </si>
  <si>
    <t>53L50211000</t>
  </si>
  <si>
    <t>53L62211000</t>
  </si>
  <si>
    <t>MXVL 100-9006-2R/A</t>
  </si>
  <si>
    <t>MXVL 100-9006/A</t>
  </si>
  <si>
    <t>53L60211000</t>
  </si>
  <si>
    <t>53H10111000</t>
  </si>
  <si>
    <t>53H22111000</t>
  </si>
  <si>
    <t>53H20111000</t>
  </si>
  <si>
    <t>53H32111000</t>
  </si>
  <si>
    <t>53H30111000</t>
  </si>
  <si>
    <t>53H42111000</t>
  </si>
  <si>
    <t>53H40111000</t>
  </si>
  <si>
    <t>53H52111000</t>
  </si>
  <si>
    <t>53H50111000</t>
  </si>
  <si>
    <t>53H62111000</t>
  </si>
  <si>
    <t>53H60111000</t>
  </si>
  <si>
    <t>53H72111000</t>
  </si>
  <si>
    <t>53H70111000</t>
  </si>
  <si>
    <t>53H82111000</t>
  </si>
  <si>
    <t>53H80111000</t>
  </si>
  <si>
    <t>53L11111000</t>
  </si>
  <si>
    <t>53L10111000</t>
  </si>
  <si>
    <t>53L22111000</t>
  </si>
  <si>
    <t>53L20111000</t>
  </si>
  <si>
    <t>53L32111000</t>
  </si>
  <si>
    <t>53L30111000</t>
  </si>
  <si>
    <t>53L42111000</t>
  </si>
  <si>
    <t>53L40111000</t>
  </si>
  <si>
    <t>53L52111000</t>
  </si>
  <si>
    <t>53L50111000</t>
  </si>
  <si>
    <t>53L62111000</t>
  </si>
  <si>
    <t>53L60111000</t>
  </si>
  <si>
    <t>MXV 25..</t>
  </si>
  <si>
    <t>MXV 32..</t>
  </si>
  <si>
    <t>MXV 40..</t>
  </si>
  <si>
    <t>MXV 50..</t>
  </si>
  <si>
    <t>MXV 65…</t>
  </si>
  <si>
    <t>MXV 80…</t>
  </si>
  <si>
    <t xml:space="preserve">MXV 100… </t>
  </si>
  <si>
    <t>MXVL 25…</t>
  </si>
  <si>
    <t>MXVL 32…</t>
  </si>
  <si>
    <t>MXVL 40…</t>
  </si>
  <si>
    <t xml:space="preserve">MXVL 50… </t>
  </si>
  <si>
    <r>
      <rPr>
        <i/>
        <sz val="8"/>
        <color indexed="8"/>
        <rFont val="Arial"/>
        <family val="2"/>
      </rPr>
      <t>Additional price for horizontal version</t>
    </r>
    <r>
      <rPr>
        <sz val="8"/>
        <color indexed="8"/>
        <rFont val="Arial"/>
        <family val="2"/>
      </rPr>
      <t xml:space="preserve"> = 101,72</t>
    </r>
  </si>
  <si>
    <t>MGPM 205 IE2</t>
  </si>
  <si>
    <t>MGPM 403/A IE2</t>
  </si>
  <si>
    <t>MGPM 404 IE2</t>
  </si>
  <si>
    <t>MGPM 405 IE2</t>
  </si>
  <si>
    <t>MXHM 204/A IE2</t>
  </si>
  <si>
    <t>MXHM 205/A IE2</t>
  </si>
  <si>
    <t>MXHM 206 IE2</t>
  </si>
  <si>
    <t>MXHM 403/A IE2</t>
  </si>
  <si>
    <t>MXHM 404/A IE2</t>
  </si>
  <si>
    <t>MXHM 405 IE2</t>
  </si>
  <si>
    <t>MXHM 802/A IE2</t>
  </si>
  <si>
    <t>MXHM 803 IE2</t>
  </si>
  <si>
    <t>MXHLM 204/A IE2</t>
  </si>
  <si>
    <t>MXHLM 205/A IE2</t>
  </si>
  <si>
    <t>MXHLM 206 IE2</t>
  </si>
  <si>
    <t>MXHLM 403/A IE2</t>
  </si>
  <si>
    <t>MXHLM 404/A IE2</t>
  </si>
  <si>
    <t>MXHLM 405 IE2</t>
  </si>
  <si>
    <t>MXHLM 802/A IE2</t>
  </si>
  <si>
    <t>MXHLM 803 IE2</t>
  </si>
  <si>
    <t>66C20022000</t>
  </si>
  <si>
    <t>66C20032000</t>
  </si>
  <si>
    <t>66C20042000</t>
  </si>
  <si>
    <t>SPAM 21/A IE2</t>
  </si>
  <si>
    <t>SPAM 31/A IE2</t>
  </si>
  <si>
    <t>SPAM 41 IE2</t>
  </si>
  <si>
    <t>70NC0501000</t>
  </si>
  <si>
    <t>NRDM 50/125F IE2</t>
  </si>
  <si>
    <t>66E20022000</t>
  </si>
  <si>
    <t>66E20032000</t>
  </si>
  <si>
    <t>66E20042000</t>
  </si>
  <si>
    <t>66E10052000</t>
  </si>
  <si>
    <t>MPCM 21/A IE2</t>
  </si>
  <si>
    <t>MPCM 31/A IE2</t>
  </si>
  <si>
    <t>MPCM 41 IE2</t>
  </si>
  <si>
    <t>MPCM 51 IE2</t>
  </si>
  <si>
    <t>60E00062000</t>
  </si>
  <si>
    <t>60E00042000</t>
  </si>
  <si>
    <t>60E0082H200</t>
  </si>
  <si>
    <t>61E00062000</t>
  </si>
  <si>
    <t>61E00042000</t>
  </si>
  <si>
    <t>61E0082H200</t>
  </si>
  <si>
    <t>NMPM 32/12DE IE2</t>
  </si>
  <si>
    <t>NMPM 32/12AE IE2</t>
  </si>
  <si>
    <t>NMPM 50/12HE IE2</t>
  </si>
  <si>
    <t>BNMPM 32/12DE IE2</t>
  </si>
  <si>
    <t>BNMPM 32/12AE IE2</t>
  </si>
  <si>
    <t>BNMPM 50/12HE IE2</t>
  </si>
  <si>
    <t>PFP</t>
  </si>
  <si>
    <r>
      <rPr>
        <sz val="10"/>
        <color rgb="FF231F20"/>
        <rFont val="Arial"/>
        <family val="2"/>
        <charset val="204"/>
      </rPr>
      <t>PFP 50</t>
    </r>
  </si>
  <si>
    <r>
      <rPr>
        <sz val="10"/>
        <color rgb="FF231F20"/>
        <rFont val="Arial"/>
        <family val="2"/>
        <charset val="204"/>
      </rPr>
      <t>DN50</t>
    </r>
  </si>
  <si>
    <r>
      <rPr>
        <sz val="10"/>
        <color rgb="FF231F20"/>
        <rFont val="Arial"/>
        <family val="2"/>
        <charset val="204"/>
      </rPr>
      <t>PFP 65</t>
    </r>
  </si>
  <si>
    <r>
      <rPr>
        <sz val="10"/>
        <color rgb="FF231F20"/>
        <rFont val="Arial"/>
        <family val="2"/>
        <charset val="204"/>
      </rPr>
      <t>DN65</t>
    </r>
  </si>
  <si>
    <r>
      <rPr>
        <sz val="10"/>
        <color rgb="FF231F20"/>
        <rFont val="Arial"/>
        <family val="2"/>
        <charset val="204"/>
      </rPr>
      <t>PFP 80</t>
    </r>
  </si>
  <si>
    <r>
      <rPr>
        <sz val="10"/>
        <color rgb="FF231F20"/>
        <rFont val="Arial"/>
        <family val="2"/>
        <charset val="204"/>
      </rPr>
      <t>DN80</t>
    </r>
  </si>
  <si>
    <r>
      <rPr>
        <sz val="10"/>
        <color rgb="FF231F20"/>
        <rFont val="Arial"/>
        <family val="2"/>
        <charset val="204"/>
      </rPr>
      <t>PFP 100</t>
    </r>
  </si>
  <si>
    <r>
      <rPr>
        <sz val="10"/>
        <color rgb="FF231F20"/>
        <rFont val="Arial"/>
        <family val="2"/>
        <charset val="204"/>
      </rPr>
      <t>DN100</t>
    </r>
  </si>
  <si>
    <r>
      <rPr>
        <sz val="10"/>
        <color rgb="FF231F20"/>
        <rFont val="Arial"/>
        <family val="2"/>
        <charset val="204"/>
      </rPr>
      <t>PFP 125</t>
    </r>
  </si>
  <si>
    <r>
      <rPr>
        <sz val="10"/>
        <color rgb="FF231F20"/>
        <rFont val="Arial"/>
        <family val="2"/>
        <charset val="204"/>
      </rPr>
      <t>DN125</t>
    </r>
  </si>
  <si>
    <r>
      <rPr>
        <sz val="10"/>
        <color rgb="FF231F20"/>
        <rFont val="Arial"/>
        <family val="2"/>
        <charset val="204"/>
      </rPr>
      <t>PFP 150</t>
    </r>
  </si>
  <si>
    <r>
      <rPr>
        <sz val="10"/>
        <color rgb="FF231F20"/>
        <rFont val="Arial"/>
        <family val="2"/>
        <charset val="204"/>
      </rPr>
      <t>DN150</t>
    </r>
  </si>
  <si>
    <r>
      <rPr>
        <sz val="10"/>
        <color rgb="FF231F20"/>
        <rFont val="Arial"/>
        <family val="2"/>
        <charset val="204"/>
      </rPr>
      <t>PFP 200</t>
    </r>
  </si>
  <si>
    <r>
      <rPr>
        <sz val="10"/>
        <color rgb="FF231F20"/>
        <rFont val="Arial"/>
        <family val="2"/>
        <charset val="204"/>
      </rPr>
      <t>DN200</t>
    </r>
  </si>
  <si>
    <t>CM 4/A IE2</t>
  </si>
  <si>
    <t>CM 41E IE2</t>
  </si>
  <si>
    <t>BCM 22/A IE2</t>
  </si>
  <si>
    <t>BCM 41/1E IE2</t>
  </si>
  <si>
    <t>BCM 41E IE2</t>
  </si>
  <si>
    <t>60G00382000</t>
  </si>
  <si>
    <t>60G00342000</t>
  </si>
  <si>
    <t>60G00862000</t>
  </si>
  <si>
    <t>60G00822000</t>
  </si>
  <si>
    <t>61G00382000</t>
  </si>
  <si>
    <t>61G00342000</t>
  </si>
  <si>
    <t>61G00822000</t>
  </si>
  <si>
    <t>61G00862000</t>
  </si>
  <si>
    <t>AM 40-110B/A IE2</t>
  </si>
  <si>
    <t>AM 40-110A/A IE2</t>
  </si>
  <si>
    <t>AM 50-125CE IE2</t>
  </si>
  <si>
    <t>AM 50-125BE IE2</t>
  </si>
  <si>
    <t>BAM 40-110B/A IE2</t>
  </si>
  <si>
    <t>BAM 40-110A/A IE2</t>
  </si>
  <si>
    <t>BAM 50-125CE IE2</t>
  </si>
  <si>
    <t>BAM 50-125BE IE2</t>
  </si>
  <si>
    <t>CTM 60/A IE2</t>
  </si>
  <si>
    <t>CTM 61/A IE2</t>
  </si>
  <si>
    <t>TM 61E IE2</t>
  </si>
  <si>
    <t>TM 70/A IE2</t>
  </si>
  <si>
    <t>TM 76E IE2</t>
  </si>
  <si>
    <t>TPM 80E IE2</t>
  </si>
  <si>
    <t>BCTM 61/A IE2</t>
  </si>
  <si>
    <t>BTM 61E IE2</t>
  </si>
  <si>
    <t>BTM 70/A IE2</t>
  </si>
  <si>
    <t>BTPM 80E IE2</t>
  </si>
  <si>
    <t>CAM 90/A IE2</t>
  </si>
  <si>
    <t>CAM 91/A IE2</t>
  </si>
  <si>
    <t>BCAM 90/A IE2</t>
  </si>
  <si>
    <t>BCAM 91/A IE2</t>
  </si>
  <si>
    <t>72B51022000</t>
  </si>
  <si>
    <t>72B51031000</t>
  </si>
  <si>
    <t>72B51041000</t>
  </si>
  <si>
    <t>72B5037A000</t>
  </si>
  <si>
    <t>72B5037B000</t>
  </si>
  <si>
    <t>72B5037C000</t>
  </si>
  <si>
    <t>72A51021000</t>
  </si>
  <si>
    <t>NGX 2/80/A</t>
  </si>
  <si>
    <t>NGXM 2/80/A IE2</t>
  </si>
  <si>
    <t>NGXM 3/100 IE2</t>
  </si>
  <si>
    <t>NGXM 4/110 IE2</t>
  </si>
  <si>
    <t>NGXM 4/16 IE2</t>
  </si>
  <si>
    <t>NGXM 4/18 IE2</t>
  </si>
  <si>
    <t>NGXM 4/22 IE2</t>
  </si>
  <si>
    <t>70A51021000</t>
  </si>
  <si>
    <t>NGL 2/80/A</t>
  </si>
  <si>
    <t>70B51022000</t>
  </si>
  <si>
    <t>70B51031000</t>
  </si>
  <si>
    <t>70B51041000</t>
  </si>
  <si>
    <t>NGLM 2/80/AIE2</t>
  </si>
  <si>
    <t>NGLM 3/100 IE2</t>
  </si>
  <si>
    <t>NGLM 4/110 IE2</t>
  </si>
  <si>
    <t>70A00042300</t>
  </si>
  <si>
    <t>70B40032000</t>
  </si>
  <si>
    <t>70B40042000</t>
  </si>
  <si>
    <t>70B00041200</t>
  </si>
  <si>
    <t>70B00042200</t>
  </si>
  <si>
    <t>70B00043200</t>
  </si>
  <si>
    <t>NGM 3/AIE2</t>
  </si>
  <si>
    <t>NGM 4/A IE2</t>
  </si>
  <si>
    <t>NGM 5/16E IE2</t>
  </si>
  <si>
    <t>NGM 5/18E IE2</t>
  </si>
  <si>
    <t>NGM 5/22E IE2</t>
  </si>
  <si>
    <t>71B40031000</t>
  </si>
  <si>
    <t>71B40041000</t>
  </si>
  <si>
    <t>71B00041200</t>
  </si>
  <si>
    <t>71B00042200</t>
  </si>
  <si>
    <t>71B00043200</t>
  </si>
  <si>
    <t>BNGM 3/A IE2</t>
  </si>
  <si>
    <t>BNGM 4/A IE2</t>
  </si>
  <si>
    <t>BNGM 5/16E IE2</t>
  </si>
  <si>
    <t>BNGM 5/18E IE2</t>
  </si>
  <si>
    <t>BNGM 5/22E IE2</t>
  </si>
  <si>
    <t>663A0041100</t>
  </si>
  <si>
    <t>663A0051200</t>
  </si>
  <si>
    <t>663A1031100</t>
  </si>
  <si>
    <t>663A1041100</t>
  </si>
  <si>
    <t>663A1051200</t>
  </si>
  <si>
    <t>MXAM 204/A IE2</t>
  </si>
  <si>
    <t>MXAM 205/A IE2</t>
  </si>
  <si>
    <t>MXAM 403/A IE2</t>
  </si>
  <si>
    <t>MXAM 404/A IE2</t>
  </si>
  <si>
    <t>MXAM 405/A IE2</t>
  </si>
  <si>
    <t>76U10000000</t>
  </si>
  <si>
    <t>GM 5-9</t>
  </si>
  <si>
    <r>
      <t xml:space="preserve">SG: senza galleggiante | SG: </t>
    </r>
    <r>
      <rPr>
        <sz val="8"/>
        <color indexed="8"/>
        <rFont val="Arial"/>
        <family val="2"/>
      </rPr>
      <t>without float switch</t>
    </r>
  </si>
  <si>
    <r>
      <t xml:space="preserve">QM: cavo senza spina, con scatola di comando QM 10 | QM: </t>
    </r>
    <r>
      <rPr>
        <sz val="8"/>
        <color indexed="8"/>
        <rFont val="Arial"/>
        <family val="2"/>
      </rPr>
      <t>cable without plug, with QM 10 control box</t>
    </r>
  </si>
  <si>
    <r>
      <t xml:space="preserve">CG: con galleggiante | CG: </t>
    </r>
    <r>
      <rPr>
        <i/>
        <sz val="8"/>
        <color indexed="8"/>
        <rFont val="Arial"/>
        <family val="2"/>
      </rPr>
      <t>with float switch</t>
    </r>
  </si>
  <si>
    <r>
      <t xml:space="preserve">versione in AISI 316 - </t>
    </r>
    <r>
      <rPr>
        <i/>
        <sz val="8"/>
        <color theme="1"/>
        <rFont val="Arial"/>
        <family val="2"/>
      </rPr>
      <t>316 version</t>
    </r>
  </si>
  <si>
    <t>Stainless steel submersible pumps with free-flow impeller</t>
  </si>
  <si>
    <r>
      <t xml:space="preserve">SG: senza galleggiante | SG: </t>
    </r>
    <r>
      <rPr>
        <i/>
        <sz val="8"/>
        <color indexed="8"/>
        <rFont val="Arial"/>
        <family val="2"/>
      </rPr>
      <t>without float switch</t>
    </r>
  </si>
  <si>
    <r>
      <t>GF: con galleggiante fisso magnetico |</t>
    </r>
    <r>
      <rPr>
        <i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GF: </t>
    </r>
    <r>
      <rPr>
        <i/>
        <sz val="8"/>
        <color indexed="8"/>
        <rFont val="Arial"/>
        <family val="2"/>
      </rPr>
      <t>with magnetic float switch</t>
    </r>
  </si>
  <si>
    <r>
      <t>GFA: con galleggiante fisso magnetico |</t>
    </r>
    <r>
      <rPr>
        <i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GFA: </t>
    </r>
    <r>
      <rPr>
        <i/>
        <sz val="8"/>
        <color indexed="8"/>
        <rFont val="Arial"/>
        <family val="2"/>
      </rPr>
      <t>with magnetic float switch</t>
    </r>
  </si>
  <si>
    <t>72T70210004</t>
  </si>
  <si>
    <t>72T70260005</t>
  </si>
  <si>
    <t>72T70310005</t>
  </si>
  <si>
    <t>72T70410001</t>
  </si>
  <si>
    <t>72T70460002</t>
  </si>
  <si>
    <t>72U70200001</t>
  </si>
  <si>
    <t>72U70250004</t>
  </si>
  <si>
    <t>72U70300002</t>
  </si>
  <si>
    <t>72U70350003</t>
  </si>
  <si>
    <t>70T72060001</t>
  </si>
  <si>
    <t>70T72110001</t>
  </si>
  <si>
    <t>70T72160002</t>
  </si>
  <si>
    <t>70T72210001</t>
  </si>
  <si>
    <t>70T72260003</t>
  </si>
  <si>
    <t>70T72310001</t>
  </si>
  <si>
    <t>70U72050003</t>
  </si>
  <si>
    <t>70U72150002</t>
  </si>
  <si>
    <t>70U72200002</t>
  </si>
  <si>
    <t>70U72250004</t>
  </si>
  <si>
    <r>
      <t xml:space="preserve">CG: con galleggiante | CG: </t>
    </r>
    <r>
      <rPr>
        <sz val="8"/>
        <color indexed="8"/>
        <rFont val="Arial"/>
        <family val="2"/>
      </rPr>
      <t>with float switch</t>
    </r>
  </si>
  <si>
    <r>
      <t>GF: con galleggiante fisso magnetico |</t>
    </r>
    <r>
      <rPr>
        <sz val="8"/>
        <color indexed="8"/>
        <rFont val="Arial"/>
        <family val="2"/>
      </rPr>
      <t xml:space="preserve"> GF: with magnetic float switch</t>
    </r>
  </si>
  <si>
    <t>SA-G2"</t>
  </si>
  <si>
    <t>Stazione automatica di raccolta e sollevamento acque chiare con serbatoio capacità 40 litri</t>
  </si>
  <si>
    <t>Automatic clear water collecting and lifting station single tank with 40 liter nominal capacity</t>
  </si>
  <si>
    <t>8G036050000</t>
  </si>
  <si>
    <r>
      <t xml:space="preserve">Senza motor - </t>
    </r>
    <r>
      <rPr>
        <i/>
        <sz val="8"/>
        <color indexed="8"/>
        <rFont val="Arial"/>
        <family val="2"/>
      </rPr>
      <t>Without motor</t>
    </r>
  </si>
  <si>
    <r>
      <t xml:space="preserve">Serie 6SD non vendibile in Paesi dell'Unione Europea - </t>
    </r>
    <r>
      <rPr>
        <sz val="8"/>
        <color indexed="8"/>
        <rFont val="Arial"/>
        <family val="2"/>
      </rPr>
      <t>6sD series cannot be sold in the EU</t>
    </r>
  </si>
  <si>
    <r>
      <t xml:space="preserve">Senza motore - </t>
    </r>
    <r>
      <rPr>
        <i/>
        <sz val="8"/>
        <color indexed="8"/>
        <rFont val="Arial"/>
        <family val="2"/>
      </rPr>
      <t>Without motor</t>
    </r>
  </si>
  <si>
    <t>8CS-R 110</t>
  </si>
  <si>
    <t>10CS-R 150</t>
  </si>
  <si>
    <t>10CS-R 92</t>
  </si>
  <si>
    <t>10CS-R 75</t>
  </si>
  <si>
    <t>10CS-R 165</t>
  </si>
  <si>
    <t>10CS-R 185</t>
  </si>
  <si>
    <t>I-8CS-R 110</t>
  </si>
  <si>
    <t>I-10CS-R 75</t>
  </si>
  <si>
    <t>I-10CS-R 92</t>
  </si>
  <si>
    <t>I-10CS-R 165</t>
  </si>
  <si>
    <t>I-10CS-R 110</t>
  </si>
  <si>
    <t>I-10CS-R 130</t>
  </si>
  <si>
    <t>I-10CS-R 150</t>
  </si>
  <si>
    <t>I-10CS-R 185</t>
  </si>
  <si>
    <r>
      <t>Pompe di circolazione per acqua calda sanitaria</t>
    </r>
    <r>
      <rPr>
        <i/>
        <sz val="8"/>
        <color indexed="8"/>
        <rFont val="Arial"/>
        <family val="2"/>
      </rPr>
      <t xml:space="preserve">
Circulating pumps for sanitary hot water</t>
    </r>
  </si>
  <si>
    <t>BS2V 2NM 100/20E/A-ITT</t>
  </si>
  <si>
    <t>BS2V 2 NM 80/16A/D-ITT</t>
  </si>
  <si>
    <t>BS2F 2NM 32L/16B</t>
  </si>
  <si>
    <t>BS2F 2NM 32L/16A</t>
  </si>
  <si>
    <t>BS2F 2NM 32L/20B</t>
  </si>
  <si>
    <t>BS2F 2NM 32L/20A</t>
  </si>
  <si>
    <t>BS3V 3NM 32L/16B-ITT</t>
  </si>
  <si>
    <t xml:space="preserve"> BS2V 2NM 32L/16A-ITT</t>
  </si>
  <si>
    <t>BS2V 2NM 32L/16B-ITT</t>
  </si>
  <si>
    <t>BS2V 2NM 32L/20B-ITT</t>
  </si>
  <si>
    <t>BS2V 2NM 32L/20A-ITT</t>
  </si>
  <si>
    <t>BS3V 3 NM 32L/16A-ITT</t>
  </si>
  <si>
    <t>BS3V 3 NM 32L/20B-ITT</t>
  </si>
  <si>
    <t>BS3V 3 NM 32L/20A-ITT</t>
  </si>
  <si>
    <t>BS3V 3NM 100/20E/A-ITT</t>
  </si>
  <si>
    <t>BS3F 3MXH 2002/A</t>
  </si>
  <si>
    <t>BS3F 3MXH 2004/A</t>
  </si>
  <si>
    <t>BS3F 3MXH 2003</t>
  </si>
  <si>
    <t>BS3F 3 MXH 2005</t>
  </si>
  <si>
    <t>BS2F 2MXH 2002/A</t>
  </si>
  <si>
    <t>BS2F 2MXH 2003</t>
  </si>
  <si>
    <t>BS2F 2MXH 2004/A</t>
  </si>
  <si>
    <t>BS2F 2MXH 2005</t>
  </si>
  <si>
    <t>BSM1V 1MXV-B 25-304 O-EMT</t>
  </si>
  <si>
    <t>BSM1V 1MXV-B 25-305 O-EMT</t>
  </si>
  <si>
    <t>BSM1V 1MXV-B 25-306 O-EMT</t>
  </si>
  <si>
    <t>BSM1V 1MXV-B 25-307 O-EMT</t>
  </si>
  <si>
    <t>BSM1V 1MXV-B 25-308 O-EMT</t>
  </si>
  <si>
    <t>BSM1V 1MXV-B 25-310 O-EMT</t>
  </si>
  <si>
    <t>BSM1V 1MXV-B 32-504 O-EMT</t>
  </si>
  <si>
    <t>BSM1V 1MXV-B 32-505 O-EMT</t>
  </si>
  <si>
    <t>BSM1V 1MXV-B 32-506 O-EMT</t>
  </si>
  <si>
    <t>BSM1V 1MXV-B 32-507 O-EMT</t>
  </si>
  <si>
    <t>BSM1V 1MXV-B 32-508 O-EMT</t>
  </si>
  <si>
    <t>BSM1V 1MXV-B 32-510 O-EMT</t>
  </si>
  <si>
    <t>BSM1V 1MXV-B 40-905 O-EMT</t>
  </si>
  <si>
    <t>BSM1V 1MXV-B 40-906 O-EMT</t>
  </si>
  <si>
    <t>BSM1V 1MXV-B 40-904 O-EMT</t>
  </si>
  <si>
    <t>BSM2V 2MXV-B 25-304 O-EMT</t>
  </si>
  <si>
    <t>BSM2V 2MXV-B 25-305 O-EMT</t>
  </si>
  <si>
    <t>BSM2V 2MXV-B 25-306 O-EMT</t>
  </si>
  <si>
    <t>BSM2V 2MXV-B 25-307 O-EMT</t>
  </si>
  <si>
    <t>BSM2V 2MXV-B 25-308 O-EMT</t>
  </si>
  <si>
    <t>BSM2V 2MXV-B 25-310 O-EMT</t>
  </si>
  <si>
    <t>BSM2V 2MXV-B 32-504 O-EMT</t>
  </si>
  <si>
    <t>BSM2V 2MXV-B 32-505 O-EMT</t>
  </si>
  <si>
    <t>BSM2V 2MXV-B 32-506 O-EMT</t>
  </si>
  <si>
    <t>BSM2V 2MXV-B 32-507 O-EMT</t>
  </si>
  <si>
    <t>BSM2V 2MXV-B 32-508 O-EMT</t>
  </si>
  <si>
    <t>BSM2V 2MXV-B 32-510 O-EMT</t>
  </si>
  <si>
    <t>BSM2V 2MXV-B 40-904 O-EMT</t>
  </si>
  <si>
    <t>BSM2V 2MXV-B 40-906 O-EMT</t>
  </si>
  <si>
    <r>
      <rPr>
        <sz val="10"/>
        <color rgb="FF231F20"/>
        <rFont val="Arial"/>
        <family val="2"/>
      </rPr>
      <t>2,2 X2</t>
    </r>
  </si>
  <si>
    <r>
      <rPr>
        <sz val="10"/>
        <color rgb="FF231F20"/>
        <rFont val="Arial"/>
        <family val="2"/>
      </rPr>
      <t>1,5 X2</t>
    </r>
  </si>
  <si>
    <r>
      <rPr>
        <sz val="10"/>
        <color rgb="FF231F20"/>
        <rFont val="Arial"/>
        <family val="2"/>
      </rPr>
      <t>0,75 X3</t>
    </r>
  </si>
  <si>
    <r>
      <rPr>
        <sz val="10"/>
        <color rgb="FF231F20"/>
        <rFont val="Arial"/>
        <family val="2"/>
      </rPr>
      <t>1,1 X3</t>
    </r>
  </si>
  <si>
    <r>
      <rPr>
        <sz val="10"/>
        <color rgb="FF231F20"/>
        <rFont val="Arial"/>
        <family val="2"/>
      </rPr>
      <t>1,5 X3</t>
    </r>
  </si>
  <si>
    <r>
      <rPr>
        <sz val="10"/>
        <color rgb="FF231F20"/>
        <rFont val="Arial"/>
        <family val="2"/>
      </rPr>
      <t>2,2 X3</t>
    </r>
  </si>
  <si>
    <t>BSM2V 2MXV-B 40-905 O-EMT</t>
  </si>
  <si>
    <t>BSM3V 3MXV-B 25-304 O-EMT</t>
  </si>
  <si>
    <t>BSM3V 3MXV-B 25-305 O-EMT</t>
  </si>
  <si>
    <t>BSM3V 3MXV-B 25-306 O-EMT</t>
  </si>
  <si>
    <t>BSM3V 3MXV-B 25-307 O-EMT</t>
  </si>
  <si>
    <t>BSM3V 3MXV-B 25-308 O-EMT</t>
  </si>
  <si>
    <t>BSM3V 3MXV-B 25-310 O-EMT</t>
  </si>
  <si>
    <t>BSM3V 3MXV-B 32-504 O-EMT</t>
  </si>
  <si>
    <t>BSM3V 3MXV-B 32-505 O-EMT</t>
  </si>
  <si>
    <t>BSM3V 3MXV-B 32-506 O-EMT</t>
  </si>
  <si>
    <t>BSM3V 3MXV-B 32-507 O-EMT</t>
  </si>
  <si>
    <t>BSM3V 3MXV-B 32-508 O-EMT</t>
  </si>
  <si>
    <t>BSM3V 3MXV-B 32-510 O-EMT</t>
  </si>
  <si>
    <t>BSM3V 3MXV-B 40-904 O-EMT</t>
  </si>
  <si>
    <t>BSM3V 3MXV-B 40-905 O-EMT</t>
  </si>
  <si>
    <t>BSM3V 3MXV-B 40-906 O-EMT</t>
  </si>
  <si>
    <t>2,2 X2</t>
  </si>
  <si>
    <r>
      <rPr>
        <sz val="10"/>
        <color rgb="FF231F20"/>
        <rFont val="Arial"/>
        <family val="2"/>
        <charset val="204"/>
      </rPr>
      <t>BS1F 1 MXV 25-304 O</t>
    </r>
  </si>
  <si>
    <r>
      <rPr>
        <sz val="10"/>
        <color rgb="FF231F20"/>
        <rFont val="Arial"/>
        <family val="2"/>
        <charset val="204"/>
      </rPr>
      <t>0.75</t>
    </r>
  </si>
  <si>
    <r>
      <rPr>
        <sz val="10"/>
        <color rgb="FF231F20"/>
        <rFont val="Arial"/>
        <family val="2"/>
        <charset val="204"/>
      </rPr>
      <t>BS1F 1 MXV 25-305 O</t>
    </r>
  </si>
  <si>
    <r>
      <rPr>
        <sz val="10"/>
        <color rgb="FF231F20"/>
        <rFont val="Arial"/>
        <family val="2"/>
        <charset val="204"/>
      </rPr>
      <t>BS1F 1 MXV 25-306 O</t>
    </r>
  </si>
  <si>
    <r>
      <rPr>
        <sz val="10"/>
        <color rgb="FF231F20"/>
        <rFont val="Arial"/>
        <family val="2"/>
        <charset val="204"/>
      </rPr>
      <t>1.1</t>
    </r>
  </si>
  <si>
    <r>
      <rPr>
        <sz val="10"/>
        <color rgb="FF231F20"/>
        <rFont val="Arial"/>
        <family val="2"/>
        <charset val="204"/>
      </rPr>
      <t>BS1F 1 MXV 25-307 O</t>
    </r>
  </si>
  <si>
    <r>
      <rPr>
        <sz val="10"/>
        <color rgb="FF231F20"/>
        <rFont val="Arial"/>
        <family val="2"/>
        <charset val="204"/>
      </rPr>
      <t>BS1F 1 MXV 25-308 O</t>
    </r>
  </si>
  <si>
    <r>
      <rPr>
        <sz val="10"/>
        <color rgb="FF231F20"/>
        <rFont val="Arial"/>
        <family val="2"/>
        <charset val="204"/>
      </rPr>
      <t>1.5</t>
    </r>
  </si>
  <si>
    <r>
      <rPr>
        <sz val="10"/>
        <color rgb="FF231F20"/>
        <rFont val="Arial"/>
        <family val="2"/>
        <charset val="204"/>
      </rPr>
      <t>BS1F 1 MXV 25-310 O</t>
    </r>
  </si>
  <si>
    <r>
      <rPr>
        <sz val="10"/>
        <color rgb="FF231F20"/>
        <rFont val="Arial"/>
        <family val="2"/>
        <charset val="204"/>
      </rPr>
      <t>BS1F 1 MXV 25-312 O</t>
    </r>
  </si>
  <si>
    <r>
      <rPr>
        <sz val="10"/>
        <color rgb="FF231F20"/>
        <rFont val="Arial"/>
        <family val="2"/>
        <charset val="204"/>
      </rPr>
      <t>2.2</t>
    </r>
  </si>
  <si>
    <r>
      <rPr>
        <sz val="10"/>
        <color rgb="FF231F20"/>
        <rFont val="Arial"/>
        <family val="2"/>
        <charset val="204"/>
      </rPr>
      <t>BS1F 1 MXV 32-504 O</t>
    </r>
  </si>
  <si>
    <r>
      <rPr>
        <sz val="10"/>
        <color rgb="FF231F20"/>
        <rFont val="Arial"/>
        <family val="2"/>
        <charset val="204"/>
      </rPr>
      <t>BS1F 1 MXV 32-505 O</t>
    </r>
  </si>
  <si>
    <r>
      <rPr>
        <sz val="10"/>
        <color rgb="FF231F20"/>
        <rFont val="Arial"/>
        <family val="2"/>
        <charset val="204"/>
      </rPr>
      <t>BS1F 1 MXV 32-506 O</t>
    </r>
  </si>
  <si>
    <r>
      <rPr>
        <sz val="10"/>
        <color rgb="FF231F20"/>
        <rFont val="Arial"/>
        <family val="2"/>
        <charset val="204"/>
      </rPr>
      <t>BS1F 1 MXV 32-507 O</t>
    </r>
  </si>
  <si>
    <r>
      <rPr>
        <sz val="10"/>
        <color rgb="FF231F20"/>
        <rFont val="Arial"/>
        <family val="2"/>
        <charset val="204"/>
      </rPr>
      <t>BS1F 1 MXV 32-508 O</t>
    </r>
  </si>
  <si>
    <r>
      <rPr>
        <sz val="10"/>
        <color rgb="FF231F20"/>
        <rFont val="Arial"/>
        <family val="2"/>
        <charset val="204"/>
      </rPr>
      <t>BS1F 1 MXV 32-510 O</t>
    </r>
  </si>
  <si>
    <r>
      <rPr>
        <sz val="10"/>
        <color rgb="FF231F20"/>
        <rFont val="Arial"/>
        <family val="2"/>
        <charset val="204"/>
      </rPr>
      <t>BS1F 1 MXV 32-512 O</t>
    </r>
  </si>
  <si>
    <r>
      <rPr>
        <sz val="10"/>
        <color rgb="FF231F20"/>
        <rFont val="Arial"/>
        <family val="2"/>
        <charset val="204"/>
      </rPr>
      <t>BS1F 1 MXV 40-904 O</t>
    </r>
  </si>
  <si>
    <r>
      <rPr>
        <sz val="10"/>
        <color rgb="FF231F20"/>
        <rFont val="Arial"/>
        <family val="2"/>
        <charset val="204"/>
      </rPr>
      <t>BS1F 1 MXV 40-905 O</t>
    </r>
  </si>
  <si>
    <r>
      <rPr>
        <sz val="10"/>
        <color rgb="FF231F20"/>
        <rFont val="Arial"/>
        <family val="2"/>
        <charset val="204"/>
      </rPr>
      <t>BS1F 1 MXV 40-906 O</t>
    </r>
  </si>
  <si>
    <r>
      <rPr>
        <sz val="10"/>
        <color rgb="FF231F20"/>
        <rFont val="Arial"/>
        <family val="2"/>
        <charset val="204"/>
      </rPr>
      <t>BS1F 1 MXV 40-907 O</t>
    </r>
  </si>
  <si>
    <r>
      <rPr>
        <sz val="10"/>
        <color rgb="FF231F20"/>
        <rFont val="Arial"/>
        <family val="2"/>
        <charset val="204"/>
      </rPr>
      <t>BS1F 1 MXV 40-908 O</t>
    </r>
  </si>
  <si>
    <r>
      <rPr>
        <sz val="10"/>
        <color rgb="FF231F20"/>
        <rFont val="Arial"/>
        <family val="2"/>
        <charset val="204"/>
      </rPr>
      <t>BS1F 1 MXV 40-910 O</t>
    </r>
  </si>
  <si>
    <r>
      <rPr>
        <sz val="10"/>
        <color rgb="FF231F20"/>
        <rFont val="Arial"/>
        <family val="2"/>
        <charset val="204"/>
      </rPr>
      <t>BS1F 1 MXV 40-911 O</t>
    </r>
  </si>
  <si>
    <r>
      <rPr>
        <sz val="10"/>
        <color rgb="FF231F20"/>
        <rFont val="Arial"/>
        <family val="2"/>
        <charset val="204"/>
      </rPr>
      <t>BS1F 1 MXV 50-1503/A</t>
    </r>
  </si>
  <si>
    <r>
      <rPr>
        <sz val="10"/>
        <color rgb="FF231F20"/>
        <rFont val="Arial"/>
        <family val="2"/>
        <charset val="204"/>
      </rPr>
      <t>BS1F 1 MXV 50-1504</t>
    </r>
  </si>
  <si>
    <r>
      <rPr>
        <sz val="10"/>
        <color rgb="FF231F20"/>
        <rFont val="Arial"/>
        <family val="2"/>
        <charset val="204"/>
      </rPr>
      <t>BS1F 1 MXV 50-1505</t>
    </r>
  </si>
  <si>
    <r>
      <rPr>
        <sz val="10"/>
        <color rgb="FF231F20"/>
        <rFont val="Arial"/>
        <family val="2"/>
        <charset val="204"/>
      </rPr>
      <t>BS1F 1 MXV 50-1506</t>
    </r>
  </si>
  <si>
    <r>
      <rPr>
        <sz val="10"/>
        <color rgb="FF231F20"/>
        <rFont val="Arial"/>
        <family val="2"/>
        <charset val="204"/>
      </rPr>
      <t>BS1F 1 MXV 50-1507</t>
    </r>
  </si>
  <si>
    <r>
      <rPr>
        <sz val="10"/>
        <color rgb="FF231F20"/>
        <rFont val="Arial"/>
        <family val="2"/>
        <charset val="204"/>
      </rPr>
      <t>BS1F 1 MXV 50-1508/A</t>
    </r>
  </si>
  <si>
    <r>
      <rPr>
        <sz val="10"/>
        <color rgb="FF231F20"/>
        <rFont val="Arial"/>
        <family val="2"/>
        <charset val="204"/>
      </rPr>
      <t>BS1F 1 MXV 50-1509</t>
    </r>
  </si>
  <si>
    <r>
      <rPr>
        <sz val="10"/>
        <color rgb="FF231F20"/>
        <rFont val="Arial"/>
        <family val="2"/>
        <charset val="204"/>
      </rPr>
      <t>BS1F 1 MXV 50-1510</t>
    </r>
  </si>
  <si>
    <r>
      <rPr>
        <sz val="10"/>
        <color rgb="FF231F20"/>
        <rFont val="Arial"/>
        <family val="2"/>
        <charset val="204"/>
      </rPr>
      <t>BS1F 1 MXV 50-2003</t>
    </r>
  </si>
  <si>
    <r>
      <rPr>
        <sz val="10"/>
        <color rgb="FF231F20"/>
        <rFont val="Arial"/>
        <family val="2"/>
        <charset val="204"/>
      </rPr>
      <t>BS1F 1 MXV 50-2004</t>
    </r>
  </si>
  <si>
    <r>
      <rPr>
        <sz val="10"/>
        <color rgb="FF231F20"/>
        <rFont val="Arial"/>
        <family val="2"/>
        <charset val="204"/>
      </rPr>
      <t>BS1F 1 MXV 50-2005</t>
    </r>
  </si>
  <si>
    <r>
      <rPr>
        <sz val="10"/>
        <color rgb="FF231F20"/>
        <rFont val="Arial"/>
        <family val="2"/>
        <charset val="204"/>
      </rPr>
      <t>BS1F 1 MXV 50-2006</t>
    </r>
  </si>
  <si>
    <r>
      <rPr>
        <sz val="10"/>
        <color rgb="FF231F20"/>
        <rFont val="Arial"/>
        <family val="2"/>
        <charset val="204"/>
      </rPr>
      <t>BS1F 1 MXV 50-2007</t>
    </r>
  </si>
  <si>
    <r>
      <rPr>
        <sz val="10"/>
        <color rgb="FF231F20"/>
        <rFont val="Arial"/>
        <family val="2"/>
        <charset val="204"/>
      </rPr>
      <t>BS1F 1 MXV 50-2008</t>
    </r>
  </si>
  <si>
    <r>
      <rPr>
        <sz val="10"/>
        <color rgb="FF231F20"/>
        <rFont val="Arial"/>
        <family val="2"/>
        <charset val="204"/>
      </rPr>
      <t>BS1F 1 MXV 50-2009</t>
    </r>
  </si>
  <si>
    <r>
      <rPr>
        <sz val="10"/>
        <color rgb="FF231F20"/>
        <rFont val="Arial"/>
        <family val="2"/>
        <charset val="204"/>
      </rPr>
      <t>BS1F 1 MXV 65-3202/D</t>
    </r>
  </si>
  <si>
    <r>
      <rPr>
        <sz val="10"/>
        <color rgb="FF231F20"/>
        <rFont val="Arial"/>
        <family val="2"/>
        <charset val="204"/>
      </rPr>
      <t>BS1F 1 MXV 65-3203/C</t>
    </r>
  </si>
  <si>
    <r>
      <rPr>
        <sz val="10"/>
        <color rgb="FF231F20"/>
        <rFont val="Arial"/>
        <family val="2"/>
        <charset val="204"/>
      </rPr>
      <t>BS1F 1 MXV 65-3204/C</t>
    </r>
  </si>
  <si>
    <r>
      <rPr>
        <sz val="10"/>
        <color rgb="FF231F20"/>
        <rFont val="Arial"/>
        <family val="2"/>
        <charset val="204"/>
      </rPr>
      <t>BS1F 1 MXV 65-3205/D</t>
    </r>
  </si>
  <si>
    <r>
      <rPr>
        <sz val="10"/>
        <color rgb="FF231F20"/>
        <rFont val="Arial"/>
        <family val="2"/>
        <charset val="204"/>
      </rPr>
      <t>BS1F 1 MXV 65-3206/D</t>
    </r>
  </si>
  <si>
    <r>
      <rPr>
        <sz val="10"/>
        <color rgb="FF231F20"/>
        <rFont val="Arial"/>
        <family val="2"/>
        <charset val="204"/>
      </rPr>
      <t>BS1F 1 MXV 65-3207/D</t>
    </r>
  </si>
  <si>
    <r>
      <rPr>
        <sz val="10"/>
        <color rgb="FF231F20"/>
        <rFont val="Arial"/>
        <family val="2"/>
        <charset val="204"/>
      </rPr>
      <t>BS1F 1 MXV 80-4802/C</t>
    </r>
  </si>
  <si>
    <r>
      <rPr>
        <sz val="10"/>
        <color rgb="FF231F20"/>
        <rFont val="Arial"/>
        <family val="2"/>
        <charset val="204"/>
      </rPr>
      <t>BS1F 1 MXV 80-4803/C</t>
    </r>
  </si>
  <si>
    <r>
      <rPr>
        <sz val="10"/>
        <color rgb="FF231F20"/>
        <rFont val="Arial"/>
        <family val="2"/>
        <charset val="204"/>
      </rPr>
      <t>BS1F 1 MXV 80-4804/D</t>
    </r>
  </si>
  <si>
    <r>
      <rPr>
        <sz val="10"/>
        <color rgb="FF231F20"/>
        <rFont val="Arial"/>
        <family val="2"/>
        <charset val="204"/>
      </rPr>
      <t>BS1F 1 MXV 80-4805/D</t>
    </r>
  </si>
  <si>
    <r>
      <rPr>
        <sz val="10"/>
        <color rgb="FF231F20"/>
        <rFont val="Arial"/>
        <family val="2"/>
        <charset val="204"/>
      </rPr>
      <t>BS1F 1 MXV 80-4806/D</t>
    </r>
  </si>
  <si>
    <r>
      <rPr>
        <sz val="10"/>
        <color rgb="FF231F20"/>
        <rFont val="Arial"/>
        <family val="2"/>
        <charset val="204"/>
      </rPr>
      <t>BS1F 1 MXV 80-4807/E</t>
    </r>
  </si>
  <si>
    <r>
      <rPr>
        <sz val="10"/>
        <color rgb="FF231F20"/>
        <rFont val="Arial"/>
        <family val="2"/>
      </rPr>
      <t>BSM1F 1 MXVM 25-304 O</t>
    </r>
  </si>
  <si>
    <r>
      <rPr>
        <sz val="10"/>
        <color rgb="FF231F20"/>
        <rFont val="Arial"/>
        <family val="2"/>
      </rPr>
      <t>0.75</t>
    </r>
  </si>
  <si>
    <r>
      <rPr>
        <sz val="10"/>
        <color rgb="FF231F20"/>
        <rFont val="Arial"/>
        <family val="2"/>
      </rPr>
      <t>BSM1F 1 MXVM 25-305 O</t>
    </r>
  </si>
  <si>
    <r>
      <rPr>
        <sz val="10"/>
        <color rgb="FF231F20"/>
        <rFont val="Arial"/>
        <family val="2"/>
      </rPr>
      <t>BSM1F 1 MXVM 25-306 O</t>
    </r>
  </si>
  <si>
    <r>
      <rPr>
        <sz val="10"/>
        <color rgb="FF231F20"/>
        <rFont val="Arial"/>
        <family val="2"/>
      </rPr>
      <t>1.1</t>
    </r>
  </si>
  <si>
    <r>
      <rPr>
        <sz val="10"/>
        <color rgb="FF231F20"/>
        <rFont val="Arial"/>
        <family val="2"/>
      </rPr>
      <t>BSM1F 1 MXVM 25-307 O</t>
    </r>
  </si>
  <si>
    <r>
      <rPr>
        <sz val="10"/>
        <color rgb="FF231F20"/>
        <rFont val="Arial"/>
        <family val="2"/>
      </rPr>
      <t>BSM1F 1 MXVM 25-308 O</t>
    </r>
  </si>
  <si>
    <r>
      <rPr>
        <sz val="10"/>
        <color rgb="FF231F20"/>
        <rFont val="Arial"/>
        <family val="2"/>
      </rPr>
      <t>1.5</t>
    </r>
  </si>
  <si>
    <r>
      <rPr>
        <sz val="10"/>
        <color rgb="FF231F20"/>
        <rFont val="Arial"/>
        <family val="2"/>
      </rPr>
      <t>BSM1F 1 MXVM 32-504 O</t>
    </r>
  </si>
  <si>
    <r>
      <rPr>
        <sz val="10"/>
        <color rgb="FF231F20"/>
        <rFont val="Arial"/>
        <family val="2"/>
      </rPr>
      <t>BSM1F 1 MXVM 32-505 O</t>
    </r>
  </si>
  <si>
    <r>
      <rPr>
        <sz val="10"/>
        <color rgb="FF231F20"/>
        <rFont val="Arial"/>
        <family val="2"/>
      </rPr>
      <t>BSM1F 1 MXVM 32-506 O</t>
    </r>
  </si>
  <si>
    <r>
      <rPr>
        <sz val="10"/>
        <color rgb="FF231F20"/>
        <rFont val="Arial"/>
        <family val="2"/>
      </rPr>
      <t>BSM1F 1 MXVM 32-507 O</t>
    </r>
  </si>
  <si>
    <r>
      <rPr>
        <sz val="10"/>
        <color rgb="FF231F20"/>
        <rFont val="Arial"/>
        <family val="2"/>
      </rPr>
      <t>BSM1F 1 MXVM 40-904 O</t>
    </r>
  </si>
  <si>
    <r>
      <rPr>
        <sz val="10"/>
        <color rgb="FF231F20"/>
        <rFont val="Arial"/>
        <family val="2"/>
      </rPr>
      <t>BS2F 2 MXV 25-304 O</t>
    </r>
  </si>
  <si>
    <r>
      <rPr>
        <sz val="10"/>
        <color rgb="FF231F20"/>
        <rFont val="Arial"/>
        <family val="2"/>
      </rPr>
      <t>BS2F 2 MXV 25-305 O</t>
    </r>
  </si>
  <si>
    <r>
      <rPr>
        <sz val="10"/>
        <color rgb="FF231F20"/>
        <rFont val="Arial"/>
        <family val="2"/>
      </rPr>
      <t>BS2F 2 MXV 25-306 O</t>
    </r>
  </si>
  <si>
    <r>
      <rPr>
        <sz val="10"/>
        <color rgb="FF231F20"/>
        <rFont val="Arial"/>
        <family val="2"/>
      </rPr>
      <t>BS2F 2 MXV 25-307 O</t>
    </r>
  </si>
  <si>
    <r>
      <rPr>
        <sz val="10"/>
        <color rgb="FF231F20"/>
        <rFont val="Arial"/>
        <family val="2"/>
      </rPr>
      <t>BS2F 2 MXV 25-308 O</t>
    </r>
  </si>
  <si>
    <r>
      <rPr>
        <sz val="10"/>
        <color rgb="FF231F20"/>
        <rFont val="Arial"/>
        <family val="2"/>
      </rPr>
      <t>BS2F 2 MXV 25-310 O</t>
    </r>
  </si>
  <si>
    <r>
      <rPr>
        <sz val="10"/>
        <color rgb="FF231F20"/>
        <rFont val="Arial"/>
        <family val="2"/>
      </rPr>
      <t>BS2F 2 MXV 25-312 O</t>
    </r>
  </si>
  <si>
    <r>
      <rPr>
        <sz val="10"/>
        <color rgb="FF231F20"/>
        <rFont val="Arial"/>
        <family val="2"/>
      </rPr>
      <t>BS2F 2 MXV 32-504 O</t>
    </r>
  </si>
  <si>
    <r>
      <rPr>
        <sz val="10"/>
        <color rgb="FF231F20"/>
        <rFont val="Arial"/>
        <family val="2"/>
      </rPr>
      <t>BS2F 2 MXV 32-505 O</t>
    </r>
  </si>
  <si>
    <r>
      <rPr>
        <sz val="10"/>
        <color rgb="FF231F20"/>
        <rFont val="Arial"/>
        <family val="2"/>
      </rPr>
      <t>BS2F 2 MXV 32-506 O</t>
    </r>
  </si>
  <si>
    <r>
      <rPr>
        <sz val="10"/>
        <color rgb="FF231F20"/>
        <rFont val="Arial"/>
        <family val="2"/>
      </rPr>
      <t>BS2F 2 MXV 32-507 O</t>
    </r>
  </si>
  <si>
    <r>
      <rPr>
        <sz val="10"/>
        <color rgb="FF231F20"/>
        <rFont val="Arial"/>
        <family val="2"/>
      </rPr>
      <t>BS2F 2 MXV 32-508 O</t>
    </r>
  </si>
  <si>
    <r>
      <rPr>
        <sz val="10"/>
        <color rgb="FF231F20"/>
        <rFont val="Arial"/>
        <family val="2"/>
      </rPr>
      <t>BS2F 2 MXV 32-510 O</t>
    </r>
  </si>
  <si>
    <r>
      <rPr>
        <sz val="10"/>
        <color rgb="FF231F20"/>
        <rFont val="Arial"/>
        <family val="2"/>
      </rPr>
      <t>BS2F 2 MXV 32-512 O</t>
    </r>
  </si>
  <si>
    <r>
      <rPr>
        <sz val="10"/>
        <color rgb="FF231F20"/>
        <rFont val="Arial"/>
        <family val="2"/>
      </rPr>
      <t>BS2F 2 MXV 40-904 O</t>
    </r>
  </si>
  <si>
    <r>
      <rPr>
        <sz val="10"/>
        <color rgb="FF231F20"/>
        <rFont val="Arial"/>
        <family val="2"/>
      </rPr>
      <t>BS2F 2 MXV 40-905 O</t>
    </r>
  </si>
  <si>
    <r>
      <rPr>
        <sz val="10"/>
        <color rgb="FF231F20"/>
        <rFont val="Arial"/>
        <family val="2"/>
      </rPr>
      <t>BS2F 2 MXV 40-906 O</t>
    </r>
  </si>
  <si>
    <r>
      <rPr>
        <sz val="10"/>
        <color rgb="FF231F20"/>
        <rFont val="Arial"/>
        <family val="2"/>
      </rPr>
      <t>BS2F 2 MXV 40-907 O</t>
    </r>
  </si>
  <si>
    <r>
      <rPr>
        <sz val="10"/>
        <color rgb="FF231F20"/>
        <rFont val="Arial"/>
        <family val="2"/>
      </rPr>
      <t>BS2F 2 MXV 40-908 O</t>
    </r>
  </si>
  <si>
    <r>
      <rPr>
        <sz val="10"/>
        <color rgb="FF231F20"/>
        <rFont val="Arial"/>
        <family val="2"/>
      </rPr>
      <t>BS2F 2 MXV 40-910 O</t>
    </r>
  </si>
  <si>
    <r>
      <rPr>
        <sz val="10"/>
        <color rgb="FF231F20"/>
        <rFont val="Arial"/>
        <family val="2"/>
      </rPr>
      <t>BS2F 2 MXV 40-911 O</t>
    </r>
  </si>
  <si>
    <r>
      <rPr>
        <sz val="10"/>
        <color rgb="FF231F20"/>
        <rFont val="Arial"/>
        <family val="2"/>
      </rPr>
      <t>BS2F 2 MXV 50-1503/A</t>
    </r>
  </si>
  <si>
    <r>
      <rPr>
        <sz val="10"/>
        <color rgb="FF231F20"/>
        <rFont val="Arial"/>
        <family val="2"/>
      </rPr>
      <t>BS2F 2 MXV 50-1504</t>
    </r>
  </si>
  <si>
    <r>
      <rPr>
        <sz val="10"/>
        <color rgb="FF231F20"/>
        <rFont val="Arial"/>
        <family val="2"/>
      </rPr>
      <t>BS2F 2 MXV 50-1505</t>
    </r>
  </si>
  <si>
    <r>
      <rPr>
        <sz val="10"/>
        <color rgb="FF231F20"/>
        <rFont val="Arial"/>
        <family val="2"/>
      </rPr>
      <t>BS2F 2 MXV 50-1506</t>
    </r>
  </si>
  <si>
    <r>
      <rPr>
        <sz val="10"/>
        <color rgb="FF231F20"/>
        <rFont val="Arial"/>
        <family val="2"/>
      </rPr>
      <t>BS2F 2 MXV 50-1507</t>
    </r>
  </si>
  <si>
    <r>
      <rPr>
        <sz val="10"/>
        <color rgb="FF231F20"/>
        <rFont val="Arial"/>
        <family val="2"/>
      </rPr>
      <t>BS2F 2 MXV 50-1508/A</t>
    </r>
  </si>
  <si>
    <r>
      <rPr>
        <sz val="10"/>
        <color rgb="FF231F20"/>
        <rFont val="Arial"/>
        <family val="2"/>
      </rPr>
      <t>BS2F 2 MXV 50-1509</t>
    </r>
  </si>
  <si>
    <r>
      <rPr>
        <sz val="10"/>
        <color rgb="FF231F20"/>
        <rFont val="Arial"/>
        <family val="2"/>
      </rPr>
      <t>BS2F 2 MXV 50-1510</t>
    </r>
  </si>
  <si>
    <r>
      <rPr>
        <sz val="10"/>
        <color rgb="FF231F20"/>
        <rFont val="Arial"/>
        <family val="2"/>
      </rPr>
      <t>BS2F 2 MXV 50-2003</t>
    </r>
  </si>
  <si>
    <r>
      <rPr>
        <sz val="10"/>
        <color rgb="FF231F20"/>
        <rFont val="Arial"/>
        <family val="2"/>
      </rPr>
      <t>BS2F 2 MXV 50-2004</t>
    </r>
  </si>
  <si>
    <r>
      <rPr>
        <sz val="10"/>
        <color rgb="FF231F20"/>
        <rFont val="Arial"/>
        <family val="2"/>
      </rPr>
      <t>BS2F 2 MXV 50-2005</t>
    </r>
  </si>
  <si>
    <r>
      <rPr>
        <sz val="10"/>
        <color rgb="FF231F20"/>
        <rFont val="Arial"/>
        <family val="2"/>
      </rPr>
      <t>BS2F 2 MXV 50-2006</t>
    </r>
  </si>
  <si>
    <r>
      <rPr>
        <sz val="10"/>
        <color rgb="FF231F20"/>
        <rFont val="Arial"/>
        <family val="2"/>
      </rPr>
      <t>BS2F 2 MXV 50-2007</t>
    </r>
  </si>
  <si>
    <r>
      <rPr>
        <sz val="10"/>
        <color rgb="FF231F20"/>
        <rFont val="Arial"/>
        <family val="2"/>
      </rPr>
      <t>BS2F 2 MXV 50-2008</t>
    </r>
  </si>
  <si>
    <r>
      <rPr>
        <sz val="10"/>
        <color rgb="FF231F20"/>
        <rFont val="Arial"/>
        <family val="2"/>
      </rPr>
      <t>BS2F 2 MXV 50-2009</t>
    </r>
  </si>
  <si>
    <r>
      <rPr>
        <sz val="10"/>
        <color rgb="FF231F20"/>
        <rFont val="Arial"/>
        <family val="2"/>
      </rPr>
      <t>BS2F 2 MXV 65-3202/D</t>
    </r>
  </si>
  <si>
    <r>
      <rPr>
        <sz val="10"/>
        <color rgb="FF231F20"/>
        <rFont val="Arial"/>
        <family val="2"/>
      </rPr>
      <t>BS2F 2 MXV 65-3203/C</t>
    </r>
  </si>
  <si>
    <r>
      <rPr>
        <sz val="10"/>
        <color rgb="FF231F20"/>
        <rFont val="Arial"/>
        <family val="2"/>
      </rPr>
      <t>BS2F 2 MXV 65-3204/C</t>
    </r>
  </si>
  <si>
    <r>
      <rPr>
        <sz val="10"/>
        <color rgb="FF231F20"/>
        <rFont val="Arial"/>
        <family val="2"/>
      </rPr>
      <t>BS2F 2 MXV 65-3205/D</t>
    </r>
  </si>
  <si>
    <r>
      <rPr>
        <sz val="10"/>
        <color rgb="FF231F20"/>
        <rFont val="Arial"/>
        <family val="2"/>
      </rPr>
      <t>BS2F 2 MXV 65-3206/D</t>
    </r>
  </si>
  <si>
    <r>
      <rPr>
        <sz val="10"/>
        <color rgb="FF231F20"/>
        <rFont val="Arial"/>
        <family val="2"/>
      </rPr>
      <t>BS2F 2 MXV 65-3207/D</t>
    </r>
  </si>
  <si>
    <r>
      <rPr>
        <sz val="10"/>
        <color rgb="FF231F20"/>
        <rFont val="Arial"/>
        <family val="2"/>
      </rPr>
      <t>BS2F 2 MXV 80-4802/C</t>
    </r>
  </si>
  <si>
    <r>
      <rPr>
        <sz val="10"/>
        <color rgb="FF231F20"/>
        <rFont val="Arial"/>
        <family val="2"/>
      </rPr>
      <t>BS2F 2 MXV 80-4803/C</t>
    </r>
  </si>
  <si>
    <r>
      <rPr>
        <sz val="10"/>
        <color rgb="FF231F20"/>
        <rFont val="Arial"/>
        <family val="2"/>
      </rPr>
      <t>BS2F 2 MXV 80-4804/D</t>
    </r>
  </si>
  <si>
    <r>
      <rPr>
        <sz val="10"/>
        <color rgb="FF231F20"/>
        <rFont val="Arial"/>
        <family val="2"/>
      </rPr>
      <t>BS2F 2 MXV 80-4805/D</t>
    </r>
  </si>
  <si>
    <r>
      <rPr>
        <sz val="10"/>
        <color rgb="FF231F20"/>
        <rFont val="Arial"/>
        <family val="2"/>
      </rPr>
      <t>BS2F 2 MXV 80-4806/D</t>
    </r>
  </si>
  <si>
    <r>
      <rPr>
        <sz val="10"/>
        <color rgb="FF231F20"/>
        <rFont val="Arial"/>
        <family val="2"/>
      </rPr>
      <t>BS2F 2 MXV 80-4807/E</t>
    </r>
  </si>
  <si>
    <r>
      <rPr>
        <sz val="10"/>
        <color rgb="FF231F20"/>
        <rFont val="Arial"/>
        <family val="2"/>
      </rPr>
      <t>BS2F 2 MXV 100-6502-2R/A</t>
    </r>
  </si>
  <si>
    <r>
      <rPr>
        <sz val="10"/>
        <color rgb="FF231F20"/>
        <rFont val="Arial"/>
        <family val="2"/>
      </rPr>
      <t>BS2F 2 MXV 100-6502/A</t>
    </r>
  </si>
  <si>
    <r>
      <rPr>
        <sz val="10"/>
        <color rgb="FF231F20"/>
        <rFont val="Arial"/>
        <family val="2"/>
      </rPr>
      <t>BS2F 2 MXV 100-6503-2R/A</t>
    </r>
  </si>
  <si>
    <r>
      <rPr>
        <sz val="10"/>
        <color rgb="FF231F20"/>
        <rFont val="Arial"/>
        <family val="2"/>
      </rPr>
      <t>BS2F 2 MXV 100-6503/B</t>
    </r>
  </si>
  <si>
    <r>
      <rPr>
        <sz val="10"/>
        <color rgb="FF231F20"/>
        <rFont val="Arial"/>
        <family val="2"/>
      </rPr>
      <t>BS2F 2 MXV 100-6504-2R/B</t>
    </r>
  </si>
  <si>
    <r>
      <rPr>
        <sz val="10"/>
        <color rgb="FF231F20"/>
        <rFont val="Arial"/>
        <family val="2"/>
      </rPr>
      <t>BS2F 2 MXV 100-6504/A</t>
    </r>
  </si>
  <si>
    <r>
      <rPr>
        <sz val="10"/>
        <color rgb="FF231F20"/>
        <rFont val="Arial"/>
        <family val="2"/>
      </rPr>
      <t>BS2F 2 MXV 100-6505-2R/A</t>
    </r>
  </si>
  <si>
    <r>
      <rPr>
        <sz val="10"/>
        <color rgb="FF231F20"/>
        <rFont val="Arial"/>
        <family val="2"/>
      </rPr>
      <t>BS2F 2 MXV 100-6505/A</t>
    </r>
  </si>
  <si>
    <r>
      <rPr>
        <sz val="10"/>
        <color rgb="FF231F20"/>
        <rFont val="Arial"/>
        <family val="2"/>
      </rPr>
      <t>BS2F 2 MXV 100-9002-2R/A</t>
    </r>
  </si>
  <si>
    <r>
      <rPr>
        <sz val="10"/>
        <color rgb="FF231F20"/>
        <rFont val="Arial"/>
        <family val="2"/>
      </rPr>
      <t>BS2F 2 MXV 100-9002/A</t>
    </r>
  </si>
  <si>
    <r>
      <rPr>
        <sz val="10"/>
        <color rgb="FF231F20"/>
        <rFont val="Arial"/>
        <family val="2"/>
      </rPr>
      <t>BS2F 2 MXV 100-9003-2R/B</t>
    </r>
  </si>
  <si>
    <r>
      <rPr>
        <sz val="10"/>
        <color rgb="FF231F20"/>
        <rFont val="Arial"/>
        <family val="2"/>
      </rPr>
      <t>BS2F 2 MXV 100-9003/A</t>
    </r>
  </si>
  <si>
    <r>
      <rPr>
        <sz val="10"/>
        <color rgb="FF231F20"/>
        <rFont val="Arial"/>
        <family val="2"/>
      </rPr>
      <t>BS2F 2 MXV 100-9004-2R/A</t>
    </r>
  </si>
  <si>
    <r>
      <rPr>
        <sz val="10"/>
        <color rgb="FF231F20"/>
        <rFont val="Arial"/>
        <family val="2"/>
      </rPr>
      <t>BS2F 2 MXV 100-9004/A</t>
    </r>
  </si>
  <si>
    <r>
      <rPr>
        <sz val="10"/>
        <color rgb="FF231F20"/>
        <rFont val="Arial"/>
        <family val="2"/>
      </rPr>
      <t>BS2F 2 MXV 100-9005-2R/A</t>
    </r>
  </si>
  <si>
    <r>
      <rPr>
        <sz val="10"/>
        <color rgb="FF231F20"/>
        <rFont val="Arial"/>
        <family val="2"/>
      </rPr>
      <t>BS3F 3 MXV 25-304 O</t>
    </r>
  </si>
  <si>
    <r>
      <rPr>
        <sz val="10"/>
        <color rgb="FF231F20"/>
        <rFont val="Arial"/>
        <family val="2"/>
      </rPr>
      <t>BS3F 3 MXV 25-305 O</t>
    </r>
  </si>
  <si>
    <r>
      <rPr>
        <sz val="10"/>
        <color rgb="FF231F20"/>
        <rFont val="Arial"/>
        <family val="2"/>
      </rPr>
      <t>BS3F 3 MXV 25-306 O</t>
    </r>
  </si>
  <si>
    <r>
      <rPr>
        <sz val="10"/>
        <color rgb="FF231F20"/>
        <rFont val="Arial"/>
        <family val="2"/>
      </rPr>
      <t>BS3F 3 MXV 25-307 O</t>
    </r>
  </si>
  <si>
    <r>
      <rPr>
        <sz val="10"/>
        <color rgb="FF231F20"/>
        <rFont val="Arial"/>
        <family val="2"/>
      </rPr>
      <t>BS3F 3 MXV 25-308 O</t>
    </r>
  </si>
  <si>
    <r>
      <rPr>
        <sz val="10"/>
        <color rgb="FF231F20"/>
        <rFont val="Arial"/>
        <family val="2"/>
      </rPr>
      <t>BS3F 3 MXV 25-310 O</t>
    </r>
  </si>
  <si>
    <r>
      <rPr>
        <sz val="10"/>
        <color rgb="FF231F20"/>
        <rFont val="Arial"/>
        <family val="2"/>
      </rPr>
      <t>BS3F 3 MXV 25-312 O</t>
    </r>
  </si>
  <si>
    <r>
      <rPr>
        <sz val="10"/>
        <color rgb="FF231F20"/>
        <rFont val="Arial"/>
        <family val="2"/>
      </rPr>
      <t>BS3F 3 MXV 32-504 O</t>
    </r>
  </si>
  <si>
    <r>
      <rPr>
        <sz val="10"/>
        <color rgb="FF231F20"/>
        <rFont val="Arial"/>
        <family val="2"/>
      </rPr>
      <t>BS3F 3 MXV 32-505 O</t>
    </r>
  </si>
  <si>
    <r>
      <rPr>
        <sz val="10"/>
        <color rgb="FF231F20"/>
        <rFont val="Arial"/>
        <family val="2"/>
      </rPr>
      <t>BS3F 3 MXV 32-506 O</t>
    </r>
  </si>
  <si>
    <r>
      <rPr>
        <sz val="10"/>
        <color rgb="FF231F20"/>
        <rFont val="Arial"/>
        <family val="2"/>
      </rPr>
      <t>BS3F 3 MXV 32-507 O</t>
    </r>
  </si>
  <si>
    <r>
      <rPr>
        <sz val="10"/>
        <color rgb="FF231F20"/>
        <rFont val="Arial"/>
        <family val="2"/>
      </rPr>
      <t>BS3F 3 MXV 32-508 O</t>
    </r>
  </si>
  <si>
    <r>
      <rPr>
        <sz val="10"/>
        <color rgb="FF231F20"/>
        <rFont val="Arial"/>
        <family val="2"/>
      </rPr>
      <t>BS3F 3 MXV 32-510 O</t>
    </r>
  </si>
  <si>
    <r>
      <rPr>
        <sz val="10"/>
        <color rgb="FF231F20"/>
        <rFont val="Arial"/>
        <family val="2"/>
      </rPr>
      <t>BS3F 3 MXV 32-512 O</t>
    </r>
  </si>
  <si>
    <r>
      <rPr>
        <sz val="10"/>
        <color rgb="FF231F20"/>
        <rFont val="Arial"/>
        <family val="2"/>
      </rPr>
      <t>BS3F 3 MXV 40-904 O</t>
    </r>
  </si>
  <si>
    <r>
      <rPr>
        <sz val="10"/>
        <color rgb="FF231F20"/>
        <rFont val="Arial"/>
        <family val="2"/>
      </rPr>
      <t>BS3F 3 MXV 40-905 O</t>
    </r>
  </si>
  <si>
    <r>
      <rPr>
        <sz val="10"/>
        <color rgb="FF231F20"/>
        <rFont val="Arial"/>
        <family val="2"/>
      </rPr>
      <t>BS3F 3 MXV 40-906 O</t>
    </r>
  </si>
  <si>
    <r>
      <rPr>
        <sz val="10"/>
        <color rgb="FF231F20"/>
        <rFont val="Arial"/>
        <family val="2"/>
      </rPr>
      <t>BS3F 3 MXV 40-907 O</t>
    </r>
  </si>
  <si>
    <r>
      <rPr>
        <sz val="10"/>
        <color rgb="FF231F20"/>
        <rFont val="Arial"/>
        <family val="2"/>
      </rPr>
      <t>BS3F 3 MXV 40-908 O</t>
    </r>
  </si>
  <si>
    <r>
      <rPr>
        <sz val="10"/>
        <color rgb="FF231F20"/>
        <rFont val="Arial"/>
        <family val="2"/>
      </rPr>
      <t>BS3F 3 MXV 40-910 O</t>
    </r>
  </si>
  <si>
    <r>
      <rPr>
        <sz val="10"/>
        <color rgb="FF231F20"/>
        <rFont val="Arial"/>
        <family val="2"/>
      </rPr>
      <t>BS3F 3 MXV 40-911 O</t>
    </r>
  </si>
  <si>
    <r>
      <rPr>
        <sz val="10"/>
        <color rgb="FF231F20"/>
        <rFont val="Arial"/>
        <family val="2"/>
      </rPr>
      <t>BS3F 3 MXV 50-1503/A</t>
    </r>
  </si>
  <si>
    <r>
      <rPr>
        <sz val="10"/>
        <color rgb="FF231F20"/>
        <rFont val="Arial"/>
        <family val="2"/>
      </rPr>
      <t>BS3F 3 MXV 50-1504</t>
    </r>
  </si>
  <si>
    <r>
      <rPr>
        <sz val="10"/>
        <color rgb="FF231F20"/>
        <rFont val="Arial"/>
        <family val="2"/>
      </rPr>
      <t>BS3F 3 MXV 50-1505</t>
    </r>
  </si>
  <si>
    <r>
      <rPr>
        <sz val="10"/>
        <color rgb="FF231F20"/>
        <rFont val="Arial"/>
        <family val="2"/>
      </rPr>
      <t>BS3F 3 MXV 50-1506</t>
    </r>
  </si>
  <si>
    <r>
      <rPr>
        <sz val="10"/>
        <color rgb="FF231F20"/>
        <rFont val="Arial"/>
        <family val="2"/>
      </rPr>
      <t>BS3F 3 MXV 50-1507</t>
    </r>
  </si>
  <si>
    <r>
      <rPr>
        <sz val="10"/>
        <color rgb="FF231F20"/>
        <rFont val="Arial"/>
        <family val="2"/>
      </rPr>
      <t>BS3F 3 MXV 50-1508/A</t>
    </r>
  </si>
  <si>
    <r>
      <rPr>
        <sz val="10"/>
        <color rgb="FF231F20"/>
        <rFont val="Arial"/>
        <family val="2"/>
      </rPr>
      <t>BS3F 3 MXV 50-1509</t>
    </r>
  </si>
  <si>
    <r>
      <rPr>
        <sz val="10"/>
        <color rgb="FF231F20"/>
        <rFont val="Arial"/>
        <family val="2"/>
      </rPr>
      <t>BS3F 3 MXV 50-1510</t>
    </r>
  </si>
  <si>
    <r>
      <rPr>
        <sz val="10"/>
        <color rgb="FF231F20"/>
        <rFont val="Arial"/>
        <family val="2"/>
      </rPr>
      <t>BS3F 3 MXV 50-2003</t>
    </r>
  </si>
  <si>
    <r>
      <rPr>
        <sz val="10"/>
        <color rgb="FF231F20"/>
        <rFont val="Arial"/>
        <family val="2"/>
      </rPr>
      <t>BS3F 3 MXV 50-2004</t>
    </r>
  </si>
  <si>
    <r>
      <rPr>
        <sz val="10"/>
        <color rgb="FF231F20"/>
        <rFont val="Arial"/>
        <family val="2"/>
      </rPr>
      <t>BS3F 3 MXV 50-2005</t>
    </r>
  </si>
  <si>
    <r>
      <rPr>
        <sz val="10"/>
        <color rgb="FF231F20"/>
        <rFont val="Arial"/>
        <family val="2"/>
      </rPr>
      <t>BS3F 3 MXV 50-2006</t>
    </r>
  </si>
  <si>
    <r>
      <rPr>
        <sz val="10"/>
        <color rgb="FF231F20"/>
        <rFont val="Arial"/>
        <family val="2"/>
      </rPr>
      <t>BS3F 3 MXV 50-2007</t>
    </r>
  </si>
  <si>
    <r>
      <rPr>
        <sz val="10"/>
        <color rgb="FF231F20"/>
        <rFont val="Arial"/>
        <family val="2"/>
      </rPr>
      <t>BS3F 3 MXV 50-2008</t>
    </r>
  </si>
  <si>
    <r>
      <rPr>
        <sz val="10"/>
        <color rgb="FF231F20"/>
        <rFont val="Arial"/>
        <family val="2"/>
      </rPr>
      <t>BS3F 3 MXV 50-2009</t>
    </r>
  </si>
  <si>
    <r>
      <rPr>
        <sz val="10"/>
        <color rgb="FF231F20"/>
        <rFont val="Arial"/>
        <family val="2"/>
      </rPr>
      <t>BS3F 3 MXV 65-3202/D</t>
    </r>
  </si>
  <si>
    <r>
      <rPr>
        <sz val="10"/>
        <color rgb="FF231F20"/>
        <rFont val="Arial"/>
        <family val="2"/>
      </rPr>
      <t>BS3F 3 MXV 65-3203/C</t>
    </r>
  </si>
  <si>
    <r>
      <rPr>
        <sz val="10"/>
        <color rgb="FF231F20"/>
        <rFont val="Arial"/>
        <family val="2"/>
      </rPr>
      <t>BS3F 3 MXV 65-3204/C</t>
    </r>
  </si>
  <si>
    <r>
      <rPr>
        <sz val="10"/>
        <color rgb="FF231F20"/>
        <rFont val="Arial"/>
        <family val="2"/>
      </rPr>
      <t>BS3F 3 MXV 65-3205/D</t>
    </r>
  </si>
  <si>
    <r>
      <rPr>
        <sz val="10"/>
        <color rgb="FF231F20"/>
        <rFont val="Arial"/>
        <family val="2"/>
      </rPr>
      <t>BS3F 3 MXV 65-3206/D</t>
    </r>
  </si>
  <si>
    <r>
      <rPr>
        <sz val="10"/>
        <color rgb="FF231F20"/>
        <rFont val="Arial"/>
        <family val="2"/>
      </rPr>
      <t>BS3F 3 MXV 65-3207/D</t>
    </r>
  </si>
  <si>
    <r>
      <rPr>
        <sz val="10"/>
        <color rgb="FF231F20"/>
        <rFont val="Arial"/>
        <family val="2"/>
      </rPr>
      <t>BS3F 3 MXV 80-4802/C</t>
    </r>
  </si>
  <si>
    <r>
      <rPr>
        <sz val="10"/>
        <color rgb="FF231F20"/>
        <rFont val="Arial"/>
        <family val="2"/>
      </rPr>
      <t>BS3F 3 MXV 80-4803/C</t>
    </r>
  </si>
  <si>
    <r>
      <rPr>
        <sz val="10"/>
        <color rgb="FF231F20"/>
        <rFont val="Arial"/>
        <family val="2"/>
      </rPr>
      <t>BS3F 3 MXV 80-4804/D</t>
    </r>
  </si>
  <si>
    <r>
      <rPr>
        <sz val="10"/>
        <color rgb="FF231F20"/>
        <rFont val="Arial"/>
        <family val="2"/>
      </rPr>
      <t>BS3F 3 MXV 80-4805/D</t>
    </r>
  </si>
  <si>
    <r>
      <rPr>
        <sz val="10"/>
        <color rgb="FF231F20"/>
        <rFont val="Arial"/>
        <family val="2"/>
      </rPr>
      <t>BS3F 3 MXV 80-4806/D</t>
    </r>
  </si>
  <si>
    <r>
      <rPr>
        <sz val="10"/>
        <color rgb="FF231F20"/>
        <rFont val="Arial"/>
        <family val="2"/>
      </rPr>
      <t>BS3F 3 MXV 80-4807/E</t>
    </r>
  </si>
  <si>
    <r>
      <rPr>
        <sz val="10"/>
        <color rgb="FF231F20"/>
        <rFont val="Arial"/>
        <family val="2"/>
      </rPr>
      <t>BS3F 3 MXV 100-6502-2R/A</t>
    </r>
  </si>
  <si>
    <r>
      <rPr>
        <sz val="10"/>
        <color rgb="FF231F20"/>
        <rFont val="Arial"/>
        <family val="2"/>
      </rPr>
      <t>BS3F 3 MXV 100-6502/A</t>
    </r>
  </si>
  <si>
    <r>
      <rPr>
        <sz val="10"/>
        <color rgb="FF231F20"/>
        <rFont val="Arial"/>
        <family val="2"/>
      </rPr>
      <t>BS3F 3 MXV 100-6503-2R/A</t>
    </r>
  </si>
  <si>
    <r>
      <rPr>
        <sz val="10"/>
        <color rgb="FF231F20"/>
        <rFont val="Arial"/>
        <family val="2"/>
      </rPr>
      <t>BS3F 3 MXV 100-6503/B</t>
    </r>
  </si>
  <si>
    <r>
      <rPr>
        <sz val="10"/>
        <color rgb="FF231F20"/>
        <rFont val="Arial"/>
        <family val="2"/>
      </rPr>
      <t>BS3F 3 MXV 100-6504-2R/B</t>
    </r>
  </si>
  <si>
    <r>
      <rPr>
        <sz val="10"/>
        <color rgb="FF231F20"/>
        <rFont val="Arial"/>
        <family val="2"/>
      </rPr>
      <t>BS3F 3 MXV 100-6504/A</t>
    </r>
  </si>
  <si>
    <r>
      <rPr>
        <sz val="10"/>
        <color rgb="FF231F20"/>
        <rFont val="Arial"/>
        <family val="2"/>
      </rPr>
      <t>BS3F 3 MXV 100-6505-2R/A</t>
    </r>
  </si>
  <si>
    <r>
      <rPr>
        <sz val="10"/>
        <color rgb="FF231F20"/>
        <rFont val="Arial"/>
        <family val="2"/>
      </rPr>
      <t>BS3F 3 MXV 100-6505/A</t>
    </r>
  </si>
  <si>
    <r>
      <rPr>
        <sz val="10"/>
        <color rgb="FF231F20"/>
        <rFont val="Arial"/>
        <family val="2"/>
      </rPr>
      <t>BS3F 3 MXV 100-9002-2R/A</t>
    </r>
  </si>
  <si>
    <r>
      <rPr>
        <sz val="10"/>
        <color rgb="FF231F20"/>
        <rFont val="Arial"/>
        <family val="2"/>
      </rPr>
      <t>BS3F 3 MXV 100-9002/A</t>
    </r>
  </si>
  <si>
    <r>
      <rPr>
        <sz val="10"/>
        <color rgb="FF231F20"/>
        <rFont val="Arial"/>
        <family val="2"/>
      </rPr>
      <t>BS3F 3 MXV 100-9003-2R/B</t>
    </r>
  </si>
  <si>
    <r>
      <rPr>
        <sz val="10"/>
        <color rgb="FF231F20"/>
        <rFont val="Arial"/>
        <family val="2"/>
      </rPr>
      <t>BS3F 3 MXV 100-9003/A</t>
    </r>
  </si>
  <si>
    <r>
      <rPr>
        <sz val="10"/>
        <color rgb="FF231F20"/>
        <rFont val="Arial"/>
        <family val="2"/>
      </rPr>
      <t>BS3F 3 MXV 100-9004-2R/A</t>
    </r>
  </si>
  <si>
    <r>
      <rPr>
        <sz val="10"/>
        <color rgb="FF231F20"/>
        <rFont val="Arial"/>
        <family val="2"/>
      </rPr>
      <t>BS3F 3 MXV 100-9004/A</t>
    </r>
  </si>
  <si>
    <r>
      <rPr>
        <sz val="10"/>
        <color rgb="FF231F20"/>
        <rFont val="Arial"/>
        <family val="2"/>
      </rPr>
      <t>BS3F 3 MXV 100-9005-2R/A</t>
    </r>
  </si>
  <si>
    <r>
      <rPr>
        <sz val="10"/>
        <color rgb="FF231F20"/>
        <rFont val="Arial"/>
        <family val="2"/>
      </rPr>
      <t>BS2V 2 MXV 25-304 O-ITT</t>
    </r>
  </si>
  <si>
    <r>
      <rPr>
        <sz val="10"/>
        <color rgb="FF231F20"/>
        <rFont val="Arial"/>
        <family val="2"/>
      </rPr>
      <t>BS2V 2 MXV 25-305 O-ITT</t>
    </r>
  </si>
  <si>
    <r>
      <rPr>
        <sz val="10"/>
        <color rgb="FF231F20"/>
        <rFont val="Arial"/>
        <family val="2"/>
      </rPr>
      <t>BS2V 2 MXV 25-306 O-ITT</t>
    </r>
  </si>
  <si>
    <r>
      <rPr>
        <sz val="10"/>
        <color rgb="FF231F20"/>
        <rFont val="Arial"/>
        <family val="2"/>
      </rPr>
      <t>BS2V 2 MXV 25-307 O-ITT</t>
    </r>
  </si>
  <si>
    <r>
      <rPr>
        <sz val="10"/>
        <color rgb="FF231F20"/>
        <rFont val="Arial"/>
        <family val="2"/>
      </rPr>
      <t>BS2V 2 MXV 25-308 O-ITT</t>
    </r>
  </si>
  <si>
    <r>
      <rPr>
        <sz val="10"/>
        <color rgb="FF231F20"/>
        <rFont val="Arial"/>
        <family val="2"/>
      </rPr>
      <t>BS2V 2 MXV 25-310 O-ITT</t>
    </r>
  </si>
  <si>
    <r>
      <rPr>
        <sz val="10"/>
        <color rgb="FF231F20"/>
        <rFont val="Arial"/>
        <family val="2"/>
      </rPr>
      <t>BS2V 2 MXV 25-312 O-ITT</t>
    </r>
  </si>
  <si>
    <r>
      <rPr>
        <sz val="10"/>
        <color rgb="FF231F20"/>
        <rFont val="Arial"/>
        <family val="2"/>
      </rPr>
      <t>BS2V 2 MXV 32-504 O-ITT</t>
    </r>
  </si>
  <si>
    <r>
      <rPr>
        <sz val="10"/>
        <color rgb="FF231F20"/>
        <rFont val="Arial"/>
        <family val="2"/>
      </rPr>
      <t>BS2V 2 MXV 32-505 O-ITT</t>
    </r>
  </si>
  <si>
    <r>
      <rPr>
        <sz val="10"/>
        <color rgb="FF231F20"/>
        <rFont val="Arial"/>
        <family val="2"/>
      </rPr>
      <t>BS2V 2 MXV 32-506 O-ITT</t>
    </r>
  </si>
  <si>
    <r>
      <rPr>
        <sz val="10"/>
        <color rgb="FF231F20"/>
        <rFont val="Arial"/>
        <family val="2"/>
      </rPr>
      <t>BS2V 2 MXV 32-507 O-ITT</t>
    </r>
  </si>
  <si>
    <r>
      <rPr>
        <sz val="10"/>
        <color rgb="FF231F20"/>
        <rFont val="Arial"/>
        <family val="2"/>
      </rPr>
      <t>BS2V 2 MXV 32-508 O-ITT</t>
    </r>
  </si>
  <si>
    <r>
      <rPr>
        <sz val="10"/>
        <color rgb="FF231F20"/>
        <rFont val="Arial"/>
        <family val="2"/>
      </rPr>
      <t>BS2V 2 MXV 32-510 O-ITT</t>
    </r>
  </si>
  <si>
    <r>
      <rPr>
        <sz val="10"/>
        <color rgb="FF231F20"/>
        <rFont val="Arial"/>
        <family val="2"/>
      </rPr>
      <t>BS2V 2 MXV 32-512 O-ITT</t>
    </r>
  </si>
  <si>
    <r>
      <rPr>
        <sz val="10"/>
        <color rgb="FF231F20"/>
        <rFont val="Arial"/>
        <family val="2"/>
      </rPr>
      <t>BS2V 2 MXV 40-904 O-ITT</t>
    </r>
  </si>
  <si>
    <r>
      <rPr>
        <sz val="10"/>
        <color rgb="FF231F20"/>
        <rFont val="Arial"/>
        <family val="2"/>
      </rPr>
      <t>BS2V 2 MXV 40-905 O-ITT</t>
    </r>
  </si>
  <si>
    <r>
      <rPr>
        <sz val="10"/>
        <color rgb="FF231F20"/>
        <rFont val="Arial"/>
        <family val="2"/>
      </rPr>
      <t>BS2V 2 MXV 40-906 O-ITT</t>
    </r>
  </si>
  <si>
    <r>
      <rPr>
        <sz val="10"/>
        <color rgb="FF231F20"/>
        <rFont val="Arial"/>
        <family val="2"/>
      </rPr>
      <t>BS2V 2 MXV 40-907 O-ITT</t>
    </r>
  </si>
  <si>
    <r>
      <rPr>
        <sz val="10"/>
        <color rgb="FF231F20"/>
        <rFont val="Arial"/>
        <family val="2"/>
      </rPr>
      <t>BS2V 2 MXV 40-908 O-ITT</t>
    </r>
  </si>
  <si>
    <r>
      <rPr>
        <sz val="10"/>
        <color rgb="FF231F20"/>
        <rFont val="Arial"/>
        <family val="2"/>
      </rPr>
      <t>BS2V 2 MXV 40-910 O-ITT</t>
    </r>
  </si>
  <si>
    <r>
      <rPr>
        <sz val="10"/>
        <color rgb="FF231F20"/>
        <rFont val="Arial"/>
        <family val="2"/>
      </rPr>
      <t>BS2V 2 MXV 40-911 O-ITT</t>
    </r>
  </si>
  <si>
    <r>
      <rPr>
        <sz val="10"/>
        <color rgb="FF231F20"/>
        <rFont val="Arial"/>
        <family val="2"/>
      </rPr>
      <t>BS2V 2 MXV 50-1503/A-ITT</t>
    </r>
  </si>
  <si>
    <r>
      <rPr>
        <sz val="10"/>
        <color rgb="FF231F20"/>
        <rFont val="Arial"/>
        <family val="2"/>
      </rPr>
      <t>BS2V 2 MXV 50-1504-ITT</t>
    </r>
  </si>
  <si>
    <r>
      <rPr>
        <sz val="10"/>
        <color rgb="FF231F20"/>
        <rFont val="Arial"/>
        <family val="2"/>
      </rPr>
      <t>BS2V 2 MXV 50-1505-ITT</t>
    </r>
  </si>
  <si>
    <r>
      <rPr>
        <sz val="10"/>
        <color rgb="FF231F20"/>
        <rFont val="Arial"/>
        <family val="2"/>
      </rPr>
      <t>BS2V 2 MXV 50-1506-ITT</t>
    </r>
  </si>
  <si>
    <r>
      <rPr>
        <sz val="10"/>
        <color rgb="FF231F20"/>
        <rFont val="Arial"/>
        <family val="2"/>
      </rPr>
      <t>BS2V 2 MXV 50-1507-ITT</t>
    </r>
  </si>
  <si>
    <r>
      <rPr>
        <sz val="10"/>
        <color rgb="FF231F20"/>
        <rFont val="Arial"/>
        <family val="2"/>
      </rPr>
      <t>BS2V 2 MXV 50-1508/A-ITT</t>
    </r>
  </si>
  <si>
    <r>
      <rPr>
        <sz val="10"/>
        <color rgb="FF231F20"/>
        <rFont val="Arial"/>
        <family val="2"/>
      </rPr>
      <t>BS2V 2 MXV 50-1509-ITT</t>
    </r>
  </si>
  <si>
    <r>
      <rPr>
        <sz val="10"/>
        <color rgb="FF231F20"/>
        <rFont val="Arial"/>
        <family val="2"/>
      </rPr>
      <t>BS2V 2 MXV 50-1510-ITT</t>
    </r>
  </si>
  <si>
    <r>
      <rPr>
        <sz val="10"/>
        <color rgb="FF231F20"/>
        <rFont val="Arial"/>
        <family val="2"/>
      </rPr>
      <t>BS2V 2 MXV 50-2003-ITT</t>
    </r>
  </si>
  <si>
    <r>
      <rPr>
        <sz val="10"/>
        <color rgb="FF231F20"/>
        <rFont val="Arial"/>
        <family val="2"/>
      </rPr>
      <t>BS2V 2 MXV 50-2004-ITT</t>
    </r>
  </si>
  <si>
    <r>
      <rPr>
        <sz val="10"/>
        <color rgb="FF231F20"/>
        <rFont val="Arial"/>
        <family val="2"/>
      </rPr>
      <t>BS2V 2 MXV 50-2005-ITT</t>
    </r>
  </si>
  <si>
    <r>
      <rPr>
        <sz val="10"/>
        <color rgb="FF231F20"/>
        <rFont val="Arial"/>
        <family val="2"/>
      </rPr>
      <t>BS2V 2 MXV 50-2006-ITT</t>
    </r>
  </si>
  <si>
    <r>
      <rPr>
        <sz val="10"/>
        <color rgb="FF231F20"/>
        <rFont val="Arial"/>
        <family val="2"/>
      </rPr>
      <t>BS2V 2 MXV 50-2007-ITT</t>
    </r>
  </si>
  <si>
    <r>
      <rPr>
        <sz val="10"/>
        <color rgb="FF231F20"/>
        <rFont val="Arial"/>
        <family val="2"/>
      </rPr>
      <t>BS2V 2 MXV 50-2008-ITT</t>
    </r>
  </si>
  <si>
    <r>
      <rPr>
        <sz val="10"/>
        <color rgb="FF231F20"/>
        <rFont val="Arial"/>
        <family val="2"/>
      </rPr>
      <t>BS2V 2 MXV 50-2009-ITT</t>
    </r>
  </si>
  <si>
    <r>
      <rPr>
        <sz val="10"/>
        <color rgb="FF231F20"/>
        <rFont val="Arial"/>
        <family val="2"/>
      </rPr>
      <t>BS3V 3 MXV 25-304 O-ITT</t>
    </r>
  </si>
  <si>
    <r>
      <rPr>
        <sz val="10"/>
        <color rgb="FF231F20"/>
        <rFont val="Arial"/>
        <family val="2"/>
      </rPr>
      <t>BS3V 3 MXV 25-305 O-ITT</t>
    </r>
  </si>
  <si>
    <r>
      <rPr>
        <sz val="10"/>
        <color rgb="FF231F20"/>
        <rFont val="Arial"/>
        <family val="2"/>
      </rPr>
      <t>BS3V 3 MXV 25-306 O-ITT</t>
    </r>
  </si>
  <si>
    <r>
      <rPr>
        <sz val="10"/>
        <color rgb="FF231F20"/>
        <rFont val="Arial"/>
        <family val="2"/>
      </rPr>
      <t>BS3V 3 MXV 25-307 O-ITT</t>
    </r>
  </si>
  <si>
    <r>
      <rPr>
        <sz val="10"/>
        <color rgb="FF231F20"/>
        <rFont val="Arial"/>
        <family val="2"/>
      </rPr>
      <t>BS3V 3 MXV 25-308 O-ITT</t>
    </r>
  </si>
  <si>
    <r>
      <rPr>
        <sz val="10"/>
        <color rgb="FF231F20"/>
        <rFont val="Arial"/>
        <family val="2"/>
      </rPr>
      <t>BS3V 3 MXV 25-310 O-ITT</t>
    </r>
  </si>
  <si>
    <r>
      <rPr>
        <sz val="10"/>
        <color rgb="FF231F20"/>
        <rFont val="Arial"/>
        <family val="2"/>
      </rPr>
      <t>BS3V 3 MXV 25-312 O-ITT</t>
    </r>
  </si>
  <si>
    <r>
      <rPr>
        <sz val="10"/>
        <color rgb="FF231F20"/>
        <rFont val="Arial"/>
        <family val="2"/>
      </rPr>
      <t>BS3V 3 MXV 32-504 O-ITT</t>
    </r>
  </si>
  <si>
    <r>
      <rPr>
        <sz val="10"/>
        <color rgb="FF231F20"/>
        <rFont val="Arial"/>
        <family val="2"/>
      </rPr>
      <t>BS3V 3 MXV 32-505 O-ITT</t>
    </r>
  </si>
  <si>
    <r>
      <rPr>
        <sz val="10"/>
        <color rgb="FF231F20"/>
        <rFont val="Arial"/>
        <family val="2"/>
      </rPr>
      <t>BS3V 3 MXV 32-506 O-ITT</t>
    </r>
  </si>
  <si>
    <r>
      <rPr>
        <sz val="10"/>
        <color rgb="FF231F20"/>
        <rFont val="Arial"/>
        <family val="2"/>
      </rPr>
      <t>BS3V 3 MXV 32-507 O-ITT</t>
    </r>
  </si>
  <si>
    <r>
      <rPr>
        <sz val="10"/>
        <color rgb="FF231F20"/>
        <rFont val="Arial"/>
        <family val="2"/>
      </rPr>
      <t>BS3V 3 MXV 32-508 O-ITT</t>
    </r>
  </si>
  <si>
    <r>
      <rPr>
        <sz val="10"/>
        <color rgb="FF231F20"/>
        <rFont val="Arial"/>
        <family val="2"/>
      </rPr>
      <t>BS3V 3 MXV 32-510 O-ITT</t>
    </r>
  </si>
  <si>
    <r>
      <rPr>
        <sz val="10"/>
        <color rgb="FF231F20"/>
        <rFont val="Arial"/>
        <family val="2"/>
      </rPr>
      <t>BS3V 3 MXV 32-512 O-ITT</t>
    </r>
  </si>
  <si>
    <r>
      <rPr>
        <sz val="10"/>
        <color rgb="FF231F20"/>
        <rFont val="Arial"/>
        <family val="2"/>
      </rPr>
      <t>BS3V 3 MXV 40-904 O-ITT</t>
    </r>
  </si>
  <si>
    <r>
      <rPr>
        <sz val="10"/>
        <color rgb="FF231F20"/>
        <rFont val="Arial"/>
        <family val="2"/>
      </rPr>
      <t>BS3V 3 MXV 40-905 O-ITT</t>
    </r>
  </si>
  <si>
    <r>
      <rPr>
        <sz val="10"/>
        <color rgb="FF231F20"/>
        <rFont val="Arial"/>
        <family val="2"/>
      </rPr>
      <t>BS3V 3 MXV 40-906 O-ITT</t>
    </r>
  </si>
  <si>
    <r>
      <rPr>
        <sz val="10"/>
        <color rgb="FF231F20"/>
        <rFont val="Arial"/>
        <family val="2"/>
      </rPr>
      <t>BS3V 3 MXV 40-907 O-ITT</t>
    </r>
  </si>
  <si>
    <r>
      <rPr>
        <sz val="10"/>
        <color rgb="FF231F20"/>
        <rFont val="Arial"/>
        <family val="2"/>
      </rPr>
      <t>BS3V 3 MXV 40-908 O-ITT</t>
    </r>
  </si>
  <si>
    <r>
      <rPr>
        <sz val="10"/>
        <color rgb="FF231F20"/>
        <rFont val="Arial"/>
        <family val="2"/>
      </rPr>
      <t>BS3V 3 MXV 40-910 O-ITT</t>
    </r>
  </si>
  <si>
    <r>
      <rPr>
        <sz val="10"/>
        <color rgb="FF231F20"/>
        <rFont val="Arial"/>
        <family val="2"/>
      </rPr>
      <t>BS3V 3 MXV 40-911 O-ITT</t>
    </r>
  </si>
  <si>
    <r>
      <rPr>
        <sz val="10"/>
        <color rgb="FF231F20"/>
        <rFont val="Arial"/>
        <family val="2"/>
      </rPr>
      <t>BS3V 3 MXV 50-1503/A-ITT</t>
    </r>
  </si>
  <si>
    <r>
      <rPr>
        <sz val="10"/>
        <color rgb="FF231F20"/>
        <rFont val="Arial"/>
        <family val="2"/>
      </rPr>
      <t>BS3V 3 MXV 50-1504-ITT</t>
    </r>
  </si>
  <si>
    <r>
      <rPr>
        <sz val="10"/>
        <color rgb="FF231F20"/>
        <rFont val="Arial"/>
        <family val="2"/>
      </rPr>
      <t>BS3V 3 MXV 50-1505-ITT</t>
    </r>
  </si>
  <si>
    <r>
      <rPr>
        <sz val="10"/>
        <color rgb="FF231F20"/>
        <rFont val="Arial"/>
        <family val="2"/>
      </rPr>
      <t>BS3V 3 MXV 50-1506-ITT</t>
    </r>
  </si>
  <si>
    <r>
      <rPr>
        <sz val="10"/>
        <color rgb="FF231F20"/>
        <rFont val="Arial"/>
        <family val="2"/>
      </rPr>
      <t>BS3V 3 MXV 50-1507-ITT</t>
    </r>
  </si>
  <si>
    <r>
      <rPr>
        <sz val="10"/>
        <color rgb="FF231F20"/>
        <rFont val="Arial"/>
        <family val="2"/>
      </rPr>
      <t>BS3V 3 MXV 50-1508/A-ITT</t>
    </r>
  </si>
  <si>
    <r>
      <rPr>
        <sz val="10"/>
        <color rgb="FF231F20"/>
        <rFont val="Arial"/>
        <family val="2"/>
      </rPr>
      <t>BS3V 3 MXV 50-1509-ITT</t>
    </r>
  </si>
  <si>
    <r>
      <rPr>
        <sz val="10"/>
        <color rgb="FF231F20"/>
        <rFont val="Arial"/>
        <family val="2"/>
      </rPr>
      <t>BS3V 3 MXV 50-1510-ITT</t>
    </r>
  </si>
  <si>
    <r>
      <rPr>
        <sz val="10"/>
        <color rgb="FF231F20"/>
        <rFont val="Arial"/>
        <family val="2"/>
      </rPr>
      <t>BS3V 3 MXV 50-2003-ITT</t>
    </r>
  </si>
  <si>
    <r>
      <rPr>
        <sz val="10"/>
        <color rgb="FF231F20"/>
        <rFont val="Arial"/>
        <family val="2"/>
      </rPr>
      <t>BS3V 3 MXV 50-2004-ITT</t>
    </r>
  </si>
  <si>
    <r>
      <rPr>
        <sz val="10"/>
        <color rgb="FF231F20"/>
        <rFont val="Arial"/>
        <family val="2"/>
      </rPr>
      <t>BS3V 3 MXV 50-2005-ITT</t>
    </r>
  </si>
  <si>
    <r>
      <rPr>
        <sz val="10"/>
        <color rgb="FF231F20"/>
        <rFont val="Arial"/>
        <family val="2"/>
      </rPr>
      <t>BS3V 3 MXV 50-2006-ITT</t>
    </r>
  </si>
  <si>
    <r>
      <rPr>
        <sz val="10"/>
        <color rgb="FF231F20"/>
        <rFont val="Arial"/>
        <family val="2"/>
      </rPr>
      <t>BS3V 3 MXV 50-2007-ITT</t>
    </r>
  </si>
  <si>
    <r>
      <rPr>
        <sz val="10"/>
        <color rgb="FF231F20"/>
        <rFont val="Arial"/>
        <family val="2"/>
      </rPr>
      <t>BS3V 3 MXV 50-2008-ITT</t>
    </r>
  </si>
  <si>
    <r>
      <rPr>
        <sz val="10"/>
        <color rgb="FF231F20"/>
        <rFont val="Arial"/>
        <family val="2"/>
      </rPr>
      <t>BS3V 3 MXV 50-2009-ITT</t>
    </r>
  </si>
  <si>
    <r>
      <rPr>
        <sz val="10"/>
        <color rgb="FF231F20"/>
        <rFont val="Arial"/>
        <family val="2"/>
      </rPr>
      <t>BS2V 2 MXV 65-3202/D-ITT</t>
    </r>
  </si>
  <si>
    <r>
      <rPr>
        <sz val="10"/>
        <color rgb="FF231F20"/>
        <rFont val="Arial"/>
        <family val="2"/>
      </rPr>
      <t>BS2V 2 MXV 65-3203/C-ITT</t>
    </r>
  </si>
  <si>
    <r>
      <rPr>
        <sz val="10"/>
        <color rgb="FF231F20"/>
        <rFont val="Arial"/>
        <family val="2"/>
      </rPr>
      <t>BS2V 2 MXV 65-3204/C-ITT</t>
    </r>
  </si>
  <si>
    <r>
      <rPr>
        <sz val="10"/>
        <color rgb="FF231F20"/>
        <rFont val="Arial"/>
        <family val="2"/>
      </rPr>
      <t>BS2V 2 MXV 65-3205/D-ITT</t>
    </r>
  </si>
  <si>
    <r>
      <rPr>
        <sz val="10"/>
        <color rgb="FF231F20"/>
        <rFont val="Arial"/>
        <family val="2"/>
      </rPr>
      <t>BS2V 2 MXV 65-3206/D-ITT</t>
    </r>
  </si>
  <si>
    <r>
      <rPr>
        <sz val="10"/>
        <color rgb="FF231F20"/>
        <rFont val="Arial"/>
        <family val="2"/>
      </rPr>
      <t>BS2V 2 MXV 65-3207/D-ITT</t>
    </r>
  </si>
  <si>
    <r>
      <rPr>
        <sz val="10"/>
        <color rgb="FF231F20"/>
        <rFont val="Arial"/>
        <family val="2"/>
      </rPr>
      <t>BS2V 2 MXV 80-4801/D-ITT</t>
    </r>
  </si>
  <si>
    <r>
      <rPr>
        <sz val="10"/>
        <color rgb="FF231F20"/>
        <rFont val="Arial"/>
        <family val="2"/>
      </rPr>
      <t>BS2V 2 MXV 80-4802/C-ITT</t>
    </r>
  </si>
  <si>
    <r>
      <rPr>
        <sz val="10"/>
        <color rgb="FF231F20"/>
        <rFont val="Arial"/>
        <family val="2"/>
      </rPr>
      <t>BS2V 2 MXV 80-4803/C-ITT</t>
    </r>
  </si>
  <si>
    <r>
      <rPr>
        <sz val="10"/>
        <color rgb="FF231F20"/>
        <rFont val="Arial"/>
        <family val="2"/>
      </rPr>
      <t>BS2V 2 MXV 80-4804/D-ITT</t>
    </r>
  </si>
  <si>
    <r>
      <rPr>
        <sz val="10"/>
        <color rgb="FF231F20"/>
        <rFont val="Arial"/>
        <family val="2"/>
      </rPr>
      <t>BS2V 2 MXV 80-4805/D-ITT</t>
    </r>
  </si>
  <si>
    <r>
      <rPr>
        <sz val="10"/>
        <color rgb="FF231F20"/>
        <rFont val="Arial"/>
        <family val="2"/>
      </rPr>
      <t>BS2V 2 MXV 80-4806/D-ITT</t>
    </r>
  </si>
  <si>
    <r>
      <rPr>
        <sz val="10"/>
        <color rgb="FF231F20"/>
        <rFont val="Arial"/>
        <family val="2"/>
      </rPr>
      <t>BS2V 2 MXV 80-4807/E-ITT</t>
    </r>
  </si>
  <si>
    <r>
      <rPr>
        <sz val="10"/>
        <color rgb="FF231F20"/>
        <rFont val="Arial"/>
        <family val="2"/>
      </rPr>
      <t>BS2V 2 MXV 100-6501/A-ITT</t>
    </r>
  </si>
  <si>
    <r>
      <rPr>
        <sz val="10"/>
        <color rgb="FF231F20"/>
        <rFont val="Arial"/>
        <family val="2"/>
      </rPr>
      <t>BS2V 2 MXV 100-6502-2R/A-ITT</t>
    </r>
  </si>
  <si>
    <r>
      <rPr>
        <sz val="10"/>
        <color rgb="FF231F20"/>
        <rFont val="Arial"/>
        <family val="2"/>
      </rPr>
      <t>BS2V 2 MXV 100-6502/A-ITT</t>
    </r>
  </si>
  <si>
    <r>
      <rPr>
        <sz val="10"/>
        <color rgb="FF231F20"/>
        <rFont val="Arial"/>
        <family val="2"/>
      </rPr>
      <t>BS2V 2 MXV 100-6503-2R/A-ITT</t>
    </r>
  </si>
  <si>
    <r>
      <rPr>
        <sz val="10"/>
        <color rgb="FF231F20"/>
        <rFont val="Arial"/>
        <family val="2"/>
      </rPr>
      <t>BS2V 2 MXV 100-6503/B-ITT</t>
    </r>
  </si>
  <si>
    <r>
      <rPr>
        <sz val="10"/>
        <color rgb="FF231F20"/>
        <rFont val="Arial"/>
        <family val="2"/>
      </rPr>
      <t>BS2V 2 MXV 100-6504-2R/B-ITT</t>
    </r>
  </si>
  <si>
    <r>
      <rPr>
        <sz val="10"/>
        <color rgb="FF231F20"/>
        <rFont val="Arial"/>
        <family val="2"/>
      </rPr>
      <t>BS2V 2 MXV 100-6504/A-ITT</t>
    </r>
  </si>
  <si>
    <r>
      <rPr>
        <sz val="10"/>
        <color rgb="FF231F20"/>
        <rFont val="Arial"/>
        <family val="2"/>
      </rPr>
      <t>BS2V 2 MXV 100-9001-1R/A-ITT</t>
    </r>
  </si>
  <si>
    <r>
      <rPr>
        <sz val="10"/>
        <color rgb="FF231F20"/>
        <rFont val="Arial"/>
        <family val="2"/>
      </rPr>
      <t>BS2V 2 MXV 100-9001/A-ITT</t>
    </r>
  </si>
  <si>
    <r>
      <rPr>
        <sz val="10"/>
        <color rgb="FF231F20"/>
        <rFont val="Arial"/>
        <family val="2"/>
      </rPr>
      <t>BS2V 2 MXV 100-9002-2R/A-ITT</t>
    </r>
  </si>
  <si>
    <r>
      <rPr>
        <sz val="10"/>
        <color rgb="FF231F20"/>
        <rFont val="Arial"/>
        <family val="2"/>
      </rPr>
      <t>BS2V 2 MXV 100-9002/A-ITT</t>
    </r>
  </si>
  <si>
    <r>
      <rPr>
        <sz val="10"/>
        <color rgb="FF231F20"/>
        <rFont val="Arial"/>
        <family val="2"/>
      </rPr>
      <t>BS2V 2 MXV 100-9003-2R/B-ITT</t>
    </r>
  </si>
  <si>
    <r>
      <rPr>
        <sz val="10"/>
        <color rgb="FF231F20"/>
        <rFont val="Arial"/>
        <family val="2"/>
      </rPr>
      <t>BS2V 2 MXV 100-9003/A-ITT</t>
    </r>
  </si>
  <si>
    <r>
      <rPr>
        <sz val="10"/>
        <color rgb="FF231F20"/>
        <rFont val="Arial"/>
        <family val="2"/>
      </rPr>
      <t>BS3V 3 MXV 65-3202/D-ITT</t>
    </r>
  </si>
  <si>
    <r>
      <rPr>
        <sz val="10"/>
        <color rgb="FF231F20"/>
        <rFont val="Arial"/>
        <family val="2"/>
      </rPr>
      <t>BS3V 3 MXV 65-3203/C-ITT</t>
    </r>
  </si>
  <si>
    <r>
      <rPr>
        <sz val="10"/>
        <color rgb="FF231F20"/>
        <rFont val="Arial"/>
        <family val="2"/>
      </rPr>
      <t>BS3V 3 MXV 65-3204/C-ITT</t>
    </r>
  </si>
  <si>
    <r>
      <rPr>
        <sz val="10"/>
        <color rgb="FF231F20"/>
        <rFont val="Arial"/>
        <family val="2"/>
      </rPr>
      <t>BS3V 3 MXV 65-3205/D-ITT</t>
    </r>
  </si>
  <si>
    <r>
      <rPr>
        <sz val="10"/>
        <color rgb="FF231F20"/>
        <rFont val="Arial"/>
        <family val="2"/>
      </rPr>
      <t>BS3V 3 MXV 65-3206/D-ITT</t>
    </r>
  </si>
  <si>
    <r>
      <rPr>
        <sz val="10"/>
        <color rgb="FF231F20"/>
        <rFont val="Arial"/>
        <family val="2"/>
      </rPr>
      <t>BS3V 3 MXV 65-3207/D-ITT</t>
    </r>
  </si>
  <si>
    <r>
      <rPr>
        <sz val="10"/>
        <color rgb="FF231F20"/>
        <rFont val="Arial"/>
        <family val="2"/>
      </rPr>
      <t>BS3V 3 MXV 80-4801/D-ITT</t>
    </r>
  </si>
  <si>
    <r>
      <rPr>
        <sz val="10"/>
        <color rgb="FF231F20"/>
        <rFont val="Arial"/>
        <family val="2"/>
      </rPr>
      <t>BS3V 3 MXV 80-4802/C-ITT</t>
    </r>
  </si>
  <si>
    <r>
      <rPr>
        <sz val="10"/>
        <color rgb="FF231F20"/>
        <rFont val="Arial"/>
        <family val="2"/>
      </rPr>
      <t>BS3V 3 MXV 80-4803/C-ITT</t>
    </r>
  </si>
  <si>
    <r>
      <rPr>
        <sz val="10"/>
        <color rgb="FF231F20"/>
        <rFont val="Arial"/>
        <family val="2"/>
      </rPr>
      <t>BS3V 3 MXV 80-4804/D-ITT</t>
    </r>
  </si>
  <si>
    <r>
      <rPr>
        <sz val="10"/>
        <color rgb="FF231F20"/>
        <rFont val="Arial"/>
        <family val="2"/>
      </rPr>
      <t>BS3V 3 MXV 80-4805/D-ITT</t>
    </r>
  </si>
  <si>
    <r>
      <rPr>
        <sz val="10"/>
        <color rgb="FF231F20"/>
        <rFont val="Arial"/>
        <family val="2"/>
      </rPr>
      <t>BS3V 3 MXV 80-4806/D-ITT</t>
    </r>
  </si>
  <si>
    <r>
      <rPr>
        <sz val="10"/>
        <color rgb="FF231F20"/>
        <rFont val="Arial"/>
        <family val="2"/>
      </rPr>
      <t>BS3V 3 MXV 80-4807/E-ITT</t>
    </r>
  </si>
  <si>
    <r>
      <rPr>
        <sz val="10"/>
        <color rgb="FF231F20"/>
        <rFont val="Arial"/>
        <family val="2"/>
      </rPr>
      <t>BS3V 3 MXV 100-6501/A-ITT</t>
    </r>
  </si>
  <si>
    <r>
      <rPr>
        <sz val="10"/>
        <color rgb="FF231F20"/>
        <rFont val="Arial"/>
        <family val="2"/>
      </rPr>
      <t>BS3V 3 MXV 100-6502-2R/A-ITT</t>
    </r>
  </si>
  <si>
    <r>
      <rPr>
        <sz val="10"/>
        <color rgb="FF231F20"/>
        <rFont val="Arial"/>
        <family val="2"/>
      </rPr>
      <t>BS3V 3 MXV 100-6502/A-ITT</t>
    </r>
  </si>
  <si>
    <r>
      <rPr>
        <sz val="10"/>
        <color rgb="FF231F20"/>
        <rFont val="Arial"/>
        <family val="2"/>
      </rPr>
      <t>BS3V 3 MXV 100-6503-2R/A-ITT</t>
    </r>
  </si>
  <si>
    <r>
      <rPr>
        <sz val="10"/>
        <color rgb="FF231F20"/>
        <rFont val="Arial"/>
        <family val="2"/>
      </rPr>
      <t>BS3V 3 MXV 100-6503/B-ITT</t>
    </r>
  </si>
  <si>
    <r>
      <rPr>
        <sz val="10"/>
        <color rgb="FF231F20"/>
        <rFont val="Arial"/>
        <family val="2"/>
      </rPr>
      <t>BS3V 3 MXV 100-6504-2R/B-ITT</t>
    </r>
  </si>
  <si>
    <r>
      <rPr>
        <sz val="10"/>
        <color rgb="FF231F20"/>
        <rFont val="Arial"/>
        <family val="2"/>
      </rPr>
      <t>BS3V 3 MXV 100-6504/A-ITT</t>
    </r>
  </si>
  <si>
    <r>
      <rPr>
        <sz val="10"/>
        <color rgb="FF231F20"/>
        <rFont val="Arial"/>
        <family val="2"/>
      </rPr>
      <t>BS3V 3 MXV 100-9001-1R/A-ITT</t>
    </r>
  </si>
  <si>
    <r>
      <rPr>
        <sz val="10"/>
        <color rgb="FF231F20"/>
        <rFont val="Arial"/>
        <family val="2"/>
      </rPr>
      <t>BS3V 3 MXV 100-9001/A-ITT</t>
    </r>
  </si>
  <si>
    <r>
      <rPr>
        <sz val="10"/>
        <color rgb="FF231F20"/>
        <rFont val="Arial"/>
        <family val="2"/>
      </rPr>
      <t>BS3V 3 MXV 100-9002-2R/A-ITT</t>
    </r>
  </si>
  <si>
    <r>
      <rPr>
        <sz val="10"/>
        <color rgb="FF231F20"/>
        <rFont val="Arial"/>
        <family val="2"/>
      </rPr>
      <t>BS3V 3 MXV 100-9002/A-ITT</t>
    </r>
  </si>
  <si>
    <r>
      <rPr>
        <sz val="10"/>
        <color rgb="FF231F20"/>
        <rFont val="Arial"/>
        <family val="2"/>
      </rPr>
      <t>BS3V 3 MXV 100-9003-2R/B-ITT</t>
    </r>
  </si>
  <si>
    <r>
      <rPr>
        <sz val="10"/>
        <color rgb="FF231F20"/>
        <rFont val="Arial"/>
        <family val="2"/>
      </rPr>
      <t>BS3V 3 MXV 100-9003/A-ITT</t>
    </r>
  </si>
  <si>
    <t>0.75 x2</t>
  </si>
  <si>
    <t>1.1 x2</t>
  </si>
  <si>
    <t>1.5 x2</t>
  </si>
  <si>
    <t>2.2 x2</t>
  </si>
  <si>
    <t>0.75 x3</t>
  </si>
  <si>
    <t>1.1 x3</t>
  </si>
  <si>
    <t>1.5 x3</t>
  </si>
  <si>
    <t>2.2 x3</t>
  </si>
  <si>
    <t>GKV, GKC, GKN, GKG</t>
  </si>
  <si>
    <t>GKN</t>
  </si>
  <si>
    <t>con girante multicanale - with channels impeller</t>
  </si>
  <si>
    <t>2 = 2 poli</t>
  </si>
  <si>
    <t>GKV</t>
  </si>
  <si>
    <t>con girante a vortice - with vortex impeller</t>
  </si>
  <si>
    <t>4 = 4 poli</t>
  </si>
  <si>
    <t>GKC</t>
  </si>
  <si>
    <t>con girante monocanale - with single channel impeller</t>
  </si>
  <si>
    <t>6 = 6 poli</t>
  </si>
  <si>
    <t>GKG</t>
  </si>
  <si>
    <t>con sistema trituratore - with high power grinder</t>
  </si>
  <si>
    <t>8 = 8 poli</t>
  </si>
  <si>
    <r>
      <rPr>
        <sz val="10"/>
        <color rgb="FF231F20"/>
        <rFont val="Arial"/>
        <family val="2"/>
        <charset val="204"/>
      </rPr>
      <t>70TB0140000</t>
    </r>
  </si>
  <si>
    <r>
      <rPr>
        <sz val="10"/>
        <color rgb="FF231F20"/>
        <rFont val="Arial"/>
        <family val="2"/>
        <charset val="204"/>
      </rPr>
      <t>GKV2 65-40L-0020F</t>
    </r>
  </si>
  <si>
    <r>
      <rPr>
        <sz val="10"/>
        <color rgb="FF231F20"/>
        <rFont val="Arial"/>
        <family val="2"/>
        <charset val="204"/>
      </rPr>
      <t>70TB0170000</t>
    </r>
  </si>
  <si>
    <r>
      <rPr>
        <sz val="10"/>
        <color rgb="FF231F20"/>
        <rFont val="Arial"/>
        <family val="2"/>
        <charset val="204"/>
      </rPr>
      <t>GKV2 65-40G-0025F</t>
    </r>
  </si>
  <si>
    <r>
      <rPr>
        <sz val="10"/>
        <color rgb="FF231F20"/>
        <rFont val="Arial"/>
        <family val="2"/>
        <charset val="204"/>
      </rPr>
      <t>70TB0200000</t>
    </r>
  </si>
  <si>
    <r>
      <rPr>
        <sz val="10"/>
        <color rgb="FF231F20"/>
        <rFont val="Arial"/>
        <family val="2"/>
        <charset val="204"/>
      </rPr>
      <t>GKV2 65-40A-0031F</t>
    </r>
  </si>
  <si>
    <r>
      <rPr>
        <sz val="10"/>
        <color rgb="FF231F20"/>
        <rFont val="Arial"/>
        <family val="2"/>
        <charset val="204"/>
      </rPr>
      <t>70TB0230000</t>
    </r>
  </si>
  <si>
    <r>
      <rPr>
        <sz val="10"/>
        <color rgb="FF231F20"/>
        <rFont val="Arial"/>
        <family val="2"/>
        <charset val="204"/>
      </rPr>
      <t>GKV2 65-40D-0031F</t>
    </r>
  </si>
  <si>
    <r>
      <rPr>
        <sz val="10"/>
        <color rgb="FF231F20"/>
        <rFont val="Arial"/>
        <family val="2"/>
        <charset val="204"/>
      </rPr>
      <t>70TB1010000</t>
    </r>
  </si>
  <si>
    <r>
      <rPr>
        <sz val="10"/>
        <color rgb="FF231F20"/>
        <rFont val="Arial"/>
        <family val="2"/>
        <charset val="204"/>
      </rPr>
      <t>GKV2 80-80V-0048H</t>
    </r>
  </si>
  <si>
    <r>
      <rPr>
        <sz val="10"/>
        <color rgb="FF231F20"/>
        <rFont val="Arial"/>
        <family val="2"/>
        <charset val="204"/>
      </rPr>
      <t>70TB1040000</t>
    </r>
  </si>
  <si>
    <r>
      <rPr>
        <sz val="10"/>
        <color rgb="FF231F20"/>
        <rFont val="Arial"/>
        <family val="2"/>
        <charset val="204"/>
      </rPr>
      <t>GKV2 80-80X-0048H</t>
    </r>
  </si>
  <si>
    <r>
      <rPr>
        <sz val="10"/>
        <color rgb="FF231F20"/>
        <rFont val="Arial"/>
        <family val="2"/>
        <charset val="204"/>
      </rPr>
      <t>70TB1070000</t>
    </r>
  </si>
  <si>
    <r>
      <rPr>
        <sz val="10"/>
        <color rgb="FF231F20"/>
        <rFont val="Arial"/>
        <family val="2"/>
        <charset val="204"/>
      </rPr>
      <t>GKV2 80-80Z-0048H</t>
    </r>
  </si>
  <si>
    <r>
      <rPr>
        <sz val="10"/>
        <color rgb="FF231F20"/>
        <rFont val="Arial"/>
        <family val="2"/>
        <charset val="204"/>
      </rPr>
      <t>70TB1250000</t>
    </r>
  </si>
  <si>
    <r>
      <rPr>
        <sz val="10"/>
        <color rgb="FF231F20"/>
        <rFont val="Arial"/>
        <family val="2"/>
        <charset val="204"/>
      </rPr>
      <t>GKV2 80-80W-0048H</t>
    </r>
  </si>
  <si>
    <r>
      <rPr>
        <sz val="10"/>
        <color rgb="FF231F20"/>
        <rFont val="Arial"/>
        <family val="2"/>
        <charset val="204"/>
      </rPr>
      <t>70TB1100000</t>
    </r>
  </si>
  <si>
    <r>
      <rPr>
        <sz val="10"/>
        <color rgb="FF231F20"/>
        <rFont val="Arial"/>
        <family val="2"/>
        <charset val="204"/>
      </rPr>
      <t>GKV2 80-80N-0065H</t>
    </r>
  </si>
  <si>
    <r>
      <rPr>
        <sz val="10"/>
        <color rgb="FF231F20"/>
        <rFont val="Arial"/>
        <family val="2"/>
        <charset val="204"/>
      </rPr>
      <t>70TB1130000</t>
    </r>
  </si>
  <si>
    <r>
      <rPr>
        <sz val="10"/>
        <color rgb="FF231F20"/>
        <rFont val="Arial"/>
        <family val="2"/>
        <charset val="204"/>
      </rPr>
      <t>GKV2 80-80P-0065H</t>
    </r>
  </si>
  <si>
    <r>
      <rPr>
        <sz val="10"/>
        <color rgb="FF231F20"/>
        <rFont val="Arial"/>
        <family val="2"/>
        <charset val="204"/>
      </rPr>
      <t>70TB1160000</t>
    </r>
  </si>
  <si>
    <r>
      <rPr>
        <sz val="10"/>
        <color rgb="FF231F20"/>
        <rFont val="Arial"/>
        <family val="2"/>
        <charset val="204"/>
      </rPr>
      <t>GKV2 80-80Q-0065H</t>
    </r>
  </si>
  <si>
    <r>
      <rPr>
        <sz val="10"/>
        <color rgb="FF231F20"/>
        <rFont val="Arial"/>
        <family val="2"/>
        <charset val="204"/>
      </rPr>
      <t>70TB1190000</t>
    </r>
  </si>
  <si>
    <r>
      <rPr>
        <sz val="10"/>
        <color rgb="FF231F20"/>
        <rFont val="Arial"/>
        <family val="2"/>
        <charset val="204"/>
      </rPr>
      <t>GKV2 80-80R-0065H</t>
    </r>
  </si>
  <si>
    <r>
      <rPr>
        <sz val="10"/>
        <color rgb="FF231F20"/>
        <rFont val="Arial"/>
        <family val="2"/>
        <charset val="204"/>
      </rPr>
      <t>70TB1220000</t>
    </r>
  </si>
  <si>
    <r>
      <rPr>
        <sz val="10"/>
        <color rgb="FF231F20"/>
        <rFont val="Arial"/>
        <family val="2"/>
        <charset val="204"/>
      </rPr>
      <t>GKV2 80-80T-0065H</t>
    </r>
  </si>
  <si>
    <r>
      <rPr>
        <sz val="10"/>
        <color rgb="FF231F20"/>
        <rFont val="Arial"/>
        <family val="2"/>
        <charset val="204"/>
      </rPr>
      <t>70TB1280000</t>
    </r>
  </si>
  <si>
    <r>
      <rPr>
        <sz val="10"/>
        <color rgb="FF231F20"/>
        <rFont val="Arial"/>
        <family val="2"/>
        <charset val="204"/>
      </rPr>
      <t>GKV2 80-80W-0065H</t>
    </r>
  </si>
  <si>
    <r>
      <rPr>
        <sz val="10"/>
        <color rgb="FF231F20"/>
        <rFont val="Arial"/>
        <family val="2"/>
        <charset val="204"/>
      </rPr>
      <t>70TB1310000</t>
    </r>
  </si>
  <si>
    <r>
      <rPr>
        <sz val="10"/>
        <color rgb="FF231F20"/>
        <rFont val="Arial"/>
        <family val="2"/>
        <charset val="204"/>
      </rPr>
      <t>GKV2 80-80W-0090H</t>
    </r>
  </si>
  <si>
    <r>
      <rPr>
        <sz val="10"/>
        <color rgb="FF231F20"/>
        <rFont val="Arial"/>
        <family val="2"/>
        <charset val="204"/>
      </rPr>
      <t>70TB1340000</t>
    </r>
  </si>
  <si>
    <r>
      <rPr>
        <sz val="10"/>
        <color rgb="FF231F20"/>
        <rFont val="Arial"/>
        <family val="2"/>
        <charset val="204"/>
      </rPr>
      <t>GKV2 80-80T-0090H</t>
    </r>
  </si>
  <si>
    <r>
      <rPr>
        <sz val="10"/>
        <color rgb="FF231F20"/>
        <rFont val="Arial"/>
        <family val="2"/>
        <charset val="204"/>
      </rPr>
      <t>70TB1370000</t>
    </r>
  </si>
  <si>
    <r>
      <rPr>
        <sz val="10"/>
        <color rgb="FF231F20"/>
        <rFont val="Arial"/>
        <family val="2"/>
        <charset val="204"/>
      </rPr>
      <t>GKV2 80-80R-0090H</t>
    </r>
  </si>
  <si>
    <r>
      <rPr>
        <sz val="10"/>
        <color rgb="FF231F20"/>
        <rFont val="Arial"/>
        <family val="2"/>
        <charset val="204"/>
      </rPr>
      <t>70TB1400000</t>
    </r>
  </si>
  <si>
    <r>
      <rPr>
        <sz val="10"/>
        <color rgb="FF231F20"/>
        <rFont val="Arial"/>
        <family val="2"/>
        <charset val="204"/>
      </rPr>
      <t>GKV2 80-80Q-0090H</t>
    </r>
  </si>
  <si>
    <r>
      <rPr>
        <sz val="10"/>
        <color rgb="FF231F20"/>
        <rFont val="Arial"/>
        <family val="2"/>
        <charset val="204"/>
      </rPr>
      <t>70TB1430000</t>
    </r>
  </si>
  <si>
    <r>
      <rPr>
        <sz val="10"/>
        <color rgb="FF231F20"/>
        <rFont val="Arial"/>
        <family val="2"/>
        <charset val="204"/>
      </rPr>
      <t>GKV2 80-80P-0090H</t>
    </r>
  </si>
  <si>
    <r>
      <rPr>
        <sz val="10"/>
        <color rgb="FF231F20"/>
        <rFont val="Arial"/>
        <family val="2"/>
        <charset val="204"/>
      </rPr>
      <t>70TB1460000</t>
    </r>
  </si>
  <si>
    <r>
      <rPr>
        <sz val="10"/>
        <color rgb="FF231F20"/>
        <rFont val="Arial"/>
        <family val="2"/>
        <charset val="204"/>
      </rPr>
      <t>GKV2 80-80N-0090H</t>
    </r>
  </si>
  <si>
    <r>
      <rPr>
        <sz val="10"/>
        <color rgb="FF231F20"/>
        <rFont val="Arial"/>
        <family val="2"/>
        <charset val="204"/>
      </rPr>
      <t>70TB1490000</t>
    </r>
  </si>
  <si>
    <r>
      <rPr>
        <sz val="10"/>
        <color rgb="FF231F20"/>
        <rFont val="Arial"/>
        <family val="2"/>
        <charset val="204"/>
      </rPr>
      <t>GKV2 80-80R-0125L</t>
    </r>
  </si>
  <si>
    <r>
      <rPr>
        <sz val="10"/>
        <color rgb="FF231F20"/>
        <rFont val="Arial"/>
        <family val="2"/>
        <charset val="204"/>
      </rPr>
      <t>70TB1520000</t>
    </r>
  </si>
  <si>
    <r>
      <rPr>
        <sz val="10"/>
        <color rgb="FF231F20"/>
        <rFont val="Arial"/>
        <family val="2"/>
        <charset val="204"/>
      </rPr>
      <t>GKV2 80-80P-0165L</t>
    </r>
  </si>
  <si>
    <r>
      <rPr>
        <sz val="10"/>
        <color rgb="FF231F20"/>
        <rFont val="Arial"/>
        <family val="2"/>
        <charset val="204"/>
      </rPr>
      <t>70TB1550000</t>
    </r>
  </si>
  <si>
    <r>
      <rPr>
        <sz val="10"/>
        <color rgb="FF231F20"/>
        <rFont val="Arial"/>
        <family val="2"/>
        <charset val="204"/>
      </rPr>
      <t>GKV2 80-80L-0165L</t>
    </r>
  </si>
  <si>
    <r>
      <rPr>
        <sz val="10"/>
        <color rgb="FF231F20"/>
        <rFont val="Arial"/>
        <family val="2"/>
        <charset val="204"/>
      </rPr>
      <t>70TB1580000</t>
    </r>
  </si>
  <si>
    <r>
      <rPr>
        <sz val="10"/>
        <color rgb="FF231F20"/>
        <rFont val="Arial"/>
        <family val="2"/>
        <charset val="204"/>
      </rPr>
      <t>GKV2 80-80G-0165L</t>
    </r>
  </si>
  <si>
    <r>
      <rPr>
        <sz val="10"/>
        <color rgb="FF231F20"/>
        <rFont val="Arial"/>
        <family val="2"/>
        <charset val="204"/>
      </rPr>
      <t>70TB1610000</t>
    </r>
  </si>
  <si>
    <r>
      <rPr>
        <sz val="10"/>
        <color rgb="FF231F20"/>
        <rFont val="Arial"/>
        <family val="2"/>
        <charset val="204"/>
      </rPr>
      <t>GKV2 80-80D-0165L</t>
    </r>
  </si>
  <si>
    <r>
      <rPr>
        <sz val="10"/>
        <color rgb="FF231F20"/>
        <rFont val="Arial"/>
        <family val="2"/>
        <charset val="204"/>
      </rPr>
      <t>70TB1640000</t>
    </r>
  </si>
  <si>
    <r>
      <rPr>
        <sz val="10"/>
        <color rgb="FF231F20"/>
        <rFont val="Arial"/>
        <family val="2"/>
        <charset val="204"/>
      </rPr>
      <t>GKV2 80-80A-0165L</t>
    </r>
  </si>
  <si>
    <r>
      <rPr>
        <sz val="10"/>
        <color rgb="FF231F20"/>
        <rFont val="Arial"/>
        <family val="2"/>
        <charset val="204"/>
      </rPr>
      <t>70TB2870000</t>
    </r>
  </si>
  <si>
    <r>
      <rPr>
        <sz val="10"/>
        <color rgb="FF231F20"/>
        <rFont val="Arial"/>
        <family val="2"/>
        <charset val="204"/>
      </rPr>
      <t>GKV2 100-80L-0260N</t>
    </r>
  </si>
  <si>
    <r>
      <rPr>
        <sz val="10"/>
        <color rgb="FF231F20"/>
        <rFont val="Arial"/>
        <family val="2"/>
        <charset val="204"/>
      </rPr>
      <t>70TB2900000</t>
    </r>
  </si>
  <si>
    <r>
      <rPr>
        <sz val="10"/>
        <color rgb="FF231F20"/>
        <rFont val="Arial"/>
        <family val="2"/>
        <charset val="204"/>
      </rPr>
      <t>GKV2 100-80I-0260N</t>
    </r>
  </si>
  <si>
    <r>
      <rPr>
        <sz val="10"/>
        <color rgb="FF231F20"/>
        <rFont val="Arial"/>
        <family val="2"/>
        <charset val="204"/>
      </rPr>
      <t>70TB2930000</t>
    </r>
  </si>
  <si>
    <r>
      <rPr>
        <sz val="10"/>
        <color rgb="FF231F20"/>
        <rFont val="Arial"/>
        <family val="2"/>
        <charset val="204"/>
      </rPr>
      <t>GKV2 100-80H-0350N</t>
    </r>
  </si>
  <si>
    <r>
      <rPr>
        <sz val="10"/>
        <color rgb="FF231F20"/>
        <rFont val="Arial"/>
        <family val="2"/>
        <charset val="204"/>
      </rPr>
      <t>70TB2960000</t>
    </r>
  </si>
  <si>
    <r>
      <rPr>
        <sz val="10"/>
        <color rgb="FF231F20"/>
        <rFont val="Arial"/>
        <family val="2"/>
        <charset val="204"/>
      </rPr>
      <t>GKV2 100-80G-0350N</t>
    </r>
  </si>
  <si>
    <r>
      <rPr>
        <sz val="10"/>
        <color rgb="FF231F20"/>
        <rFont val="Arial"/>
        <family val="2"/>
        <charset val="204"/>
      </rPr>
      <t>70TB2990000</t>
    </r>
  </si>
  <si>
    <r>
      <rPr>
        <sz val="10"/>
        <color rgb="FF231F20"/>
        <rFont val="Arial"/>
        <family val="2"/>
        <charset val="204"/>
      </rPr>
      <t>GKV2 100-80F-0350N</t>
    </r>
  </si>
  <si>
    <r>
      <rPr>
        <sz val="10"/>
        <color rgb="FF231F20"/>
        <rFont val="Arial"/>
        <family val="2"/>
        <charset val="204"/>
      </rPr>
      <t>70TB3020000</t>
    </r>
  </si>
  <si>
    <r>
      <rPr>
        <sz val="10"/>
        <color rgb="FF231F20"/>
        <rFont val="Arial"/>
        <family val="2"/>
        <charset val="204"/>
      </rPr>
      <t>GKV2 100-80E-0350N</t>
    </r>
  </si>
  <si>
    <r>
      <rPr>
        <sz val="10"/>
        <color rgb="FF231F20"/>
        <rFont val="Arial"/>
        <family val="2"/>
        <charset val="204"/>
      </rPr>
      <t>70TB3050000</t>
    </r>
  </si>
  <si>
    <r>
      <rPr>
        <sz val="10"/>
        <color rgb="FF231F20"/>
        <rFont val="Arial"/>
        <family val="2"/>
        <charset val="204"/>
      </rPr>
      <t>GKV2 100-80D-0350N</t>
    </r>
  </si>
  <si>
    <r>
      <rPr>
        <sz val="10"/>
        <color rgb="FF231F20"/>
        <rFont val="Arial"/>
        <family val="2"/>
        <charset val="204"/>
      </rPr>
      <t>70TB0050000</t>
    </r>
  </si>
  <si>
    <r>
      <rPr>
        <sz val="10"/>
        <color rgb="FF231F20"/>
        <rFont val="Arial"/>
        <family val="2"/>
        <charset val="204"/>
      </rPr>
      <t>GKV4 65-55G-0016F</t>
    </r>
  </si>
  <si>
    <r>
      <rPr>
        <sz val="10"/>
        <color rgb="FF231F20"/>
        <rFont val="Arial"/>
        <family val="2"/>
        <charset val="204"/>
      </rPr>
      <t>70TB0080000</t>
    </r>
  </si>
  <si>
    <r>
      <rPr>
        <sz val="10"/>
        <color rgb="FF231F20"/>
        <rFont val="Arial"/>
        <family val="2"/>
        <charset val="204"/>
      </rPr>
      <t>GKV4 65-55D-0021F</t>
    </r>
  </si>
  <si>
    <r>
      <rPr>
        <sz val="10"/>
        <color rgb="FF231F20"/>
        <rFont val="Arial"/>
        <family val="2"/>
        <charset val="204"/>
      </rPr>
      <t>70TB0110000</t>
    </r>
  </si>
  <si>
    <r>
      <rPr>
        <sz val="10"/>
        <color rgb="FF231F20"/>
        <rFont val="Arial"/>
        <family val="2"/>
        <charset val="204"/>
      </rPr>
      <t>GKV4 65-55A-0026F</t>
    </r>
  </si>
  <si>
    <r>
      <rPr>
        <sz val="10"/>
        <color rgb="FF231F20"/>
        <rFont val="Arial"/>
        <family val="2"/>
        <charset val="204"/>
      </rPr>
      <t>70TB0590000</t>
    </r>
  </si>
  <si>
    <r>
      <rPr>
        <sz val="10"/>
        <color rgb="FF231F20"/>
        <rFont val="Arial"/>
        <family val="2"/>
        <charset val="204"/>
      </rPr>
      <t>GKV4 80-80P-0016H</t>
    </r>
  </si>
  <si>
    <r>
      <rPr>
        <sz val="10"/>
        <color rgb="FF231F20"/>
        <rFont val="Arial"/>
        <family val="2"/>
        <charset val="204"/>
      </rPr>
      <t>70TB0620000</t>
    </r>
  </si>
  <si>
    <r>
      <rPr>
        <sz val="10"/>
        <color rgb="FF231F20"/>
        <rFont val="Arial"/>
        <family val="2"/>
        <charset val="204"/>
      </rPr>
      <t>GKV4 80-80M-0016H</t>
    </r>
  </si>
  <si>
    <r>
      <rPr>
        <sz val="10"/>
        <color rgb="FF231F20"/>
        <rFont val="Arial"/>
        <family val="2"/>
        <charset val="204"/>
      </rPr>
      <t>70TB0650000</t>
    </r>
  </si>
  <si>
    <r>
      <rPr>
        <sz val="10"/>
        <color rgb="FF231F20"/>
        <rFont val="Arial"/>
        <family val="2"/>
        <charset val="204"/>
      </rPr>
      <t>GKV4 80-80I-0021H</t>
    </r>
  </si>
  <si>
    <r>
      <rPr>
        <sz val="10"/>
        <color rgb="FF231F20"/>
        <rFont val="Arial"/>
        <family val="2"/>
        <charset val="204"/>
      </rPr>
      <t>70TB0680000</t>
    </r>
  </si>
  <si>
    <r>
      <rPr>
        <sz val="10"/>
        <color rgb="FF231F20"/>
        <rFont val="Arial"/>
        <family val="2"/>
        <charset val="204"/>
      </rPr>
      <t>GKV4 80-80H-0029H</t>
    </r>
  </si>
  <si>
    <r>
      <rPr>
        <sz val="10"/>
        <color rgb="FF231F20"/>
        <rFont val="Arial"/>
        <family val="2"/>
        <charset val="204"/>
      </rPr>
      <t>70TB0710000</t>
    </r>
  </si>
  <si>
    <r>
      <rPr>
        <sz val="10"/>
        <color rgb="FF231F20"/>
        <rFont val="Arial"/>
        <family val="2"/>
        <charset val="204"/>
      </rPr>
      <t>GKV4 80-80E-0037H</t>
    </r>
  </si>
  <si>
    <r>
      <rPr>
        <sz val="10"/>
        <color rgb="FF231F20"/>
        <rFont val="Arial"/>
        <family val="2"/>
        <charset val="204"/>
      </rPr>
      <t>70TB0740000</t>
    </r>
  </si>
  <si>
    <r>
      <rPr>
        <sz val="10"/>
        <color rgb="FF231F20"/>
        <rFont val="Arial"/>
        <family val="2"/>
        <charset val="204"/>
      </rPr>
      <t>GKV4 80-80C-0046H</t>
    </r>
  </si>
  <si>
    <r>
      <rPr>
        <sz val="10"/>
        <color rgb="FF231F20"/>
        <rFont val="Arial"/>
        <family val="2"/>
        <charset val="204"/>
      </rPr>
      <t>70TB0770000</t>
    </r>
  </si>
  <si>
    <r>
      <rPr>
        <sz val="10"/>
        <color rgb="FF231F20"/>
        <rFont val="Arial"/>
        <family val="2"/>
        <charset val="204"/>
      </rPr>
      <t>GKV4 80-80A-0058H</t>
    </r>
  </si>
  <si>
    <r>
      <rPr>
        <sz val="10"/>
        <color rgb="FF231F20"/>
        <rFont val="Arial"/>
        <family val="2"/>
        <charset val="204"/>
      </rPr>
      <t>70TB2060000</t>
    </r>
  </si>
  <si>
    <r>
      <rPr>
        <sz val="10"/>
        <color rgb="FF231F20"/>
        <rFont val="Arial"/>
        <family val="2"/>
        <charset val="204"/>
      </rPr>
      <t>GKV4 100-100R-0021H</t>
    </r>
  </si>
  <si>
    <r>
      <rPr>
        <sz val="10"/>
        <color rgb="FF231F20"/>
        <rFont val="Arial"/>
        <family val="2"/>
        <charset val="204"/>
      </rPr>
      <t>70TB2090000</t>
    </r>
  </si>
  <si>
    <r>
      <rPr>
        <sz val="10"/>
        <color rgb="FF231F20"/>
        <rFont val="Arial"/>
        <family val="2"/>
        <charset val="204"/>
      </rPr>
      <t>GKV4 100-100N-0029H</t>
    </r>
  </si>
  <si>
    <r>
      <rPr>
        <sz val="10"/>
        <color rgb="FF231F20"/>
        <rFont val="Arial"/>
        <family val="2"/>
        <charset val="204"/>
      </rPr>
      <t>70TB2120000</t>
    </r>
  </si>
  <si>
    <r>
      <rPr>
        <sz val="10"/>
        <color rgb="FF231F20"/>
        <rFont val="Arial"/>
        <family val="2"/>
        <charset val="204"/>
      </rPr>
      <t>GKV4 100-100L-0037H</t>
    </r>
  </si>
  <si>
    <r>
      <rPr>
        <sz val="10"/>
        <color rgb="FF231F20"/>
        <rFont val="Arial"/>
        <family val="2"/>
        <charset val="204"/>
      </rPr>
      <t>70TB2150000</t>
    </r>
  </si>
  <si>
    <r>
      <rPr>
        <sz val="10"/>
        <color rgb="FF231F20"/>
        <rFont val="Arial"/>
        <family val="2"/>
        <charset val="204"/>
      </rPr>
      <t>GKV4 100-100F-0046H</t>
    </r>
  </si>
  <si>
    <r>
      <rPr>
        <sz val="10"/>
        <color rgb="FF231F20"/>
        <rFont val="Arial"/>
        <family val="2"/>
        <charset val="204"/>
      </rPr>
      <t>70TB2180000</t>
    </r>
  </si>
  <si>
    <r>
      <rPr>
        <sz val="10"/>
        <color rgb="FF231F20"/>
        <rFont val="Arial"/>
        <family val="2"/>
        <charset val="204"/>
      </rPr>
      <t>GKV4 100-100A-0058H</t>
    </r>
  </si>
  <si>
    <r>
      <rPr>
        <sz val="10"/>
        <color rgb="FF231F20"/>
        <rFont val="Arial"/>
        <family val="2"/>
        <charset val="204"/>
      </rPr>
      <t>70TB2210000</t>
    </r>
  </si>
  <si>
    <r>
      <rPr>
        <sz val="10"/>
        <color rgb="FF231F20"/>
        <rFont val="Arial"/>
        <family val="2"/>
        <charset val="204"/>
      </rPr>
      <t>GKV4 100-100E-0075L</t>
    </r>
  </si>
  <si>
    <r>
      <rPr>
        <sz val="10"/>
        <color rgb="FF231F20"/>
        <rFont val="Arial"/>
        <family val="2"/>
        <charset val="204"/>
      </rPr>
      <t>70TB2240000</t>
    </r>
  </si>
  <si>
    <r>
      <rPr>
        <sz val="10"/>
        <color rgb="FF231F20"/>
        <rFont val="Arial"/>
        <family val="2"/>
        <charset val="204"/>
      </rPr>
      <t>GKV4 100-100C-0105L</t>
    </r>
  </si>
  <si>
    <r>
      <rPr>
        <sz val="10"/>
        <color rgb="FF231F20"/>
        <rFont val="Arial"/>
        <family val="2"/>
        <charset val="204"/>
      </rPr>
      <t>70TB2270000</t>
    </r>
  </si>
  <si>
    <r>
      <rPr>
        <sz val="10"/>
        <color rgb="FF231F20"/>
        <rFont val="Arial"/>
        <family val="2"/>
        <charset val="204"/>
      </rPr>
      <t>GKV4 100-100A-0125L</t>
    </r>
  </si>
  <si>
    <r>
      <rPr>
        <sz val="10"/>
        <color rgb="FF231F20"/>
        <rFont val="Arial"/>
        <family val="2"/>
        <charset val="204"/>
      </rPr>
      <t>70TB0350000</t>
    </r>
  </si>
  <si>
    <r>
      <rPr>
        <sz val="10"/>
        <color rgb="FF231F20"/>
        <rFont val="Arial"/>
        <family val="2"/>
        <charset val="204"/>
      </rPr>
      <t>GKV6 80-80P-0015H</t>
    </r>
  </si>
  <si>
    <r>
      <rPr>
        <sz val="10"/>
        <color rgb="FF231F20"/>
        <rFont val="Arial"/>
        <family val="2"/>
        <charset val="204"/>
      </rPr>
      <t>70TB0380000</t>
    </r>
  </si>
  <si>
    <r>
      <rPr>
        <sz val="10"/>
        <color rgb="FF231F20"/>
        <rFont val="Arial"/>
        <family val="2"/>
        <charset val="204"/>
      </rPr>
      <t>GKV6 80-80M-0015H</t>
    </r>
  </si>
  <si>
    <r>
      <rPr>
        <sz val="10"/>
        <color rgb="FF231F20"/>
        <rFont val="Arial"/>
        <family val="2"/>
        <charset val="204"/>
      </rPr>
      <t>70TB0410000</t>
    </r>
  </si>
  <si>
    <r>
      <rPr>
        <sz val="10"/>
        <color rgb="FF231F20"/>
        <rFont val="Arial"/>
        <family val="2"/>
        <charset val="204"/>
      </rPr>
      <t>GKV6 80-80I-0015H</t>
    </r>
  </si>
  <si>
    <r>
      <rPr>
        <sz val="10"/>
        <color rgb="FF231F20"/>
        <rFont val="Arial"/>
        <family val="2"/>
        <charset val="204"/>
      </rPr>
      <t>70TB0440000</t>
    </r>
  </si>
  <si>
    <r>
      <rPr>
        <sz val="10"/>
        <color rgb="FF231F20"/>
        <rFont val="Arial"/>
        <family val="2"/>
        <charset val="204"/>
      </rPr>
      <t>GKV6 80-80E-0015H</t>
    </r>
  </si>
  <si>
    <r>
      <rPr>
        <sz val="10"/>
        <color rgb="FF231F20"/>
        <rFont val="Arial"/>
        <family val="2"/>
        <charset val="204"/>
      </rPr>
      <t>70TB0470000</t>
    </r>
  </si>
  <si>
    <r>
      <rPr>
        <sz val="10"/>
        <color rgb="FF231F20"/>
        <rFont val="Arial"/>
        <family val="2"/>
        <charset val="204"/>
      </rPr>
      <t>GKV6 80-80A-0015H</t>
    </r>
  </si>
  <si>
    <r>
      <rPr>
        <sz val="10"/>
        <color rgb="FF231F20"/>
        <rFont val="Arial"/>
        <family val="2"/>
        <charset val="204"/>
      </rPr>
      <t>70TB1850000</t>
    </r>
  </si>
  <si>
    <r>
      <rPr>
        <sz val="10"/>
        <color rgb="FF231F20"/>
        <rFont val="Arial"/>
        <family val="2"/>
        <charset val="204"/>
      </rPr>
      <t>GKV6 100-100E-0040L</t>
    </r>
  </si>
  <si>
    <r>
      <rPr>
        <sz val="10"/>
        <color rgb="FF231F20"/>
        <rFont val="Arial"/>
        <family val="2"/>
        <charset val="204"/>
      </rPr>
      <t>70TB1880000</t>
    </r>
  </si>
  <si>
    <r>
      <rPr>
        <sz val="10"/>
        <color rgb="FF231F20"/>
        <rFont val="Arial"/>
        <family val="2"/>
        <charset val="204"/>
      </rPr>
      <t>GKV6 100-100C-0040L</t>
    </r>
  </si>
  <si>
    <r>
      <rPr>
        <sz val="10"/>
        <color rgb="FF231F20"/>
        <rFont val="Arial"/>
        <family val="2"/>
        <charset val="204"/>
      </rPr>
      <t>70TB1910000</t>
    </r>
  </si>
  <si>
    <r>
      <rPr>
        <sz val="10"/>
        <color rgb="FF231F20"/>
        <rFont val="Arial"/>
        <family val="2"/>
        <charset val="204"/>
      </rPr>
      <t>GKV6 100-100A-0040L</t>
    </r>
  </si>
  <si>
    <r>
      <rPr>
        <sz val="10"/>
        <color rgb="FF231F20"/>
        <rFont val="Arial"/>
        <family val="2"/>
        <charset val="204"/>
      </rPr>
      <t>70TB0260000</t>
    </r>
  </si>
  <si>
    <r>
      <rPr>
        <sz val="10"/>
        <color rgb="FF231F20"/>
        <rFont val="Arial"/>
        <family val="2"/>
        <charset val="204"/>
      </rPr>
      <t>GKC2 65-40G-0020F</t>
    </r>
  </si>
  <si>
    <r>
      <rPr>
        <sz val="10"/>
        <color rgb="FF231F20"/>
        <rFont val="Arial"/>
        <family val="2"/>
        <charset val="204"/>
      </rPr>
      <t>70TB0290000</t>
    </r>
  </si>
  <si>
    <r>
      <rPr>
        <sz val="10"/>
        <color rgb="FF231F20"/>
        <rFont val="Arial"/>
        <family val="2"/>
        <charset val="204"/>
      </rPr>
      <t>GKC2 65-40D-0020F</t>
    </r>
  </si>
  <si>
    <r>
      <rPr>
        <sz val="10"/>
        <color rgb="FF231F20"/>
        <rFont val="Arial"/>
        <family val="2"/>
        <charset val="204"/>
      </rPr>
      <t>70TB0320000</t>
    </r>
  </si>
  <si>
    <r>
      <rPr>
        <sz val="10"/>
        <color rgb="FF231F20"/>
        <rFont val="Arial"/>
        <family val="2"/>
        <charset val="204"/>
      </rPr>
      <t>GKC2 65-40A-0025F</t>
    </r>
  </si>
  <si>
    <r>
      <rPr>
        <sz val="10"/>
        <color rgb="FF231F20"/>
        <rFont val="Arial"/>
        <family val="2"/>
        <charset val="204"/>
      </rPr>
      <t>70TB1700000</t>
    </r>
  </si>
  <si>
    <r>
      <rPr>
        <sz val="10"/>
        <color rgb="FF231F20"/>
        <rFont val="Arial"/>
        <family val="2"/>
        <charset val="204"/>
      </rPr>
      <t>GKC2 80-80I-0065L</t>
    </r>
  </si>
  <si>
    <r>
      <rPr>
        <sz val="10"/>
        <color rgb="FF231F20"/>
        <rFont val="Arial"/>
        <family val="2"/>
        <charset val="204"/>
      </rPr>
      <t>70TB1730000</t>
    </r>
  </si>
  <si>
    <r>
      <rPr>
        <sz val="10"/>
        <color rgb="FF231F20"/>
        <rFont val="Arial"/>
        <family val="2"/>
        <charset val="204"/>
      </rPr>
      <t>GKC2 80-80G-0065L</t>
    </r>
  </si>
  <si>
    <r>
      <rPr>
        <sz val="10"/>
        <color rgb="FF231F20"/>
        <rFont val="Arial"/>
        <family val="2"/>
        <charset val="204"/>
      </rPr>
      <t>70TB1760000</t>
    </r>
  </si>
  <si>
    <r>
      <rPr>
        <sz val="10"/>
        <color rgb="FF231F20"/>
        <rFont val="Arial"/>
        <family val="2"/>
        <charset val="204"/>
      </rPr>
      <t>GKC2 80-80E-0090L</t>
    </r>
  </si>
  <si>
    <r>
      <rPr>
        <sz val="10"/>
        <color rgb="FF231F20"/>
        <rFont val="Arial"/>
        <family val="2"/>
        <charset val="204"/>
      </rPr>
      <t>70TB1790000</t>
    </r>
  </si>
  <si>
    <r>
      <rPr>
        <sz val="10"/>
        <color rgb="FF231F20"/>
        <rFont val="Arial"/>
        <family val="2"/>
        <charset val="204"/>
      </rPr>
      <t>GKC2 80-80C-0125L</t>
    </r>
  </si>
  <si>
    <r>
      <rPr>
        <sz val="10"/>
        <color rgb="FF231F20"/>
        <rFont val="Arial"/>
        <family val="2"/>
        <charset val="204"/>
      </rPr>
      <t>70TB1820000</t>
    </r>
  </si>
  <si>
    <r>
      <rPr>
        <sz val="10"/>
        <color rgb="FF231F20"/>
        <rFont val="Arial"/>
        <family val="2"/>
        <charset val="204"/>
      </rPr>
      <t>GKC2 80-80A-0125L</t>
    </r>
  </si>
  <si>
    <r>
      <rPr>
        <sz val="10"/>
        <color rgb="FF231F20"/>
        <rFont val="Arial"/>
        <family val="2"/>
        <charset val="204"/>
      </rPr>
      <t>70TB1670000</t>
    </r>
  </si>
  <si>
    <r>
      <rPr>
        <sz val="10"/>
        <color rgb="FF231F20"/>
        <rFont val="Arial"/>
        <family val="2"/>
        <charset val="204"/>
      </rPr>
      <t>GKC2 80-80P-0165L</t>
    </r>
  </si>
  <si>
    <r>
      <rPr>
        <sz val="10"/>
        <color rgb="FF231F20"/>
        <rFont val="Arial"/>
        <family val="2"/>
        <charset val="204"/>
      </rPr>
      <t>70TB3080000</t>
    </r>
  </si>
  <si>
    <r>
      <rPr>
        <sz val="10"/>
        <color rgb="FF231F20"/>
        <rFont val="Arial"/>
        <family val="2"/>
        <charset val="204"/>
      </rPr>
      <t>GKC2 100-80C-0260N</t>
    </r>
  </si>
  <si>
    <r>
      <rPr>
        <sz val="10"/>
        <color rgb="FF231F20"/>
        <rFont val="Arial"/>
        <family val="2"/>
        <charset val="204"/>
      </rPr>
      <t>70TB3110000</t>
    </r>
  </si>
  <si>
    <r>
      <rPr>
        <sz val="10"/>
        <color rgb="FF231F20"/>
        <rFont val="Arial"/>
        <family val="2"/>
        <charset val="204"/>
      </rPr>
      <t>GKC2 100-80D-0260N</t>
    </r>
  </si>
  <si>
    <r>
      <rPr>
        <sz val="10"/>
        <color rgb="FF231F20"/>
        <rFont val="Arial"/>
        <family val="2"/>
        <charset val="204"/>
      </rPr>
      <t>70TB3140000</t>
    </r>
  </si>
  <si>
    <r>
      <rPr>
        <sz val="10"/>
        <color rgb="FF231F20"/>
        <rFont val="Arial"/>
        <family val="2"/>
        <charset val="204"/>
      </rPr>
      <t>GKC2 100-80G-0260N</t>
    </r>
  </si>
  <si>
    <r>
      <rPr>
        <sz val="10"/>
        <color rgb="FF231F20"/>
        <rFont val="Arial"/>
        <family val="2"/>
        <charset val="204"/>
      </rPr>
      <t>70TB3170000</t>
    </r>
  </si>
  <si>
    <r>
      <rPr>
        <sz val="10"/>
        <color rgb="FF231F20"/>
        <rFont val="Arial"/>
        <family val="2"/>
        <charset val="204"/>
      </rPr>
      <t>GKC2 100-80F-0260N</t>
    </r>
  </si>
  <si>
    <r>
      <rPr>
        <sz val="10"/>
        <color rgb="FF231F20"/>
        <rFont val="Arial"/>
        <family val="2"/>
        <charset val="204"/>
      </rPr>
      <t>70TB3200000</t>
    </r>
  </si>
  <si>
    <r>
      <rPr>
        <sz val="10"/>
        <color rgb="FF231F20"/>
        <rFont val="Arial"/>
        <family val="2"/>
        <charset val="204"/>
      </rPr>
      <t>GKC2 100-80E-0260N</t>
    </r>
  </si>
  <si>
    <r>
      <rPr>
        <sz val="10"/>
        <color rgb="FF231F20"/>
        <rFont val="Arial"/>
        <family val="2"/>
        <charset val="204"/>
      </rPr>
      <t>70TB3230000</t>
    </r>
  </si>
  <si>
    <r>
      <rPr>
        <sz val="10"/>
        <color rgb="FF231F20"/>
        <rFont val="Arial"/>
        <family val="2"/>
        <charset val="204"/>
      </rPr>
      <t>GKC2 100-80C-0350N</t>
    </r>
  </si>
  <si>
    <r>
      <rPr>
        <sz val="10"/>
        <color rgb="FF231F20"/>
        <rFont val="Arial"/>
        <family val="2"/>
        <charset val="204"/>
      </rPr>
      <t>70TB3260000</t>
    </r>
  </si>
  <si>
    <r>
      <rPr>
        <sz val="10"/>
        <color rgb="FF231F20"/>
        <rFont val="Arial"/>
        <family val="2"/>
        <charset val="204"/>
      </rPr>
      <t>GKC2 100-80D-0350N</t>
    </r>
  </si>
  <si>
    <r>
      <rPr>
        <sz val="10"/>
        <color rgb="FF231F20"/>
        <rFont val="Arial"/>
        <family val="2"/>
        <charset val="204"/>
      </rPr>
      <t>70TB3290000</t>
    </r>
  </si>
  <si>
    <r>
      <rPr>
        <sz val="10"/>
        <color rgb="FF231F20"/>
        <rFont val="Arial"/>
        <family val="2"/>
        <charset val="204"/>
      </rPr>
      <t>GKC2 100-80B-0350N</t>
    </r>
  </si>
  <si>
    <r>
      <rPr>
        <sz val="10"/>
        <color rgb="FF231F20"/>
        <rFont val="Arial"/>
        <family val="2"/>
        <charset val="204"/>
      </rPr>
      <t>70TB3320000</t>
    </r>
  </si>
  <si>
    <r>
      <rPr>
        <sz val="10"/>
        <color rgb="FF231F20"/>
        <rFont val="Arial"/>
        <family val="2"/>
        <charset val="204"/>
      </rPr>
      <t>GKC2 100-80A-0350N</t>
    </r>
  </si>
  <si>
    <r>
      <rPr>
        <sz val="10"/>
        <color rgb="FF231F20"/>
        <rFont val="Arial"/>
        <family val="2"/>
        <charset val="204"/>
      </rPr>
      <t>70TB0890000</t>
    </r>
  </si>
  <si>
    <r>
      <rPr>
        <sz val="10"/>
        <color rgb="FF231F20"/>
        <rFont val="Arial"/>
        <family val="2"/>
        <charset val="204"/>
      </rPr>
      <t>GKC4 80-75G-0016H</t>
    </r>
  </si>
  <si>
    <r>
      <rPr>
        <sz val="10"/>
        <color rgb="FF231F20"/>
        <rFont val="Arial"/>
        <family val="2"/>
        <charset val="204"/>
      </rPr>
      <t>70TB0920000</t>
    </r>
  </si>
  <si>
    <r>
      <rPr>
        <sz val="10"/>
        <color rgb="FF231F20"/>
        <rFont val="Arial"/>
        <family val="2"/>
        <charset val="204"/>
      </rPr>
      <t>GKC4 80-75D-0021H</t>
    </r>
  </si>
  <si>
    <r>
      <rPr>
        <sz val="10"/>
        <color rgb="FF231F20"/>
        <rFont val="Arial"/>
        <family val="2"/>
        <charset val="204"/>
      </rPr>
      <t>70TB0800000</t>
    </r>
  </si>
  <si>
    <r>
      <rPr>
        <sz val="10"/>
        <color rgb="FF231F20"/>
        <rFont val="Arial"/>
        <family val="2"/>
        <charset val="204"/>
      </rPr>
      <t>GKC4 80-75A-0029H</t>
    </r>
  </si>
  <si>
    <r>
      <rPr>
        <sz val="10"/>
        <color rgb="FF231F20"/>
        <rFont val="Arial"/>
        <family val="2"/>
        <charset val="204"/>
      </rPr>
      <t>70TB0950000</t>
    </r>
  </si>
  <si>
    <r>
      <rPr>
        <sz val="10"/>
        <color rgb="FF231F20"/>
        <rFont val="Arial"/>
        <family val="2"/>
        <charset val="204"/>
      </rPr>
      <t>GKC4 80-80L-0029H</t>
    </r>
  </si>
  <si>
    <r>
      <rPr>
        <sz val="10"/>
        <color rgb="FF231F20"/>
        <rFont val="Arial"/>
        <family val="2"/>
        <charset val="204"/>
      </rPr>
      <t>70TB0860000</t>
    </r>
  </si>
  <si>
    <r>
      <rPr>
        <sz val="10"/>
        <color rgb="FF231F20"/>
        <rFont val="Arial"/>
        <family val="2"/>
        <charset val="204"/>
      </rPr>
      <t>GKC4 80-80G-0037H</t>
    </r>
  </si>
  <si>
    <r>
      <rPr>
        <sz val="10"/>
        <color rgb="FF231F20"/>
        <rFont val="Arial"/>
        <family val="2"/>
        <charset val="204"/>
      </rPr>
      <t>70TB0980000</t>
    </r>
  </si>
  <si>
    <r>
      <rPr>
        <sz val="10"/>
        <color rgb="FF231F20"/>
        <rFont val="Arial"/>
        <family val="2"/>
        <charset val="204"/>
      </rPr>
      <t>GKC4 80-80D-0046H</t>
    </r>
  </si>
  <si>
    <r>
      <rPr>
        <sz val="10"/>
        <color rgb="FF231F20"/>
        <rFont val="Arial"/>
        <family val="2"/>
        <charset val="204"/>
      </rPr>
      <t>70TB0830000</t>
    </r>
  </si>
  <si>
    <r>
      <rPr>
        <sz val="10"/>
        <color rgb="FF231F20"/>
        <rFont val="Arial"/>
        <family val="2"/>
        <charset val="204"/>
      </rPr>
      <t>GKC4 80-80A-0058H</t>
    </r>
  </si>
  <si>
    <r>
      <rPr>
        <sz val="10"/>
        <color rgb="FF231F20"/>
        <rFont val="Arial"/>
        <family val="2"/>
        <charset val="204"/>
      </rPr>
      <t>70TB2300000</t>
    </r>
  </si>
  <si>
    <r>
      <rPr>
        <sz val="10"/>
        <color rgb="FF231F20"/>
        <rFont val="Arial"/>
        <family val="2"/>
        <charset val="204"/>
      </rPr>
      <t>GKC4 100-80L-0029H</t>
    </r>
  </si>
  <si>
    <r>
      <rPr>
        <sz val="10"/>
        <color rgb="FF231F20"/>
        <rFont val="Arial"/>
        <family val="2"/>
        <charset val="204"/>
      </rPr>
      <t>70TB2330000</t>
    </r>
  </si>
  <si>
    <r>
      <rPr>
        <sz val="10"/>
        <color rgb="FF231F20"/>
        <rFont val="Arial"/>
        <family val="2"/>
        <charset val="204"/>
      </rPr>
      <t>GKC4 100-80G-0037H</t>
    </r>
  </si>
  <si>
    <r>
      <rPr>
        <sz val="10"/>
        <color rgb="FF231F20"/>
        <rFont val="Arial"/>
        <family val="2"/>
        <charset val="204"/>
      </rPr>
      <t>70TB2360000</t>
    </r>
  </si>
  <si>
    <r>
      <rPr>
        <sz val="10"/>
        <color rgb="FF231F20"/>
        <rFont val="Arial"/>
        <family val="2"/>
        <charset val="204"/>
      </rPr>
      <t>GKC4 100-80D-0046H</t>
    </r>
  </si>
  <si>
    <r>
      <rPr>
        <sz val="10"/>
        <color rgb="FF231F20"/>
        <rFont val="Arial"/>
        <family val="2"/>
        <charset val="204"/>
      </rPr>
      <t>70TB2390000</t>
    </r>
  </si>
  <si>
    <r>
      <rPr>
        <sz val="10"/>
        <color rgb="FF231F20"/>
        <rFont val="Arial"/>
        <family val="2"/>
        <charset val="204"/>
      </rPr>
      <t>GKC4 100-80A-0058H</t>
    </r>
  </si>
  <si>
    <r>
      <rPr>
        <sz val="10"/>
        <color rgb="FF231F20"/>
        <rFont val="Arial"/>
        <family val="2"/>
        <charset val="204"/>
      </rPr>
      <t>70TB2750000</t>
    </r>
  </si>
  <si>
    <r>
      <rPr>
        <sz val="10"/>
        <color rgb="FF231F20"/>
        <rFont val="Arial"/>
        <family val="2"/>
        <charset val="204"/>
      </rPr>
      <t>GKC4 100-100L-0165N</t>
    </r>
  </si>
  <si>
    <r>
      <rPr>
        <sz val="10"/>
        <color rgb="FF231F20"/>
        <rFont val="Arial"/>
        <family val="2"/>
        <charset val="204"/>
      </rPr>
      <t>70TB2780000</t>
    </r>
  </si>
  <si>
    <r>
      <rPr>
        <sz val="10"/>
        <color rgb="FF231F20"/>
        <rFont val="Arial"/>
        <family val="2"/>
        <charset val="204"/>
      </rPr>
      <t>GKC4 100-100G-0193N</t>
    </r>
  </si>
  <si>
    <r>
      <rPr>
        <sz val="10"/>
        <color rgb="FF231F20"/>
        <rFont val="Arial"/>
        <family val="2"/>
        <charset val="204"/>
      </rPr>
      <t>70TB2810000</t>
    </r>
  </si>
  <si>
    <r>
      <rPr>
        <sz val="10"/>
        <color rgb="FF231F20"/>
        <rFont val="Arial"/>
        <family val="2"/>
        <charset val="204"/>
      </rPr>
      <t>GKC4 100-100D-0193N</t>
    </r>
  </si>
  <si>
    <r>
      <rPr>
        <sz val="10"/>
        <color rgb="FF231F20"/>
        <rFont val="Arial"/>
        <family val="2"/>
        <charset val="204"/>
      </rPr>
      <t>70TB2840000</t>
    </r>
  </si>
  <si>
    <r>
      <rPr>
        <sz val="10"/>
        <color rgb="FF231F20"/>
        <rFont val="Arial"/>
        <family val="2"/>
        <charset val="204"/>
      </rPr>
      <t>GKC4 100-100A-0230N</t>
    </r>
  </si>
  <si>
    <r>
      <rPr>
        <sz val="10"/>
        <color rgb="FF231F20"/>
        <rFont val="Arial"/>
        <family val="2"/>
        <charset val="204"/>
      </rPr>
      <t>70TB2510000</t>
    </r>
  </si>
  <si>
    <r>
      <rPr>
        <sz val="10"/>
        <color rgb="FF231F20"/>
        <rFont val="Arial"/>
        <family val="2"/>
        <charset val="204"/>
      </rPr>
      <t>GKC4 150-80D-0046H</t>
    </r>
  </si>
  <si>
    <r>
      <rPr>
        <sz val="10"/>
        <color rgb="FF231F20"/>
        <rFont val="Arial"/>
        <family val="2"/>
        <charset val="204"/>
      </rPr>
      <t>70TB2540000</t>
    </r>
  </si>
  <si>
    <r>
      <rPr>
        <sz val="10"/>
        <color rgb="FF231F20"/>
        <rFont val="Arial"/>
        <family val="2"/>
        <charset val="204"/>
      </rPr>
      <t>GKC4 150-80A-0058H</t>
    </r>
  </si>
  <si>
    <r>
      <rPr>
        <sz val="10"/>
        <color rgb="FF231F20"/>
        <rFont val="Arial"/>
        <family val="2"/>
        <charset val="204"/>
      </rPr>
      <t>70TB2570000</t>
    </r>
  </si>
  <si>
    <r>
      <rPr>
        <sz val="10"/>
        <color rgb="FF231F20"/>
        <rFont val="Arial"/>
        <family val="2"/>
        <charset val="204"/>
      </rPr>
      <t>GKC4 150-100G-0075L</t>
    </r>
  </si>
  <si>
    <r>
      <rPr>
        <sz val="10"/>
        <color rgb="FF231F20"/>
        <rFont val="Arial"/>
        <family val="2"/>
        <charset val="204"/>
      </rPr>
      <t>70TB2600000</t>
    </r>
  </si>
  <si>
    <r>
      <rPr>
        <sz val="10"/>
        <color rgb="FF231F20"/>
        <rFont val="Arial"/>
        <family val="2"/>
        <charset val="204"/>
      </rPr>
      <t>GKC4 150-100D-0105L</t>
    </r>
  </si>
  <si>
    <r>
      <rPr>
        <sz val="10"/>
        <color rgb="FF231F20"/>
        <rFont val="Arial"/>
        <family val="2"/>
        <charset val="204"/>
      </rPr>
      <t>70TB2630000</t>
    </r>
  </si>
  <si>
    <r>
      <rPr>
        <sz val="10"/>
        <color rgb="FF231F20"/>
        <rFont val="Arial"/>
        <family val="2"/>
        <charset val="204"/>
      </rPr>
      <t>GKC4 150-100A-0125L</t>
    </r>
  </si>
  <si>
    <r>
      <rPr>
        <sz val="10"/>
        <color rgb="FF231F20"/>
        <rFont val="Arial"/>
        <family val="2"/>
        <charset val="204"/>
      </rPr>
      <t>70TB3350000</t>
    </r>
  </si>
  <si>
    <r>
      <rPr>
        <sz val="10"/>
        <color rgb="FF231F20"/>
        <rFont val="Arial"/>
        <family val="2"/>
        <charset val="204"/>
      </rPr>
      <t>GKC4 150-115L-0165N</t>
    </r>
  </si>
  <si>
    <r>
      <rPr>
        <sz val="10"/>
        <color rgb="FF231F20"/>
        <rFont val="Arial"/>
        <family val="2"/>
        <charset val="204"/>
      </rPr>
      <t>70TB3380000</t>
    </r>
  </si>
  <si>
    <r>
      <rPr>
        <sz val="10"/>
        <color rgb="FF231F20"/>
        <rFont val="Arial"/>
        <family val="2"/>
        <charset val="204"/>
      </rPr>
      <t>GKC4 150-115G-0193N</t>
    </r>
  </si>
  <si>
    <r>
      <rPr>
        <sz val="10"/>
        <color rgb="FF231F20"/>
        <rFont val="Arial"/>
        <family val="2"/>
        <charset val="204"/>
      </rPr>
      <t>70TB3410000</t>
    </r>
  </si>
  <si>
    <r>
      <rPr>
        <sz val="10"/>
        <color rgb="FF231F20"/>
        <rFont val="Arial"/>
        <family val="2"/>
        <charset val="204"/>
      </rPr>
      <t>GKC4 150-115D-0210N</t>
    </r>
  </si>
  <si>
    <r>
      <rPr>
        <sz val="10"/>
        <color rgb="FF231F20"/>
        <rFont val="Arial"/>
        <family val="2"/>
        <charset val="204"/>
      </rPr>
      <t>70TB3440000</t>
    </r>
  </si>
  <si>
    <r>
      <rPr>
        <sz val="10"/>
        <color rgb="FF231F20"/>
        <rFont val="Arial"/>
        <family val="2"/>
        <charset val="204"/>
      </rPr>
      <t>GKC4 150-115A-0260N</t>
    </r>
  </si>
  <si>
    <r>
      <rPr>
        <sz val="10"/>
        <color rgb="FF231F20"/>
        <rFont val="Arial"/>
        <family val="2"/>
        <charset val="204"/>
      </rPr>
      <t>70TB3860000</t>
    </r>
  </si>
  <si>
    <r>
      <rPr>
        <sz val="10"/>
        <color rgb="FF231F20"/>
        <rFont val="Arial"/>
        <family val="2"/>
        <charset val="204"/>
      </rPr>
      <t>GKC4 150-102L-0340R</t>
    </r>
  </si>
  <si>
    <r>
      <rPr>
        <sz val="10"/>
        <color rgb="FF231F20"/>
        <rFont val="Arial"/>
        <family val="2"/>
        <charset val="204"/>
      </rPr>
      <t>70TB3890000</t>
    </r>
  </si>
  <si>
    <r>
      <rPr>
        <sz val="10"/>
        <color rgb="FF231F20"/>
        <rFont val="Arial"/>
        <family val="2"/>
        <charset val="204"/>
      </rPr>
      <t>GKC4 150-102G-0420R</t>
    </r>
  </si>
  <si>
    <r>
      <rPr>
        <sz val="10"/>
        <color rgb="FF231F20"/>
        <rFont val="Arial"/>
        <family val="2"/>
        <charset val="204"/>
      </rPr>
      <t>70TB3920000</t>
    </r>
  </si>
  <si>
    <r>
      <rPr>
        <sz val="10"/>
        <color rgb="FF231F20"/>
        <rFont val="Arial"/>
        <family val="2"/>
        <charset val="204"/>
      </rPr>
      <t>GKC4 150-102D-0510R</t>
    </r>
  </si>
  <si>
    <r>
      <rPr>
        <sz val="10"/>
        <color rgb="FF231F20"/>
        <rFont val="Arial"/>
        <family val="2"/>
        <charset val="204"/>
      </rPr>
      <t>70TB3950000</t>
    </r>
  </si>
  <si>
    <r>
      <rPr>
        <sz val="10"/>
        <color rgb="FF231F20"/>
        <rFont val="Arial"/>
        <family val="2"/>
        <charset val="204"/>
      </rPr>
      <t>GKC4 150-102A-0620R</t>
    </r>
  </si>
  <si>
    <r>
      <rPr>
        <sz val="10"/>
        <color rgb="FF231F20"/>
        <rFont val="Arial"/>
        <family val="2"/>
        <charset val="204"/>
      </rPr>
      <t>70TB4700000</t>
    </r>
  </si>
  <si>
    <r>
      <rPr>
        <sz val="10"/>
        <color rgb="FF231F20"/>
        <rFont val="Arial"/>
        <family val="2"/>
        <charset val="204"/>
      </rPr>
      <t>GKC4 150-102L-0340R-R</t>
    </r>
  </si>
  <si>
    <r>
      <rPr>
        <sz val="10"/>
        <color rgb="FF231F20"/>
        <rFont val="Arial"/>
        <family val="2"/>
        <charset val="204"/>
      </rPr>
      <t>70TB4730000</t>
    </r>
  </si>
  <si>
    <r>
      <rPr>
        <sz val="10"/>
        <color rgb="FF231F20"/>
        <rFont val="Arial"/>
        <family val="2"/>
        <charset val="204"/>
      </rPr>
      <t>GKC4 150-102G-0420R-R</t>
    </r>
  </si>
  <si>
    <r>
      <rPr>
        <sz val="10"/>
        <color rgb="FF231F20"/>
        <rFont val="Arial"/>
        <family val="2"/>
        <charset val="204"/>
      </rPr>
      <t>70TB4760000</t>
    </r>
  </si>
  <si>
    <r>
      <rPr>
        <sz val="10"/>
        <color rgb="FF231F20"/>
        <rFont val="Arial"/>
        <family val="2"/>
        <charset val="204"/>
      </rPr>
      <t>GKC4 150-102D-0510R-R</t>
    </r>
  </si>
  <si>
    <r>
      <rPr>
        <sz val="10"/>
        <color rgb="FF231F20"/>
        <rFont val="Arial"/>
        <family val="2"/>
        <charset val="204"/>
      </rPr>
      <t>70TB4790000</t>
    </r>
  </si>
  <si>
    <r>
      <rPr>
        <sz val="10"/>
        <color rgb="FF231F20"/>
        <rFont val="Arial"/>
        <family val="2"/>
        <charset val="204"/>
      </rPr>
      <t>GKC4 150-102A-0620R-R</t>
    </r>
  </si>
  <si>
    <r>
      <rPr>
        <sz val="10"/>
        <color rgb="FF231F20"/>
        <rFont val="Arial"/>
        <family val="2"/>
        <charset val="204"/>
      </rPr>
      <t>70TB0500000</t>
    </r>
  </si>
  <si>
    <r>
      <rPr>
        <sz val="10"/>
        <color rgb="FF231F20"/>
        <rFont val="Arial"/>
        <family val="2"/>
        <charset val="204"/>
      </rPr>
      <t>GKC6 80-75G-0015H</t>
    </r>
  </si>
  <si>
    <r>
      <rPr>
        <sz val="10"/>
        <color rgb="FF231F20"/>
        <rFont val="Arial"/>
        <family val="2"/>
        <charset val="204"/>
      </rPr>
      <t>70TB0530000</t>
    </r>
  </si>
  <si>
    <r>
      <rPr>
        <sz val="10"/>
        <color rgb="FF231F20"/>
        <rFont val="Arial"/>
        <family val="2"/>
        <charset val="204"/>
      </rPr>
      <t>GKC6 80-75D-0015H</t>
    </r>
  </si>
  <si>
    <r>
      <rPr>
        <sz val="10"/>
        <color rgb="FF231F20"/>
        <rFont val="Arial"/>
        <family val="2"/>
        <charset val="204"/>
      </rPr>
      <t>70TB0560000</t>
    </r>
  </si>
  <si>
    <r>
      <rPr>
        <sz val="10"/>
        <color rgb="FF231F20"/>
        <rFont val="Arial"/>
        <family val="2"/>
        <charset val="204"/>
      </rPr>
      <t>GKC6 80-75A-0015H</t>
    </r>
  </si>
  <si>
    <r>
      <rPr>
        <sz val="10"/>
        <color rgb="FF231F20"/>
        <rFont val="Arial"/>
        <family val="2"/>
        <charset val="204"/>
      </rPr>
      <t>70TB1940000</t>
    </r>
  </si>
  <si>
    <r>
      <rPr>
        <sz val="10"/>
        <color rgb="FF231F20"/>
        <rFont val="Arial"/>
        <family val="2"/>
        <charset val="204"/>
      </rPr>
      <t>GKC6 100-80L-0015H</t>
    </r>
  </si>
  <si>
    <r>
      <rPr>
        <sz val="10"/>
        <color rgb="FF231F20"/>
        <rFont val="Arial"/>
        <family val="2"/>
        <charset val="204"/>
      </rPr>
      <t>70TB1970000</t>
    </r>
  </si>
  <si>
    <r>
      <rPr>
        <sz val="10"/>
        <color rgb="FF231F20"/>
        <rFont val="Arial"/>
        <family val="2"/>
        <charset val="204"/>
      </rPr>
      <t>GKC6 100-80G-0015H</t>
    </r>
  </si>
  <si>
    <r>
      <rPr>
        <sz val="10"/>
        <color rgb="FF231F20"/>
        <rFont val="Arial"/>
        <family val="2"/>
        <charset val="204"/>
      </rPr>
      <t>70TB2000000</t>
    </r>
  </si>
  <si>
    <r>
      <rPr>
        <sz val="10"/>
        <color rgb="FF231F20"/>
        <rFont val="Arial"/>
        <family val="2"/>
        <charset val="204"/>
      </rPr>
      <t>GKC6 100-80D-0018H</t>
    </r>
  </si>
  <si>
    <r>
      <rPr>
        <sz val="10"/>
        <color rgb="FF231F20"/>
        <rFont val="Arial"/>
        <family val="2"/>
        <charset val="204"/>
      </rPr>
      <t>70TB2030000</t>
    </r>
  </si>
  <si>
    <r>
      <rPr>
        <sz val="10"/>
        <color rgb="FF231F20"/>
        <rFont val="Arial"/>
        <family val="2"/>
        <charset val="204"/>
      </rPr>
      <t>GKC6 100-80A-0018H</t>
    </r>
  </si>
  <si>
    <r>
      <rPr>
        <sz val="10"/>
        <color rgb="FF231F20"/>
        <rFont val="Arial"/>
        <family val="2"/>
        <charset val="204"/>
      </rPr>
      <t>70TB2420000</t>
    </r>
  </si>
  <si>
    <r>
      <rPr>
        <sz val="10"/>
        <color rgb="FF231F20"/>
        <rFont val="Arial"/>
        <family val="2"/>
        <charset val="204"/>
      </rPr>
      <t>GKC6 150-100G-0040L</t>
    </r>
  </si>
  <si>
    <r>
      <rPr>
        <sz val="10"/>
        <color rgb="FF231F20"/>
        <rFont val="Arial"/>
        <family val="2"/>
        <charset val="204"/>
      </rPr>
      <t>70TB2450000</t>
    </r>
  </si>
  <si>
    <r>
      <rPr>
        <sz val="10"/>
        <color rgb="FF231F20"/>
        <rFont val="Arial"/>
        <family val="2"/>
        <charset val="204"/>
      </rPr>
      <t>GKC6 150-100D-0040L</t>
    </r>
  </si>
  <si>
    <r>
      <rPr>
        <sz val="10"/>
        <color rgb="FF231F20"/>
        <rFont val="Arial"/>
        <family val="2"/>
        <charset val="204"/>
      </rPr>
      <t>70TB2480000</t>
    </r>
  </si>
  <si>
    <r>
      <rPr>
        <sz val="10"/>
        <color rgb="FF231F20"/>
        <rFont val="Arial"/>
        <family val="2"/>
        <charset val="204"/>
      </rPr>
      <t>GKC6 150-100A-0040L</t>
    </r>
  </si>
  <si>
    <r>
      <rPr>
        <sz val="10"/>
        <color rgb="FF231F20"/>
        <rFont val="Arial"/>
        <family val="2"/>
        <charset val="204"/>
      </rPr>
      <t>70TB3470000</t>
    </r>
  </si>
  <si>
    <r>
      <rPr>
        <sz val="10"/>
        <color rgb="FF231F20"/>
        <rFont val="Arial"/>
        <family val="2"/>
        <charset val="204"/>
      </rPr>
      <t>GKC6 200-135G-0110P</t>
    </r>
  </si>
  <si>
    <r>
      <rPr>
        <sz val="10"/>
        <color rgb="FF231F20"/>
        <rFont val="Arial"/>
        <family val="2"/>
        <charset val="204"/>
      </rPr>
      <t>70TB3500000</t>
    </r>
  </si>
  <si>
    <r>
      <rPr>
        <sz val="10"/>
        <color rgb="FF231F20"/>
        <rFont val="Arial"/>
        <family val="2"/>
        <charset val="204"/>
      </rPr>
      <t>GKC6 200-135D-0150P</t>
    </r>
  </si>
  <si>
    <r>
      <rPr>
        <sz val="10"/>
        <color rgb="FF231F20"/>
        <rFont val="Arial"/>
        <family val="2"/>
        <charset val="204"/>
      </rPr>
      <t>70TB3530000</t>
    </r>
  </si>
  <si>
    <r>
      <rPr>
        <sz val="10"/>
        <color rgb="FF231F20"/>
        <rFont val="Arial"/>
        <family val="2"/>
        <charset val="204"/>
      </rPr>
      <t>GKC6 200-135A-0195P</t>
    </r>
  </si>
  <si>
    <r>
      <rPr>
        <sz val="10"/>
        <color rgb="FF231F20"/>
        <rFont val="Arial"/>
        <family val="2"/>
        <charset val="204"/>
      </rPr>
      <t>70TB4010000</t>
    </r>
  </si>
  <si>
    <r>
      <rPr>
        <sz val="10"/>
        <color rgb="FF231F20"/>
        <rFont val="Arial"/>
        <family val="2"/>
        <charset val="204"/>
      </rPr>
      <t>GKC6 250-163L-0250R</t>
    </r>
  </si>
  <si>
    <r>
      <rPr>
        <sz val="10"/>
        <color rgb="FF231F20"/>
        <rFont val="Arial"/>
        <family val="2"/>
        <charset val="204"/>
      </rPr>
      <t>70TB4040000</t>
    </r>
  </si>
  <si>
    <r>
      <rPr>
        <sz val="10"/>
        <color rgb="FF231F20"/>
        <rFont val="Arial"/>
        <family val="2"/>
        <charset val="204"/>
      </rPr>
      <t>GKC6 250-163G-0340R</t>
    </r>
  </si>
  <si>
    <r>
      <rPr>
        <sz val="10"/>
        <color rgb="FF231F20"/>
        <rFont val="Arial"/>
        <family val="2"/>
        <charset val="204"/>
      </rPr>
      <t>70TB4070000</t>
    </r>
  </si>
  <si>
    <r>
      <rPr>
        <sz val="10"/>
        <color rgb="FF231F20"/>
        <rFont val="Arial"/>
        <family val="2"/>
        <charset val="204"/>
      </rPr>
      <t>GKC6 250-163D-0420R</t>
    </r>
  </si>
  <si>
    <r>
      <rPr>
        <sz val="10"/>
        <color rgb="FF231F20"/>
        <rFont val="Arial"/>
        <family val="2"/>
        <charset val="204"/>
      </rPr>
      <t>70TB4100000</t>
    </r>
  </si>
  <si>
    <r>
      <rPr>
        <sz val="10"/>
        <color rgb="FF231F20"/>
        <rFont val="Arial"/>
        <family val="2"/>
        <charset val="204"/>
      </rPr>
      <t>GKC6 250-163A-0510R</t>
    </r>
  </si>
  <si>
    <r>
      <rPr>
        <sz val="10"/>
        <color rgb="FF231F20"/>
        <rFont val="Arial"/>
        <family val="2"/>
        <charset val="204"/>
      </rPr>
      <t>70TB4850000</t>
    </r>
  </si>
  <si>
    <r>
      <rPr>
        <sz val="10"/>
        <color rgb="FF231F20"/>
        <rFont val="Arial"/>
        <family val="2"/>
        <charset val="204"/>
      </rPr>
      <t>GKC6 250-163L-0250R-R</t>
    </r>
  </si>
  <si>
    <r>
      <rPr>
        <sz val="10"/>
        <color rgb="FF231F20"/>
        <rFont val="Arial"/>
        <family val="2"/>
        <charset val="204"/>
      </rPr>
      <t>70TB4880000</t>
    </r>
  </si>
  <si>
    <r>
      <rPr>
        <sz val="10"/>
        <color rgb="FF231F20"/>
        <rFont val="Arial"/>
        <family val="2"/>
        <charset val="204"/>
      </rPr>
      <t>GKC6 250-163G-0340R-R</t>
    </r>
  </si>
  <si>
    <r>
      <rPr>
        <sz val="10"/>
        <color rgb="FF231F20"/>
        <rFont val="Arial"/>
        <family val="2"/>
        <charset val="204"/>
      </rPr>
      <t>70TB4910000</t>
    </r>
  </si>
  <si>
    <r>
      <rPr>
        <sz val="10"/>
        <color rgb="FF231F20"/>
        <rFont val="Arial"/>
        <family val="2"/>
        <charset val="204"/>
      </rPr>
      <t>GKC6 250-163D-0420R-R</t>
    </r>
  </si>
  <si>
    <r>
      <rPr>
        <sz val="10"/>
        <color rgb="FF231F20"/>
        <rFont val="Arial"/>
        <family val="2"/>
        <charset val="204"/>
      </rPr>
      <t>70TB4940000</t>
    </r>
  </si>
  <si>
    <r>
      <rPr>
        <sz val="10"/>
        <color rgb="FF231F20"/>
        <rFont val="Arial"/>
        <family val="2"/>
        <charset val="204"/>
      </rPr>
      <t>GKC6 250-163A-0510R-R</t>
    </r>
  </si>
  <si>
    <r>
      <rPr>
        <sz val="10"/>
        <color rgb="FF231F20"/>
        <rFont val="Arial"/>
        <family val="2"/>
        <charset val="204"/>
      </rPr>
      <t>70TB3980000</t>
    </r>
  </si>
  <si>
    <r>
      <rPr>
        <sz val="10"/>
        <color rgb="FF231F20"/>
        <rFont val="Arial"/>
        <family val="2"/>
        <charset val="204"/>
      </rPr>
      <t>GKC8 250-163A-0210Z</t>
    </r>
  </si>
  <si>
    <r>
      <rPr>
        <sz val="10"/>
        <color rgb="FF231F20"/>
        <rFont val="Arial"/>
        <family val="2"/>
        <charset val="204"/>
      </rPr>
      <t>70TB4820000</t>
    </r>
  </si>
  <si>
    <r>
      <rPr>
        <sz val="10"/>
        <color rgb="FF231F20"/>
        <rFont val="Arial"/>
        <family val="2"/>
        <charset val="204"/>
      </rPr>
      <t>GKC8 250-163A-0210Z-R</t>
    </r>
  </si>
  <si>
    <r>
      <rPr>
        <sz val="10"/>
        <color rgb="FF231F20"/>
        <rFont val="Arial"/>
        <family val="2"/>
        <charset val="204"/>
      </rPr>
      <t>70TB3650000</t>
    </r>
  </si>
  <si>
    <r>
      <rPr>
        <sz val="10"/>
        <color rgb="FF231F20"/>
        <rFont val="Arial"/>
        <family val="2"/>
        <charset val="204"/>
      </rPr>
      <t>GKN4 200-100L-0165N</t>
    </r>
  </si>
  <si>
    <r>
      <rPr>
        <sz val="10"/>
        <color rgb="FF231F20"/>
        <rFont val="Arial"/>
        <family val="2"/>
        <charset val="204"/>
      </rPr>
      <t>70TB3680000</t>
    </r>
  </si>
  <si>
    <r>
      <rPr>
        <sz val="10"/>
        <color rgb="FF231F20"/>
        <rFont val="Arial"/>
        <family val="2"/>
        <charset val="204"/>
      </rPr>
      <t>GKN4 200-100G-0193N</t>
    </r>
  </si>
  <si>
    <r>
      <rPr>
        <sz val="10"/>
        <color rgb="FF231F20"/>
        <rFont val="Arial"/>
        <family val="2"/>
        <charset val="204"/>
      </rPr>
      <t>70TB3710000</t>
    </r>
  </si>
  <si>
    <r>
      <rPr>
        <sz val="10"/>
        <color rgb="FF231F20"/>
        <rFont val="Arial"/>
        <family val="2"/>
        <charset val="204"/>
      </rPr>
      <t>GKN4 200-100D-0210N</t>
    </r>
  </si>
  <si>
    <r>
      <rPr>
        <sz val="10"/>
        <color rgb="FF231F20"/>
        <rFont val="Arial"/>
        <family val="2"/>
        <charset val="204"/>
      </rPr>
      <t>70TB3740000</t>
    </r>
  </si>
  <si>
    <r>
      <rPr>
        <sz val="10"/>
        <color rgb="FF231F20"/>
        <rFont val="Arial"/>
        <family val="2"/>
        <charset val="204"/>
      </rPr>
      <t>GKN4 200-100A-0260N</t>
    </r>
  </si>
  <si>
    <r>
      <rPr>
        <sz val="10"/>
        <color rgb="FF231F20"/>
        <rFont val="Arial"/>
        <family val="2"/>
        <charset val="204"/>
      </rPr>
      <t>70TB5870000</t>
    </r>
  </si>
  <si>
    <r>
      <rPr>
        <sz val="10"/>
        <color rgb="FF231F20"/>
        <rFont val="Arial"/>
        <family val="2"/>
        <charset val="204"/>
      </rPr>
      <t>GKN4 300-143N-0820T</t>
    </r>
  </si>
  <si>
    <r>
      <rPr>
        <sz val="10"/>
        <color rgb="FF231F20"/>
        <rFont val="Arial"/>
        <family val="2"/>
        <charset val="204"/>
      </rPr>
      <t>70TB5900000</t>
    </r>
  </si>
  <si>
    <r>
      <rPr>
        <sz val="10"/>
        <color rgb="FF231F20"/>
        <rFont val="Arial"/>
        <family val="2"/>
        <charset val="204"/>
      </rPr>
      <t>GKN4 300-143M-0900T</t>
    </r>
  </si>
  <si>
    <r>
      <rPr>
        <sz val="10"/>
        <color rgb="FF231F20"/>
        <rFont val="Arial"/>
        <family val="2"/>
        <charset val="204"/>
      </rPr>
      <t>70TB5930000</t>
    </r>
  </si>
  <si>
    <r>
      <rPr>
        <sz val="10"/>
        <color rgb="FF231F20"/>
        <rFont val="Arial"/>
        <family val="2"/>
        <charset val="204"/>
      </rPr>
      <t>GKN4 300-143I-1000T</t>
    </r>
  </si>
  <si>
    <r>
      <rPr>
        <sz val="10"/>
        <color rgb="FF231F20"/>
        <rFont val="Arial"/>
        <family val="2"/>
        <charset val="204"/>
      </rPr>
      <t>70TB5960000</t>
    </r>
  </si>
  <si>
    <r>
      <rPr>
        <sz val="10"/>
        <color rgb="FF231F20"/>
        <rFont val="Arial"/>
        <family val="2"/>
        <charset val="204"/>
      </rPr>
      <t>GKN4 300-143G-1200T</t>
    </r>
  </si>
  <si>
    <r>
      <rPr>
        <sz val="10"/>
        <color rgb="FF231F20"/>
        <rFont val="Arial"/>
        <family val="2"/>
        <charset val="204"/>
      </rPr>
      <t>70TB5990000</t>
    </r>
  </si>
  <si>
    <r>
      <rPr>
        <sz val="10"/>
        <color rgb="FF231F20"/>
        <rFont val="Arial"/>
        <family val="2"/>
        <charset val="204"/>
      </rPr>
      <t>GKN4 300-143D-1450T</t>
    </r>
  </si>
  <si>
    <r>
      <rPr>
        <sz val="10"/>
        <color rgb="FF231F20"/>
        <rFont val="Arial"/>
        <family val="2"/>
        <charset val="204"/>
      </rPr>
      <t>70TB6020000</t>
    </r>
  </si>
  <si>
    <r>
      <rPr>
        <sz val="10"/>
        <color rgb="FF231F20"/>
        <rFont val="Arial"/>
        <family val="2"/>
        <charset val="204"/>
      </rPr>
      <t>GKN4 300-143A-1800T</t>
    </r>
  </si>
  <si>
    <r>
      <rPr>
        <sz val="10"/>
        <color rgb="FF231F20"/>
        <rFont val="Arial"/>
        <family val="2"/>
        <charset val="204"/>
      </rPr>
      <t>70TB6050000</t>
    </r>
  </si>
  <si>
    <r>
      <rPr>
        <sz val="10"/>
        <color rgb="FF231F20"/>
        <rFont val="Arial"/>
        <family val="2"/>
        <charset val="204"/>
      </rPr>
      <t>GKN4 300-143Q-0820T-R</t>
    </r>
  </si>
  <si>
    <r>
      <rPr>
        <sz val="10"/>
        <color rgb="FF231F20"/>
        <rFont val="Arial"/>
        <family val="2"/>
        <charset val="204"/>
      </rPr>
      <t>70TB6080000</t>
    </r>
  </si>
  <si>
    <r>
      <rPr>
        <sz val="10"/>
        <color rgb="FF231F20"/>
        <rFont val="Arial"/>
        <family val="2"/>
        <charset val="204"/>
      </rPr>
      <t>GKN4 300-143P-0900T-R</t>
    </r>
  </si>
  <si>
    <r>
      <rPr>
        <sz val="10"/>
        <color rgb="FF231F20"/>
        <rFont val="Arial"/>
        <family val="2"/>
        <charset val="204"/>
      </rPr>
      <t>70TB6110000</t>
    </r>
  </si>
  <si>
    <r>
      <rPr>
        <sz val="10"/>
        <color rgb="FF231F20"/>
        <rFont val="Arial"/>
        <family val="2"/>
        <charset val="204"/>
      </rPr>
      <t>GKN4 300-143L-1000T-R</t>
    </r>
  </si>
  <si>
    <r>
      <rPr>
        <sz val="10"/>
        <color rgb="FF231F20"/>
        <rFont val="Arial"/>
        <family val="2"/>
        <charset val="204"/>
      </rPr>
      <t>70TB6140000</t>
    </r>
  </si>
  <si>
    <r>
      <rPr>
        <sz val="10"/>
        <color rgb="FF231F20"/>
        <rFont val="Arial"/>
        <family val="2"/>
        <charset val="204"/>
      </rPr>
      <t>GKN4 300-143H-1200T-R</t>
    </r>
  </si>
  <si>
    <r>
      <rPr>
        <sz val="10"/>
        <color rgb="FF231F20"/>
        <rFont val="Arial"/>
        <family val="2"/>
        <charset val="204"/>
      </rPr>
      <t>70TB6170000</t>
    </r>
  </si>
  <si>
    <r>
      <rPr>
        <sz val="10"/>
        <color rgb="FF231F20"/>
        <rFont val="Arial"/>
        <family val="2"/>
        <charset val="204"/>
      </rPr>
      <t>GKN4 300-143E-1450T-R</t>
    </r>
  </si>
  <si>
    <r>
      <rPr>
        <sz val="10"/>
        <color rgb="FF231F20"/>
        <rFont val="Arial"/>
        <family val="2"/>
        <charset val="204"/>
      </rPr>
      <t>70TB6200000</t>
    </r>
  </si>
  <si>
    <r>
      <rPr>
        <sz val="10"/>
        <color rgb="FF231F20"/>
        <rFont val="Arial"/>
        <family val="2"/>
        <charset val="204"/>
      </rPr>
      <t>GKN4 300-143B-1800T-R</t>
    </r>
  </si>
  <si>
    <r>
      <rPr>
        <sz val="10"/>
        <color rgb="FF231F20"/>
        <rFont val="Arial"/>
        <family val="2"/>
        <charset val="204"/>
      </rPr>
      <t>70TB2660000</t>
    </r>
  </si>
  <si>
    <r>
      <rPr>
        <sz val="10"/>
        <color rgb="FF231F20"/>
        <rFont val="Arial"/>
        <family val="2"/>
        <charset val="204"/>
      </rPr>
      <t>GKN6 200-100L-0075N</t>
    </r>
  </si>
  <si>
    <r>
      <rPr>
        <sz val="10"/>
        <color rgb="FF231F20"/>
        <rFont val="Arial"/>
        <family val="2"/>
        <charset val="204"/>
      </rPr>
      <t>70TB2690000</t>
    </r>
  </si>
  <si>
    <r>
      <rPr>
        <sz val="10"/>
        <color rgb="FF231F20"/>
        <rFont val="Arial"/>
        <family val="2"/>
        <charset val="204"/>
      </rPr>
      <t>GKN6 200-100G-0075N</t>
    </r>
  </si>
  <si>
    <r>
      <rPr>
        <sz val="10"/>
        <color rgb="FF231F20"/>
        <rFont val="Arial"/>
        <family val="2"/>
        <charset val="204"/>
      </rPr>
      <t>70TB2720000</t>
    </r>
  </si>
  <si>
    <r>
      <rPr>
        <sz val="10"/>
        <color rgb="FF231F20"/>
        <rFont val="Arial"/>
        <family val="2"/>
        <charset val="204"/>
      </rPr>
      <t>GKN6 200-100A-0075N</t>
    </r>
  </si>
  <si>
    <r>
      <rPr>
        <sz val="10"/>
        <color rgb="FF231F20"/>
        <rFont val="Arial"/>
        <family val="2"/>
        <charset val="204"/>
      </rPr>
      <t>70TB3560000</t>
    </r>
  </si>
  <si>
    <r>
      <rPr>
        <sz val="10"/>
        <color rgb="FF231F20"/>
        <rFont val="Arial"/>
        <family val="2"/>
        <charset val="204"/>
      </rPr>
      <t>GKN6 200-100L-0110N</t>
    </r>
  </si>
  <si>
    <r>
      <rPr>
        <sz val="10"/>
        <color rgb="FF231F20"/>
        <rFont val="Arial"/>
        <family val="2"/>
        <charset val="204"/>
      </rPr>
      <t>70TB3590000</t>
    </r>
  </si>
  <si>
    <r>
      <rPr>
        <sz val="10"/>
        <color rgb="FF231F20"/>
        <rFont val="Arial"/>
        <family val="2"/>
        <charset val="204"/>
      </rPr>
      <t>GKN6 200-100G-0110N</t>
    </r>
  </si>
  <si>
    <r>
      <rPr>
        <sz val="10"/>
        <color rgb="FF231F20"/>
        <rFont val="Arial"/>
        <family val="2"/>
        <charset val="204"/>
      </rPr>
      <t>70TB3620000</t>
    </r>
  </si>
  <si>
    <r>
      <rPr>
        <sz val="10"/>
        <color rgb="FF231F20"/>
        <rFont val="Arial"/>
        <family val="2"/>
        <charset val="204"/>
      </rPr>
      <t>GKN6 200-100A-0110N</t>
    </r>
  </si>
  <si>
    <r>
      <rPr>
        <sz val="10"/>
        <color rgb="FF231F20"/>
        <rFont val="Arial"/>
        <family val="2"/>
        <charset val="204"/>
      </rPr>
      <t>70TB3770000</t>
    </r>
  </si>
  <si>
    <r>
      <rPr>
        <sz val="10"/>
        <color rgb="FF231F20"/>
        <rFont val="Arial"/>
        <family val="2"/>
        <charset val="204"/>
      </rPr>
      <t>GKN6 250-115I-0110P</t>
    </r>
  </si>
  <si>
    <r>
      <rPr>
        <sz val="10"/>
        <color rgb="FF231F20"/>
        <rFont val="Arial"/>
        <family val="2"/>
        <charset val="204"/>
      </rPr>
      <t>70TB3800000</t>
    </r>
  </si>
  <si>
    <r>
      <rPr>
        <sz val="10"/>
        <color rgb="FF231F20"/>
        <rFont val="Arial"/>
        <family val="2"/>
        <charset val="204"/>
      </rPr>
      <t>GKN6 250-115D-0150P</t>
    </r>
  </si>
  <si>
    <r>
      <rPr>
        <sz val="10"/>
        <color rgb="FF231F20"/>
        <rFont val="Arial"/>
        <family val="2"/>
        <charset val="204"/>
      </rPr>
      <t>70TB3830000</t>
    </r>
  </si>
  <si>
    <r>
      <rPr>
        <sz val="10"/>
        <color rgb="FF231F20"/>
        <rFont val="Arial"/>
        <family val="2"/>
        <charset val="204"/>
      </rPr>
      <t>GKN6 250-115A-0195P</t>
    </r>
  </si>
  <si>
    <r>
      <rPr>
        <sz val="10"/>
        <color rgb="FF231F20"/>
        <rFont val="Arial"/>
        <family val="2"/>
        <charset val="204"/>
      </rPr>
      <t>70TB4190000</t>
    </r>
  </si>
  <si>
    <r>
      <rPr>
        <sz val="10"/>
        <color rgb="FF231F20"/>
        <rFont val="Arial"/>
        <family val="2"/>
        <charset val="204"/>
      </rPr>
      <t>GKN6 300-143M-0250R</t>
    </r>
  </si>
  <si>
    <r>
      <rPr>
        <sz val="10"/>
        <color rgb="FF231F20"/>
        <rFont val="Arial"/>
        <family val="2"/>
        <charset val="204"/>
      </rPr>
      <t>70TB4220000</t>
    </r>
  </si>
  <si>
    <r>
      <rPr>
        <sz val="10"/>
        <color rgb="FF231F20"/>
        <rFont val="Arial"/>
        <family val="2"/>
        <charset val="204"/>
      </rPr>
      <t>GKN6 300-143G-0340R</t>
    </r>
  </si>
  <si>
    <r>
      <rPr>
        <sz val="10"/>
        <color rgb="FF231F20"/>
        <rFont val="Arial"/>
        <family val="2"/>
        <charset val="204"/>
      </rPr>
      <t>70TB4250000</t>
    </r>
  </si>
  <si>
    <r>
      <rPr>
        <sz val="10"/>
        <color rgb="FF231F20"/>
        <rFont val="Arial"/>
        <family val="2"/>
        <charset val="204"/>
      </rPr>
      <t>GKN6 300-143D-0420R</t>
    </r>
  </si>
  <si>
    <r>
      <rPr>
        <sz val="10"/>
        <color rgb="FF231F20"/>
        <rFont val="Arial"/>
        <family val="2"/>
        <charset val="204"/>
      </rPr>
      <t>70TB4280000</t>
    </r>
  </si>
  <si>
    <r>
      <rPr>
        <sz val="10"/>
        <color rgb="FF231F20"/>
        <rFont val="Arial"/>
        <family val="2"/>
        <charset val="204"/>
      </rPr>
      <t>GKN6 300-143A-0510R</t>
    </r>
  </si>
  <si>
    <r>
      <rPr>
        <sz val="10"/>
        <color rgb="FF231F20"/>
        <rFont val="Arial"/>
        <family val="2"/>
        <charset val="204"/>
      </rPr>
      <t>70TB5030000</t>
    </r>
  </si>
  <si>
    <r>
      <rPr>
        <sz val="10"/>
        <color rgb="FF231F20"/>
        <rFont val="Arial"/>
        <family val="2"/>
        <charset val="204"/>
      </rPr>
      <t>GKN6 300-143N-0250R-R</t>
    </r>
  </si>
  <si>
    <r>
      <rPr>
        <sz val="10"/>
        <color rgb="FF231F20"/>
        <rFont val="Arial"/>
        <family val="2"/>
        <charset val="204"/>
      </rPr>
      <t>70TB5060000</t>
    </r>
  </si>
  <si>
    <r>
      <rPr>
        <sz val="10"/>
        <color rgb="FF231F20"/>
        <rFont val="Arial"/>
        <family val="2"/>
        <charset val="204"/>
      </rPr>
      <t>GKN6 300-143H-0340R-R</t>
    </r>
  </si>
  <si>
    <r>
      <rPr>
        <sz val="10"/>
        <color rgb="FF231F20"/>
        <rFont val="Arial"/>
        <family val="2"/>
        <charset val="204"/>
      </rPr>
      <t>70TB5090000</t>
    </r>
  </si>
  <si>
    <r>
      <rPr>
        <sz val="10"/>
        <color rgb="FF231F20"/>
        <rFont val="Arial"/>
        <family val="2"/>
        <charset val="204"/>
      </rPr>
      <t>GKN6 300-143E-0420R-R</t>
    </r>
  </si>
  <si>
    <r>
      <rPr>
        <sz val="10"/>
        <color rgb="FF231F20"/>
        <rFont val="Arial"/>
        <family val="2"/>
        <charset val="204"/>
      </rPr>
      <t>70TB5120000</t>
    </r>
  </si>
  <si>
    <r>
      <rPr>
        <sz val="10"/>
        <color rgb="FF231F20"/>
        <rFont val="Arial"/>
        <family val="2"/>
        <charset val="204"/>
      </rPr>
      <t>GKN6 300-143B-0510R-R</t>
    </r>
  </si>
  <si>
    <r>
      <rPr>
        <sz val="10"/>
        <color rgb="FF231F20"/>
        <rFont val="Arial"/>
        <family val="2"/>
        <charset val="204"/>
      </rPr>
      <t>70TB5270000</t>
    </r>
  </si>
  <si>
    <r>
      <rPr>
        <sz val="10"/>
        <color rgb="FF231F20"/>
        <rFont val="Arial"/>
        <family val="2"/>
        <charset val="204"/>
      </rPr>
      <t>GKN6 350-164V-0420R</t>
    </r>
  </si>
  <si>
    <r>
      <rPr>
        <sz val="10"/>
        <color rgb="FF231F20"/>
        <rFont val="Arial"/>
        <family val="2"/>
        <charset val="204"/>
      </rPr>
      <t>70TB5300000</t>
    </r>
  </si>
  <si>
    <r>
      <rPr>
        <sz val="10"/>
        <color rgb="FF231F20"/>
        <rFont val="Arial"/>
        <family val="2"/>
        <charset val="204"/>
      </rPr>
      <t>GKN6 350-164S-0510R</t>
    </r>
  </si>
  <si>
    <r>
      <rPr>
        <sz val="10"/>
        <color rgb="FF231F20"/>
        <rFont val="Arial"/>
        <family val="2"/>
        <charset val="204"/>
      </rPr>
      <t>70TB5330000</t>
    </r>
  </si>
  <si>
    <r>
      <rPr>
        <sz val="10"/>
        <color rgb="FF231F20"/>
        <rFont val="Arial"/>
        <family val="2"/>
        <charset val="204"/>
      </rPr>
      <t>GKN6 350-164W-0420R-R</t>
    </r>
  </si>
  <si>
    <r>
      <rPr>
        <sz val="10"/>
        <color rgb="FF231F20"/>
        <rFont val="Arial"/>
        <family val="2"/>
        <charset val="204"/>
      </rPr>
      <t>70TB5360000</t>
    </r>
  </si>
  <si>
    <r>
      <rPr>
        <sz val="10"/>
        <color rgb="FF231F20"/>
        <rFont val="Arial"/>
        <family val="2"/>
        <charset val="204"/>
      </rPr>
      <t>GKN6 350-164T-0510R-R</t>
    </r>
  </si>
  <si>
    <r>
      <rPr>
        <sz val="10"/>
        <color rgb="FF231F20"/>
        <rFont val="Arial"/>
        <family val="2"/>
        <charset val="204"/>
      </rPr>
      <t>70TB6230000</t>
    </r>
  </si>
  <si>
    <r>
      <rPr>
        <sz val="10"/>
        <color rgb="FF231F20"/>
        <rFont val="Arial"/>
        <family val="2"/>
        <charset val="204"/>
      </rPr>
      <t>GKN6 350-164O-0600T</t>
    </r>
  </si>
  <si>
    <r>
      <rPr>
        <sz val="10"/>
        <color rgb="FF231F20"/>
        <rFont val="Arial"/>
        <family val="2"/>
        <charset val="204"/>
      </rPr>
      <t>70TB6260000</t>
    </r>
  </si>
  <si>
    <r>
      <rPr>
        <sz val="10"/>
        <color rgb="FF231F20"/>
        <rFont val="Arial"/>
        <family val="2"/>
        <charset val="204"/>
      </rPr>
      <t>GKN6 350-164G-0820T</t>
    </r>
  </si>
  <si>
    <r>
      <rPr>
        <sz val="10"/>
        <color rgb="FF231F20"/>
        <rFont val="Arial"/>
        <family val="2"/>
        <charset val="204"/>
      </rPr>
      <t>70TB6290000</t>
    </r>
  </si>
  <si>
    <r>
      <rPr>
        <sz val="10"/>
        <color rgb="FF231F20"/>
        <rFont val="Arial"/>
        <family val="2"/>
        <charset val="204"/>
      </rPr>
      <t>GKN6 350-164A-1000T</t>
    </r>
  </si>
  <si>
    <r>
      <rPr>
        <sz val="10"/>
        <color rgb="FF231F20"/>
        <rFont val="Arial"/>
        <family val="2"/>
        <charset val="204"/>
      </rPr>
      <t>70TB6320000</t>
    </r>
  </si>
  <si>
    <r>
      <rPr>
        <sz val="10"/>
        <color rgb="FF231F20"/>
        <rFont val="Arial"/>
        <family val="2"/>
        <charset val="204"/>
      </rPr>
      <t>GKN6 350-164P-0600T-R</t>
    </r>
  </si>
  <si>
    <r>
      <rPr>
        <sz val="10"/>
        <color rgb="FF231F20"/>
        <rFont val="Arial"/>
        <family val="2"/>
        <charset val="204"/>
      </rPr>
      <t>70TB6350000</t>
    </r>
  </si>
  <si>
    <r>
      <rPr>
        <sz val="10"/>
        <color rgb="FF231F20"/>
        <rFont val="Arial"/>
        <family val="2"/>
        <charset val="204"/>
      </rPr>
      <t>GKN6 350-164H-0820T-R</t>
    </r>
  </si>
  <si>
    <r>
      <rPr>
        <sz val="10"/>
        <color rgb="FF231F20"/>
        <rFont val="Arial"/>
        <family val="2"/>
        <charset val="204"/>
      </rPr>
      <t>70TB6380000</t>
    </r>
  </si>
  <si>
    <r>
      <rPr>
        <sz val="10"/>
        <color rgb="FF231F20"/>
        <rFont val="Arial"/>
        <family val="2"/>
        <charset val="204"/>
      </rPr>
      <t>GKN6 350-164B-1000T-R</t>
    </r>
  </si>
  <si>
    <r>
      <rPr>
        <sz val="10"/>
        <color rgb="FF231F20"/>
        <rFont val="Arial"/>
        <family val="2"/>
        <charset val="204"/>
      </rPr>
      <t>70TB4130000</t>
    </r>
  </si>
  <si>
    <r>
      <rPr>
        <sz val="10"/>
        <color rgb="FF231F20"/>
        <rFont val="Arial"/>
        <family val="2"/>
        <charset val="204"/>
      </rPr>
      <t>GKN8 300-143D-0170Z</t>
    </r>
  </si>
  <si>
    <r>
      <rPr>
        <sz val="10"/>
        <color rgb="FF231F20"/>
        <rFont val="Arial"/>
        <family val="2"/>
        <charset val="204"/>
      </rPr>
      <t>70TB4160000</t>
    </r>
  </si>
  <si>
    <r>
      <rPr>
        <sz val="10"/>
        <color rgb="FF231F20"/>
        <rFont val="Arial"/>
        <family val="2"/>
        <charset val="204"/>
      </rPr>
      <t>GKN8 300-143A-0210Z</t>
    </r>
  </si>
  <si>
    <r>
      <rPr>
        <sz val="10"/>
        <color rgb="FF231F20"/>
        <rFont val="Arial"/>
        <family val="2"/>
        <charset val="204"/>
      </rPr>
      <t>70TB4970000</t>
    </r>
  </si>
  <si>
    <r>
      <rPr>
        <sz val="10"/>
        <color rgb="FF231F20"/>
        <rFont val="Arial"/>
        <family val="2"/>
        <charset val="204"/>
      </rPr>
      <t>GKN8 300-143E-0170Z-R</t>
    </r>
  </si>
  <si>
    <r>
      <rPr>
        <sz val="10"/>
        <color rgb="FF231F20"/>
        <rFont val="Arial"/>
        <family val="2"/>
        <charset val="204"/>
      </rPr>
      <t>70TB5000000</t>
    </r>
  </si>
  <si>
    <r>
      <rPr>
        <sz val="10"/>
        <color rgb="FF231F20"/>
        <rFont val="Arial"/>
        <family val="2"/>
        <charset val="204"/>
      </rPr>
      <t>GKN8 300-143B-0210Z-R</t>
    </r>
  </si>
  <si>
    <r>
      <rPr>
        <sz val="10"/>
        <color rgb="FF231F20"/>
        <rFont val="Arial"/>
        <family val="2"/>
        <charset val="204"/>
      </rPr>
      <t>70TB4310000</t>
    </r>
  </si>
  <si>
    <r>
      <rPr>
        <sz val="10"/>
        <color rgb="FF231F20"/>
        <rFont val="Arial"/>
        <family val="2"/>
        <charset val="204"/>
      </rPr>
      <t>GKN8 350-143S-0210R</t>
    </r>
  </si>
  <si>
    <r>
      <rPr>
        <sz val="10"/>
        <color rgb="FF231F20"/>
        <rFont val="Arial"/>
        <family val="2"/>
        <charset val="204"/>
      </rPr>
      <t>70TB4340000</t>
    </r>
  </si>
  <si>
    <r>
      <rPr>
        <sz val="10"/>
        <color rgb="FF231F20"/>
        <rFont val="Arial"/>
        <family val="2"/>
        <charset val="204"/>
      </rPr>
      <t>GKN8 350-143O-0250R</t>
    </r>
  </si>
  <si>
    <r>
      <rPr>
        <sz val="10"/>
        <color rgb="FF231F20"/>
        <rFont val="Arial"/>
        <family val="2"/>
        <charset val="204"/>
      </rPr>
      <t>70TB4370000</t>
    </r>
  </si>
  <si>
    <r>
      <rPr>
        <sz val="10"/>
        <color rgb="FF231F20"/>
        <rFont val="Arial"/>
        <family val="2"/>
        <charset val="204"/>
      </rPr>
      <t>GKN8 350-143G-0340R</t>
    </r>
  </si>
  <si>
    <r>
      <rPr>
        <sz val="10"/>
        <color rgb="FF231F20"/>
        <rFont val="Arial"/>
        <family val="2"/>
        <charset val="204"/>
      </rPr>
      <t>70TB4400000</t>
    </r>
  </si>
  <si>
    <r>
      <rPr>
        <sz val="10"/>
        <color rgb="FF231F20"/>
        <rFont val="Arial"/>
        <family val="2"/>
        <charset val="204"/>
      </rPr>
      <t>GKN8 350-143A-0420R</t>
    </r>
  </si>
  <si>
    <r>
      <rPr>
        <sz val="10"/>
        <color rgb="FF231F20"/>
        <rFont val="Arial"/>
        <family val="2"/>
        <charset val="204"/>
      </rPr>
      <t>70TB5150000</t>
    </r>
  </si>
  <si>
    <r>
      <rPr>
        <sz val="10"/>
        <color rgb="FF231F20"/>
        <rFont val="Arial"/>
        <family val="2"/>
        <charset val="204"/>
      </rPr>
      <t>GKN8 350-143T-0210R-R</t>
    </r>
  </si>
  <si>
    <r>
      <rPr>
        <sz val="10"/>
        <color rgb="FF231F20"/>
        <rFont val="Arial"/>
        <family val="2"/>
        <charset val="204"/>
      </rPr>
      <t>70TB5180000</t>
    </r>
  </si>
  <si>
    <r>
      <rPr>
        <sz val="10"/>
        <color rgb="FF231F20"/>
        <rFont val="Arial"/>
        <family val="2"/>
        <charset val="204"/>
      </rPr>
      <t>GKN8 350-143P-0250R-R</t>
    </r>
  </si>
  <si>
    <r>
      <rPr>
        <sz val="10"/>
        <color rgb="FF231F20"/>
        <rFont val="Arial"/>
        <family val="2"/>
        <charset val="204"/>
      </rPr>
      <t>70TB5210000</t>
    </r>
  </si>
  <si>
    <r>
      <rPr>
        <sz val="10"/>
        <color rgb="FF231F20"/>
        <rFont val="Arial"/>
        <family val="2"/>
        <charset val="204"/>
      </rPr>
      <t>GKN8 350-143H-0340R-R</t>
    </r>
  </si>
  <si>
    <r>
      <rPr>
        <sz val="10"/>
        <color rgb="FF231F20"/>
        <rFont val="Arial"/>
        <family val="2"/>
        <charset val="204"/>
      </rPr>
      <t>70TB5240000</t>
    </r>
  </si>
  <si>
    <r>
      <rPr>
        <sz val="10"/>
        <color rgb="FF231F20"/>
        <rFont val="Arial"/>
        <family val="2"/>
        <charset val="204"/>
      </rPr>
      <t>GKN8 350-143B-0420R-R</t>
    </r>
  </si>
  <si>
    <r>
      <rPr>
        <sz val="10"/>
        <color rgb="FF231F20"/>
        <rFont val="Arial"/>
        <family val="2"/>
        <charset val="204"/>
      </rPr>
      <t>70TB4430000</t>
    </r>
  </si>
  <si>
    <r>
      <rPr>
        <sz val="10"/>
        <color rgb="FF231F20"/>
        <rFont val="Arial"/>
        <family val="2"/>
        <charset val="204"/>
      </rPr>
      <t>GKG2 40-4T-0020F</t>
    </r>
  </si>
  <si>
    <r>
      <rPr>
        <sz val="10"/>
        <color rgb="FF231F20"/>
        <rFont val="Arial"/>
        <family val="2"/>
        <charset val="204"/>
      </rPr>
      <t>70TB4460000</t>
    </r>
  </si>
  <si>
    <r>
      <rPr>
        <sz val="10"/>
        <color rgb="FF231F20"/>
        <rFont val="Arial"/>
        <family val="2"/>
        <charset val="204"/>
      </rPr>
      <t>GKG2 40-4R-0020F</t>
    </r>
  </si>
  <si>
    <r>
      <rPr>
        <sz val="10"/>
        <color rgb="FF231F20"/>
        <rFont val="Arial"/>
        <family val="2"/>
        <charset val="204"/>
      </rPr>
      <t>70TB4550000</t>
    </r>
  </si>
  <si>
    <r>
      <rPr>
        <sz val="10"/>
        <color rgb="FF231F20"/>
        <rFont val="Arial"/>
        <family val="2"/>
        <charset val="204"/>
      </rPr>
      <t>GKG2 40-4D-0020F</t>
    </r>
  </si>
  <si>
    <r>
      <rPr>
        <sz val="10"/>
        <color rgb="FF231F20"/>
        <rFont val="Arial"/>
        <family val="2"/>
        <charset val="204"/>
      </rPr>
      <t>70TB4580000</t>
    </r>
  </si>
  <si>
    <r>
      <rPr>
        <sz val="10"/>
        <color rgb="FF231F20"/>
        <rFont val="Arial"/>
        <family val="2"/>
        <charset val="204"/>
      </rPr>
      <t>GKG2 40-4G-0020F</t>
    </r>
  </si>
  <si>
    <r>
      <rPr>
        <sz val="10"/>
        <color rgb="FF231F20"/>
        <rFont val="Arial"/>
        <family val="2"/>
        <charset val="204"/>
      </rPr>
      <t>70TB4490000</t>
    </r>
  </si>
  <si>
    <r>
      <rPr>
        <sz val="10"/>
        <color rgb="FF231F20"/>
        <rFont val="Arial"/>
        <family val="2"/>
        <charset val="204"/>
      </rPr>
      <t>GKG2 40-4P-0025F</t>
    </r>
  </si>
  <si>
    <r>
      <rPr>
        <sz val="10"/>
        <color rgb="FF231F20"/>
        <rFont val="Arial"/>
        <family val="2"/>
        <charset val="204"/>
      </rPr>
      <t>70TB4520000</t>
    </r>
  </si>
  <si>
    <r>
      <rPr>
        <sz val="10"/>
        <color rgb="FF231F20"/>
        <rFont val="Arial"/>
        <family val="2"/>
        <charset val="204"/>
      </rPr>
      <t>GKG2 40-4A-0025F</t>
    </r>
  </si>
  <si>
    <r>
      <rPr>
        <sz val="10"/>
        <color rgb="FF231F20"/>
        <rFont val="Arial"/>
        <family val="2"/>
        <charset val="204"/>
      </rPr>
      <t>70TB4670000</t>
    </r>
  </si>
  <si>
    <r>
      <rPr>
        <sz val="10"/>
        <color rgb="FF231F20"/>
        <rFont val="Arial"/>
        <family val="2"/>
        <charset val="204"/>
      </rPr>
      <t>GKG2 40-4G-0038H</t>
    </r>
  </si>
  <si>
    <r>
      <rPr>
        <sz val="10"/>
        <color rgb="FF231F20"/>
        <rFont val="Arial"/>
        <family val="2"/>
        <charset val="204"/>
      </rPr>
      <t>70TB4640000</t>
    </r>
  </si>
  <si>
    <r>
      <rPr>
        <sz val="10"/>
        <color rgb="FF231F20"/>
        <rFont val="Arial"/>
        <family val="2"/>
        <charset val="204"/>
      </rPr>
      <t>GKG2 40-4D-0048H</t>
    </r>
  </si>
  <si>
    <r>
      <rPr>
        <sz val="10"/>
        <color rgb="FF231F20"/>
        <rFont val="Arial"/>
        <family val="2"/>
        <charset val="204"/>
      </rPr>
      <t>70TB4610000</t>
    </r>
  </si>
  <si>
    <r>
      <rPr>
        <sz val="10"/>
        <color rgb="FF231F20"/>
        <rFont val="Arial"/>
        <family val="2"/>
        <charset val="204"/>
      </rPr>
      <t>GKG2 40-4A-0065H</t>
    </r>
  </si>
  <si>
    <r>
      <t xml:space="preserve">KIT AGGIUNTIVI - </t>
    </r>
    <r>
      <rPr>
        <i/>
        <sz val="10"/>
        <color indexed="9"/>
        <rFont val="Arial"/>
        <family val="2"/>
      </rPr>
      <t>ADDITIONAL KIT</t>
    </r>
  </si>
  <si>
    <r>
      <rPr>
        <sz val="10"/>
        <color rgb="FF231F20"/>
        <rFont val="Arial"/>
        <family val="2"/>
        <charset val="204"/>
      </rPr>
      <t>SAK 65-65-2</t>
    </r>
  </si>
  <si>
    <r>
      <rPr>
        <sz val="10"/>
        <color rgb="FF231F20"/>
        <rFont val="Arial"/>
        <family val="2"/>
        <charset val="204"/>
      </rPr>
      <t>SAK 65-80-2</t>
    </r>
  </si>
  <si>
    <r>
      <rPr>
        <sz val="10"/>
        <color rgb="FF231F20"/>
        <rFont val="Arial"/>
        <family val="2"/>
        <charset val="204"/>
      </rPr>
      <t>SAK 80-80-2</t>
    </r>
  </si>
  <si>
    <r>
      <rPr>
        <sz val="10"/>
        <color rgb="FF231F20"/>
        <rFont val="Arial"/>
        <family val="2"/>
        <charset val="204"/>
      </rPr>
      <t>SAK 80-100-2</t>
    </r>
  </si>
  <si>
    <r>
      <rPr>
        <sz val="10"/>
        <color rgb="FF231F20"/>
        <rFont val="Arial"/>
        <family val="2"/>
        <charset val="204"/>
      </rPr>
      <t>SAK 100-100-2</t>
    </r>
  </si>
  <si>
    <r>
      <rPr>
        <sz val="10"/>
        <color rgb="FF231F20"/>
        <rFont val="Arial"/>
        <family val="2"/>
        <charset val="204"/>
      </rPr>
      <t>SAK 100-100-2A</t>
    </r>
  </si>
  <si>
    <r>
      <rPr>
        <sz val="10"/>
        <color rgb="FF231F20"/>
        <rFont val="Arial"/>
        <family val="2"/>
        <charset val="204"/>
      </rPr>
      <t>SAK 150-150-2</t>
    </r>
  </si>
  <si>
    <r>
      <rPr>
        <sz val="10"/>
        <color rgb="FF231F20"/>
        <rFont val="Arial"/>
        <family val="2"/>
        <charset val="204"/>
      </rPr>
      <t>SAK 150-200-3</t>
    </r>
  </si>
  <si>
    <r>
      <rPr>
        <sz val="10"/>
        <color rgb="FF231F20"/>
        <rFont val="Arial"/>
        <family val="2"/>
        <charset val="204"/>
      </rPr>
      <t>SAK 200-250-3</t>
    </r>
  </si>
  <si>
    <r>
      <rPr>
        <sz val="10"/>
        <color rgb="FF231F20"/>
        <rFont val="Arial"/>
        <family val="2"/>
        <charset val="204"/>
      </rPr>
      <t>SAK 250-300-3</t>
    </r>
  </si>
  <si>
    <r>
      <rPr>
        <sz val="10"/>
        <color rgb="FF231F20"/>
        <rFont val="Arial"/>
        <family val="2"/>
        <charset val="204"/>
      </rPr>
      <t>SAK 300-350-3</t>
    </r>
  </si>
  <si>
    <r>
      <rPr>
        <sz val="10"/>
        <color rgb="FF231F20"/>
        <rFont val="Arial"/>
        <family val="2"/>
        <charset val="204"/>
      </rPr>
      <t>SAK 350-400-3</t>
    </r>
  </si>
  <si>
    <r>
      <rPr>
        <sz val="10"/>
        <color rgb="FF231F20"/>
        <rFont val="Arial"/>
        <family val="2"/>
        <charset val="204"/>
      </rPr>
      <t>SAK 250-300-3A</t>
    </r>
  </si>
  <si>
    <r>
      <rPr>
        <sz val="10"/>
        <color rgb="FF231F20"/>
        <rFont val="Arial"/>
        <family val="2"/>
        <charset val="204"/>
      </rPr>
      <t>SAK 300-350-3A</t>
    </r>
  </si>
  <si>
    <r>
      <rPr>
        <sz val="10"/>
        <color rgb="FF231F20"/>
        <rFont val="Arial"/>
        <family val="2"/>
        <charset val="204"/>
      </rPr>
      <t>SAK 350-400-3A</t>
    </r>
  </si>
  <si>
    <t>Pump support</t>
  </si>
  <si>
    <r>
      <rPr>
        <sz val="10"/>
        <color rgb="FF231F20"/>
        <rFont val="Arial"/>
        <family val="2"/>
        <charset val="204"/>
      </rPr>
      <t>APK 80</t>
    </r>
  </si>
  <si>
    <r>
      <rPr>
        <sz val="10"/>
        <color rgb="FF231F20"/>
        <rFont val="Arial"/>
        <family val="2"/>
        <charset val="204"/>
      </rPr>
      <t>APK 100</t>
    </r>
  </si>
  <si>
    <r>
      <rPr>
        <sz val="10"/>
        <color rgb="FF231F20"/>
        <rFont val="Arial"/>
        <family val="2"/>
        <charset val="204"/>
      </rPr>
      <t>APK 100A</t>
    </r>
  </si>
  <si>
    <r>
      <rPr>
        <sz val="10"/>
        <color rgb="FF231F20"/>
        <rFont val="Arial"/>
        <family val="2"/>
        <charset val="204"/>
      </rPr>
      <t>APK 150</t>
    </r>
  </si>
  <si>
    <r>
      <rPr>
        <sz val="10"/>
        <color rgb="FF231F20"/>
        <rFont val="Arial"/>
        <family val="2"/>
        <charset val="204"/>
      </rPr>
      <t>APK 150A</t>
    </r>
  </si>
  <si>
    <r>
      <rPr>
        <sz val="10"/>
        <color rgb="FF231F20"/>
        <rFont val="Arial"/>
        <family val="2"/>
        <charset val="204"/>
      </rPr>
      <t>APK 250</t>
    </r>
  </si>
  <si>
    <r>
      <rPr>
        <sz val="10"/>
        <color rgb="FF231F20"/>
        <rFont val="Arial"/>
        <family val="2"/>
        <charset val="204"/>
      </rPr>
      <t>APK 350</t>
    </r>
  </si>
  <si>
    <t>Pump support horizontal</t>
  </si>
  <si>
    <r>
      <rPr>
        <sz val="10"/>
        <color rgb="FF231F20"/>
        <rFont val="Arial"/>
        <family val="2"/>
        <charset val="204"/>
      </rPr>
      <t>SOK80/N3</t>
    </r>
  </si>
  <si>
    <r>
      <rPr>
        <sz val="10"/>
        <color rgb="FF231F20"/>
        <rFont val="Arial"/>
        <family val="2"/>
        <charset val="204"/>
      </rPr>
      <t>SOK100/N3</t>
    </r>
  </si>
  <si>
    <r>
      <rPr>
        <sz val="10"/>
        <color rgb="FF231F20"/>
        <rFont val="Arial"/>
        <family val="2"/>
        <charset val="204"/>
      </rPr>
      <t>SOK150/N3</t>
    </r>
  </si>
  <si>
    <r>
      <rPr>
        <sz val="10"/>
        <color rgb="FF231F20"/>
        <rFont val="Arial"/>
        <family val="2"/>
        <charset val="204"/>
      </rPr>
      <t>SOK150-200</t>
    </r>
  </si>
  <si>
    <r>
      <rPr>
        <sz val="10"/>
        <color rgb="FF231F20"/>
        <rFont val="Arial"/>
        <family val="2"/>
        <charset val="204"/>
      </rPr>
      <t>SOK150-225</t>
    </r>
  </si>
  <si>
    <r>
      <rPr>
        <sz val="10"/>
        <color rgb="FF231F20"/>
        <rFont val="Arial"/>
        <family val="2"/>
        <charset val="204"/>
      </rPr>
      <t>SOK150-250</t>
    </r>
  </si>
  <si>
    <r>
      <rPr>
        <sz val="10"/>
        <color rgb="FF231F20"/>
        <rFont val="Arial"/>
        <family val="2"/>
        <charset val="204"/>
      </rPr>
      <t>SOK350-200</t>
    </r>
  </si>
  <si>
    <r>
      <rPr>
        <sz val="10"/>
        <color rgb="FF231F20"/>
        <rFont val="Arial"/>
        <family val="2"/>
        <charset val="204"/>
      </rPr>
      <t>SOK350-225</t>
    </r>
  </si>
  <si>
    <r>
      <rPr>
        <sz val="10"/>
        <color rgb="FF231F20"/>
        <rFont val="Arial"/>
        <family val="2"/>
        <charset val="204"/>
      </rPr>
      <t>SOK350-250</t>
    </r>
  </si>
  <si>
    <r>
      <rPr>
        <sz val="10"/>
        <color rgb="FF231F20"/>
        <rFont val="Arial"/>
        <family val="2"/>
        <charset val="204"/>
      </rPr>
      <t>SOK350-315</t>
    </r>
  </si>
  <si>
    <r>
      <rPr>
        <sz val="10"/>
        <color rgb="FF231F20"/>
        <rFont val="Arial"/>
        <family val="2"/>
        <charset val="204"/>
      </rPr>
      <t>SOK350-280</t>
    </r>
  </si>
  <si>
    <r>
      <rPr>
        <sz val="10"/>
        <color rgb="FF231F20"/>
        <rFont val="Arial"/>
        <family val="2"/>
        <charset val="204"/>
      </rPr>
      <t>SAK 40-G11/2-3/4</t>
    </r>
  </si>
  <si>
    <r>
      <rPr>
        <sz val="10"/>
        <color rgb="FF231F20"/>
        <rFont val="Arial"/>
        <family val="2"/>
        <charset val="204"/>
      </rPr>
      <t>SAK 40-G11/2A</t>
    </r>
  </si>
  <si>
    <t>Flanged hose connection</t>
  </si>
  <si>
    <r>
      <rPr>
        <sz val="10"/>
        <color rgb="FF231F20"/>
        <rFont val="Arial"/>
        <family val="2"/>
        <charset val="204"/>
      </rPr>
      <t>CFF 1 1/2"</t>
    </r>
  </si>
  <si>
    <r>
      <rPr>
        <sz val="10"/>
        <color rgb="FF231F20"/>
        <rFont val="Arial"/>
        <family val="2"/>
        <charset val="204"/>
      </rPr>
      <t>CFP65</t>
    </r>
  </si>
  <si>
    <r>
      <rPr>
        <sz val="10"/>
        <color rgb="FF231F20"/>
        <rFont val="Arial"/>
        <family val="2"/>
        <charset val="204"/>
      </rPr>
      <t>CFP80</t>
    </r>
  </si>
  <si>
    <r>
      <rPr>
        <sz val="10"/>
        <color rgb="FF231F20"/>
        <rFont val="Arial"/>
        <family val="2"/>
        <charset val="204"/>
      </rPr>
      <t>CFP100</t>
    </r>
  </si>
  <si>
    <r>
      <rPr>
        <sz val="10"/>
        <color rgb="FF231F20"/>
        <rFont val="Arial"/>
        <family val="2"/>
        <charset val="204"/>
      </rPr>
      <t>CFP150</t>
    </r>
  </si>
  <si>
    <r>
      <rPr>
        <sz val="10"/>
        <color rgb="FF231F20"/>
        <rFont val="Arial"/>
        <family val="2"/>
        <charset val="204"/>
      </rPr>
      <t>CFP200</t>
    </r>
  </si>
  <si>
    <r>
      <rPr>
        <sz val="10"/>
        <color rgb="FF231F20"/>
        <rFont val="Arial"/>
        <family val="2"/>
        <charset val="204"/>
      </rPr>
      <t>CFP250</t>
    </r>
  </si>
  <si>
    <t>Delivery elbow</t>
  </si>
  <si>
    <r>
      <rPr>
        <sz val="10"/>
        <color rgb="FF231F20"/>
        <rFont val="Arial"/>
        <family val="2"/>
        <charset val="204"/>
      </rPr>
      <t>CFK80</t>
    </r>
  </si>
  <si>
    <r>
      <rPr>
        <sz val="10"/>
        <color rgb="FF231F20"/>
        <rFont val="Arial"/>
        <family val="2"/>
        <charset val="204"/>
      </rPr>
      <t>CFK100</t>
    </r>
  </si>
  <si>
    <r>
      <rPr>
        <sz val="10"/>
        <color rgb="FF231F20"/>
        <rFont val="Arial"/>
        <family val="2"/>
        <charset val="204"/>
      </rPr>
      <t>CFK150</t>
    </r>
  </si>
  <si>
    <r>
      <rPr>
        <sz val="10"/>
        <color rgb="FF231F20"/>
        <rFont val="Arial"/>
        <family val="2"/>
        <charset val="204"/>
      </rPr>
      <t>CFK200</t>
    </r>
  </si>
  <si>
    <r>
      <rPr>
        <sz val="10"/>
        <color rgb="FF231F20"/>
        <rFont val="Arial"/>
        <family val="2"/>
        <charset val="204"/>
      </rPr>
      <t>CFK250</t>
    </r>
  </si>
  <si>
    <r>
      <rPr>
        <sz val="10"/>
        <color rgb="FF231F20"/>
        <rFont val="Arial"/>
        <family val="2"/>
        <charset val="204"/>
      </rPr>
      <t>CFK300</t>
    </r>
  </si>
  <si>
    <r>
      <rPr>
        <sz val="10"/>
        <color rgb="FF231F20"/>
        <rFont val="Arial"/>
        <family val="2"/>
        <charset val="204"/>
      </rPr>
      <t>CFK350</t>
    </r>
  </si>
  <si>
    <t xml:space="preserve">Support for dry version </t>
  </si>
  <si>
    <r>
      <rPr>
        <sz val="10"/>
        <color rgb="FF231F20"/>
        <rFont val="Arial"/>
        <family val="2"/>
        <charset val="204"/>
      </rPr>
      <t>APCK 65</t>
    </r>
  </si>
  <si>
    <r>
      <rPr>
        <sz val="10"/>
        <color rgb="FF231F20"/>
        <rFont val="Arial"/>
        <family val="2"/>
        <charset val="204"/>
      </rPr>
      <t>APCK 80</t>
    </r>
  </si>
  <si>
    <r>
      <rPr>
        <sz val="10"/>
        <color rgb="FF231F20"/>
        <rFont val="Arial"/>
        <family val="2"/>
        <charset val="204"/>
      </rPr>
      <t>APCK 100</t>
    </r>
  </si>
  <si>
    <r>
      <rPr>
        <sz val="10"/>
        <color rgb="FF231F20"/>
        <rFont val="Arial"/>
        <family val="2"/>
        <charset val="204"/>
      </rPr>
      <t>APCK 150</t>
    </r>
  </si>
  <si>
    <r>
      <rPr>
        <sz val="10"/>
        <color rgb="FF231F20"/>
        <rFont val="Arial"/>
        <family val="2"/>
        <charset val="204"/>
      </rPr>
      <t>APCK 150A</t>
    </r>
  </si>
  <si>
    <r>
      <rPr>
        <sz val="10"/>
        <color rgb="FF231F20"/>
        <rFont val="Arial"/>
        <family val="2"/>
        <charset val="204"/>
      </rPr>
      <t>APCK 200</t>
    </r>
  </si>
  <si>
    <r>
      <rPr>
        <sz val="10"/>
        <color rgb="FF231F20"/>
        <rFont val="Arial"/>
        <family val="2"/>
        <charset val="204"/>
      </rPr>
      <t>APCK 250</t>
    </r>
  </si>
  <si>
    <r>
      <rPr>
        <sz val="10"/>
        <color rgb="FF231F20"/>
        <rFont val="Arial"/>
        <family val="2"/>
        <charset val="204"/>
      </rPr>
      <t>APCK 250A</t>
    </r>
  </si>
  <si>
    <r>
      <rPr>
        <sz val="10"/>
        <color rgb="FF231F20"/>
        <rFont val="Arial"/>
        <family val="2"/>
        <charset val="204"/>
      </rPr>
      <t>APCK 300</t>
    </r>
  </si>
  <si>
    <r>
      <rPr>
        <sz val="10"/>
        <color rgb="FF231F20"/>
        <rFont val="Arial"/>
        <family val="2"/>
        <charset val="204"/>
      </rPr>
      <t>APCK 350</t>
    </r>
  </si>
  <si>
    <t>GM</t>
  </si>
  <si>
    <t>GMN Elettropompe sommergibili con girante multicanale</t>
  </si>
  <si>
    <t>GMC Elettropompe sommergibili con girante monocanale</t>
  </si>
  <si>
    <t>GMVS Elettropompe sommergibili vortex con idraulica ricoperta in poliuretano</t>
  </si>
  <si>
    <t>GMV Elettropompe sommergibili con girante a vortice</t>
  </si>
  <si>
    <t>70T51301000</t>
  </si>
  <si>
    <t>GMV 50-80F/A</t>
  </si>
  <si>
    <t>70T51351000</t>
  </si>
  <si>
    <t>GMV 50-80E/A</t>
  </si>
  <si>
    <t>70T51401000</t>
  </si>
  <si>
    <t>GMV 50-80D/A</t>
  </si>
  <si>
    <t>70T51451000</t>
  </si>
  <si>
    <t>GMV 50-80C/A</t>
  </si>
  <si>
    <t>70T51501000</t>
  </si>
  <si>
    <t>GMV 50-80B/A</t>
  </si>
  <si>
    <t>70T51551000</t>
  </si>
  <si>
    <t>GMV 50-80A/A</t>
  </si>
  <si>
    <t>70T53831000</t>
  </si>
  <si>
    <t>GMC 30-50B/A</t>
  </si>
  <si>
    <t>70T53841000</t>
  </si>
  <si>
    <t>GMC 30-50A/A</t>
  </si>
  <si>
    <t>70T52201000</t>
  </si>
  <si>
    <t>GMC 40-65B/A</t>
  </si>
  <si>
    <t>70T52251000</t>
  </si>
  <si>
    <t>GMC 40-65A/A</t>
  </si>
  <si>
    <t>70T52351000</t>
  </si>
  <si>
    <t>GMC 40-80C/A</t>
  </si>
  <si>
    <t>70T52401000</t>
  </si>
  <si>
    <t>GMC 40-80B/A</t>
  </si>
  <si>
    <t>70T52451000</t>
  </si>
  <si>
    <t>GMC 40-80A/A</t>
  </si>
  <si>
    <t>70T54001000</t>
  </si>
  <si>
    <t>GMN 30-65B/A</t>
  </si>
  <si>
    <t>70T54051000</t>
  </si>
  <si>
    <t>GMN 30-65A/A</t>
  </si>
  <si>
    <t>70T54101000</t>
  </si>
  <si>
    <t>GMN 30-80B/A</t>
  </si>
  <si>
    <t>70T54151000</t>
  </si>
  <si>
    <t>GMN 30-80A/A</t>
  </si>
  <si>
    <t>70T54141000</t>
  </si>
  <si>
    <t>GMN 30-80S/A</t>
  </si>
  <si>
    <t>70T54201000</t>
  </si>
  <si>
    <t>GMN 40-100D/A</t>
  </si>
  <si>
    <t>70T54251000</t>
  </si>
  <si>
    <t>GMN 40-100C/A</t>
  </si>
  <si>
    <t>70T54301000</t>
  </si>
  <si>
    <t>GMN 40-100B/A</t>
  </si>
  <si>
    <t>70T54361000</t>
  </si>
  <si>
    <t>GMN 40-100S/A</t>
  </si>
  <si>
    <t>70U57002000</t>
  </si>
  <si>
    <t>70U57052000</t>
  </si>
  <si>
    <t>GMGM 6-40D/B</t>
  </si>
  <si>
    <t>GMGM 6-40E/B</t>
  </si>
  <si>
    <t xml:space="preserve">70U57151000 </t>
  </si>
  <si>
    <t>GMGM 6-40C/A</t>
  </si>
  <si>
    <t xml:space="preserve">70U57201000 </t>
  </si>
  <si>
    <t>GMGM 6-40B/A</t>
  </si>
  <si>
    <t xml:space="preserve">70U57251000 </t>
  </si>
  <si>
    <t>GMGM 6-40A/A</t>
  </si>
  <si>
    <t xml:space="preserve">70T57201000 </t>
  </si>
  <si>
    <t>GMG 6-40B/A</t>
  </si>
  <si>
    <t xml:space="preserve">70T57251000 </t>
  </si>
  <si>
    <t>GMG 6-40A/A</t>
  </si>
  <si>
    <t xml:space="preserve">70T57301000 </t>
  </si>
  <si>
    <t>GMG 7-40E/A</t>
  </si>
  <si>
    <t xml:space="preserve">70T57351000 </t>
  </si>
  <si>
    <t>GMG 7-40D/A</t>
  </si>
  <si>
    <t xml:space="preserve">70T57401000 </t>
  </si>
  <si>
    <t>GMG 7-40C/A</t>
  </si>
  <si>
    <t xml:space="preserve">70T57451000 </t>
  </si>
  <si>
    <t>GMG 7-40B/A</t>
  </si>
  <si>
    <t xml:space="preserve">70T57501000 </t>
  </si>
  <si>
    <t>GMG 7-40A/A</t>
  </si>
  <si>
    <t>GMN, GMC, GMV, GMG</t>
  </si>
  <si>
    <t>GK</t>
  </si>
  <si>
    <t>MXV, MXV..EI</t>
  </si>
  <si>
    <t>R2- X73R7 ø 15</t>
  </si>
  <si>
    <t>R2- XY3RY ø 15</t>
  </si>
  <si>
    <t xml:space="preserve"> S.R. X73R7 S.R.</t>
  </si>
  <si>
    <t>S.R. XY3RY S.R.</t>
  </si>
  <si>
    <t>X7337SR C.L. </t>
  </si>
  <si>
    <t>XY33YSR C.L. </t>
  </si>
  <si>
    <r>
      <rPr>
        <sz val="16"/>
        <color indexed="9"/>
        <rFont val="Arial"/>
        <family val="2"/>
      </rPr>
      <t>MGP</t>
    </r>
  </si>
  <si>
    <t>70MB0661000</t>
  </si>
  <si>
    <t>NR4 50/160B/A</t>
  </si>
  <si>
    <t>70MA1523000</t>
  </si>
  <si>
    <t>NR 65/250A/C</t>
  </si>
  <si>
    <t>70MB0441000</t>
  </si>
  <si>
    <t>NR4 40/200B/A</t>
  </si>
  <si>
    <t>70MB0621000</t>
  </si>
  <si>
    <t>NR4 50/160C/A</t>
  </si>
  <si>
    <t>70MB0381000</t>
  </si>
  <si>
    <t>NR4 40/160B/A</t>
  </si>
  <si>
    <t>70MB1021000</t>
  </si>
  <si>
    <t>NR4 65/125F/A</t>
  </si>
  <si>
    <t>70MB1061000</t>
  </si>
  <si>
    <t>NR4 65/125D/A</t>
  </si>
  <si>
    <t>60V02282000</t>
  </si>
  <si>
    <t>NMS4 150/315A/B</t>
  </si>
  <si>
    <t>T 61/A</t>
  </si>
  <si>
    <t>BT 61/A</t>
  </si>
  <si>
    <t>MGP 403/A</t>
  </si>
  <si>
    <t>SPAM 11 IE2</t>
  </si>
  <si>
    <t>66E10073000</t>
  </si>
  <si>
    <t>I-MPC</t>
  </si>
  <si>
    <t xml:space="preserve">Pompe autoadescanti per piscine a velocità variabile con controllo integrato   </t>
  </si>
  <si>
    <t>Variable speed self-priming swimming pool pumps with integrated control</t>
  </si>
  <si>
    <t>T66E20030000</t>
  </si>
  <si>
    <t>I-MPCM 31</t>
  </si>
  <si>
    <t>71A40041000</t>
  </si>
  <si>
    <t>I60401204000</t>
  </si>
  <si>
    <t>NM EI 50/25A/D</t>
  </si>
  <si>
    <t>I60401725000</t>
  </si>
  <si>
    <t>NM EI 65/20B/D</t>
  </si>
  <si>
    <t>I60402005000</t>
  </si>
  <si>
    <t>NM EI 80/16A/D</t>
  </si>
  <si>
    <t>I60402024000</t>
  </si>
  <si>
    <t>NM EI 80/20B/A</t>
  </si>
  <si>
    <t>NM EI 100/20E/A</t>
  </si>
  <si>
    <t>I60402185000</t>
  </si>
  <si>
    <t>I60T02221000</t>
  </si>
  <si>
    <t>NMS EI 100/200C</t>
  </si>
  <si>
    <t>NMS EI 100/200B/A</t>
  </si>
  <si>
    <t>I60T02241000</t>
  </si>
  <si>
    <t>I609000220A0</t>
  </si>
  <si>
    <t>NM4 EI 32/16B/A</t>
  </si>
  <si>
    <t>NM4 EI 32/16A/A</t>
  </si>
  <si>
    <t>I609000420A0</t>
  </si>
  <si>
    <t>I609000620A0</t>
  </si>
  <si>
    <t>NM4 EI 32/20B/A</t>
  </si>
  <si>
    <t>NM4 EI 40/16C/B</t>
  </si>
  <si>
    <t>NM4 EI 40/16B/B</t>
  </si>
  <si>
    <t>I609001020A0</t>
  </si>
  <si>
    <t>I609001220A0</t>
  </si>
  <si>
    <t>I609010440A0</t>
  </si>
  <si>
    <t>I609010830A0</t>
  </si>
  <si>
    <t>NM4 EI 80/20B/B</t>
  </si>
  <si>
    <t>NM4 EI 80/20A/B</t>
  </si>
  <si>
    <t>I609011430A0</t>
  </si>
  <si>
    <t>61V02262000</t>
  </si>
  <si>
    <t>BNMS4 150/315B/B</t>
  </si>
  <si>
    <t>61V02282000</t>
  </si>
  <si>
    <t>BNMS4 150/315A/B</t>
  </si>
  <si>
    <t>BNMS4 150/315S</t>
  </si>
  <si>
    <t>61V0228A000</t>
  </si>
  <si>
    <t>5000296A004</t>
  </si>
  <si>
    <t>N4 150-315S</t>
  </si>
  <si>
    <t>BN4 150-315S</t>
  </si>
  <si>
    <t>5100296A004</t>
  </si>
  <si>
    <t>I70MA1523000</t>
  </si>
  <si>
    <t>NR EI 65/250A/C</t>
  </si>
  <si>
    <t>I70MA1523001</t>
  </si>
  <si>
    <t>70MB0111000</t>
  </si>
  <si>
    <t>NR4 32/160B/A</t>
  </si>
  <si>
    <t>70MB0091000</t>
  </si>
  <si>
    <t>NR4 32/160A/A</t>
  </si>
  <si>
    <t>70MB0191000</t>
  </si>
  <si>
    <t>NR4 32/200C/A</t>
  </si>
  <si>
    <t>70MB0171000</t>
  </si>
  <si>
    <t>NR4 32/200B/A</t>
  </si>
  <si>
    <t>70MB0321000</t>
  </si>
  <si>
    <t>NR4 40/160A/A</t>
  </si>
  <si>
    <t>I70MB0111001</t>
  </si>
  <si>
    <t>NR4 EI 32/160B/A</t>
  </si>
  <si>
    <t>I70MB0091001</t>
  </si>
  <si>
    <t>NR4 EI 32/160A/A</t>
  </si>
  <si>
    <t>NR4 EI 32/200C/A</t>
  </si>
  <si>
    <t>I70MB0191001</t>
  </si>
  <si>
    <t>I70MB0171001</t>
  </si>
  <si>
    <t>NR4 EI 32/200B/A</t>
  </si>
  <si>
    <t>I70MB0381001</t>
  </si>
  <si>
    <t>NR4 EI 40/160B/A</t>
  </si>
  <si>
    <t>NR4 EI 40/160A/A</t>
  </si>
  <si>
    <t>I70MB0321001</t>
  </si>
  <si>
    <t>I70MB0441001</t>
  </si>
  <si>
    <t>NR4 EI 40/200B/A</t>
  </si>
  <si>
    <t>NR4 EI 50/160C/A</t>
  </si>
  <si>
    <t>I70MB0621001</t>
  </si>
  <si>
    <t>I70MB0661001</t>
  </si>
  <si>
    <t>NR4 EI 50/160B/A</t>
  </si>
  <si>
    <t>NR4 EI 65/125F/A</t>
  </si>
  <si>
    <t>I70MB1021001</t>
  </si>
  <si>
    <t>I70MB1061001</t>
  </si>
  <si>
    <t>NR4 EI 65/125D/A</t>
  </si>
  <si>
    <t>I62216041000</t>
  </si>
  <si>
    <t>I62216041100</t>
  </si>
  <si>
    <t>55450721S00</t>
  </si>
  <si>
    <t>MXVL 80-4807/E</t>
  </si>
  <si>
    <t>55441021S00</t>
  </si>
  <si>
    <t>MXVL 65-3210/E</t>
  </si>
  <si>
    <t>MXVL 65-3209/E</t>
  </si>
  <si>
    <t>55440921S00</t>
  </si>
  <si>
    <t>I53480341R00</t>
  </si>
  <si>
    <t>MXV EI 50-1503/A O</t>
  </si>
  <si>
    <t>MXV EI 50-1508/A O</t>
  </si>
  <si>
    <t>I53480841L00</t>
  </si>
  <si>
    <t>MXV EI 65-3209/E</t>
  </si>
  <si>
    <t>I50440921S00</t>
  </si>
  <si>
    <t>I50441021S00</t>
  </si>
  <si>
    <t>MXV EI 65-3210/E</t>
  </si>
  <si>
    <t>I50450721S00</t>
  </si>
  <si>
    <t>MXV EI 80-4807/E</t>
  </si>
  <si>
    <t>I50H20211000</t>
  </si>
  <si>
    <t>MXV EI 100-6502/A</t>
  </si>
  <si>
    <t>I50H32211000</t>
  </si>
  <si>
    <t>MXV EI 100-6503-2R/A</t>
  </si>
  <si>
    <t>I50H30211000</t>
  </si>
  <si>
    <t>MXV EI 100-6503/B</t>
  </si>
  <si>
    <t>MXV EI 100-9001/A</t>
  </si>
  <si>
    <t>I50L10211000</t>
  </si>
  <si>
    <t>MXV EI 100-9002-2R/A</t>
  </si>
  <si>
    <t>I50L22211000</t>
  </si>
  <si>
    <t>MXV EI 100-9002/A</t>
  </si>
  <si>
    <t>I50L20211000</t>
  </si>
  <si>
    <t>MXV EI 100-9003-2R/B</t>
  </si>
  <si>
    <t>I50L32211000</t>
  </si>
  <si>
    <t>MXV EI 100-9003/A</t>
  </si>
  <si>
    <t>I50L30211000</t>
  </si>
  <si>
    <t>C 22/1/A</t>
  </si>
  <si>
    <t>CM 4/1/A IE2</t>
  </si>
  <si>
    <t>40SS0500003</t>
  </si>
  <si>
    <t>40SS0600003</t>
  </si>
  <si>
    <t>41SS0500003</t>
  </si>
  <si>
    <t>41SS0600001</t>
  </si>
  <si>
    <t>40ST0200002</t>
  </si>
  <si>
    <t>40SV0200005</t>
  </si>
  <si>
    <t>41SV0200001</t>
  </si>
  <si>
    <t>41SP0600002</t>
  </si>
  <si>
    <t>41SP0700002</t>
  </si>
  <si>
    <t>41SP0800003</t>
  </si>
  <si>
    <t>40SP0600002</t>
  </si>
  <si>
    <t>40SP0700002</t>
  </si>
  <si>
    <t>40SP0800002</t>
  </si>
  <si>
    <t>40SM0900003</t>
  </si>
  <si>
    <t>40SM1000002</t>
  </si>
  <si>
    <t>По вопросам продаж и поддержки обращайтесь:</t>
  </si>
  <si>
    <t>Сайт: http://calpeda.nt-rt.ru  ||  Эл.почта: cdp@nt-rt.ru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</si>
</sst>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&quot;€&quot;\ * #,##0.00_-;\-&quot;€&quot;\ * #,##0.00_-;_-&quot;€&quot;\ * &quot;-&quot;??_-;_-@_-"/>
    <numFmt numFmtId="166" formatCode="#,##0.00\ _€"/>
    <numFmt numFmtId="167" formatCode="_-* #,##0_-;\-* #,##0_-;_-* &quot;-&quot;??_-;_-@_-"/>
  </numFmts>
  <fonts count="7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i/>
      <sz val="12"/>
      <color theme="0"/>
      <name val="Arial"/>
      <family val="2"/>
    </font>
    <font>
      <sz val="11"/>
      <color indexed="9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2"/>
      <color theme="1"/>
      <name val="Arial"/>
      <family val="2"/>
    </font>
    <font>
      <sz val="20"/>
      <color theme="0"/>
      <name val="Arial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sz val="11"/>
      <color rgb="FFFFFFFF"/>
      <name val="Arial"/>
      <family val="2"/>
    </font>
    <font>
      <i/>
      <sz val="11"/>
      <color rgb="FFFFFFFF"/>
      <name val="Arial"/>
      <family val="2"/>
    </font>
    <font>
      <i/>
      <sz val="10"/>
      <name val="Arial"/>
      <family val="2"/>
    </font>
    <font>
      <i/>
      <sz val="20"/>
      <color indexed="9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i/>
      <sz val="10"/>
      <color indexed="8"/>
      <name val="Arial"/>
      <family val="2"/>
    </font>
    <font>
      <sz val="16"/>
      <color theme="0"/>
      <name val="Arial"/>
      <family val="2"/>
    </font>
    <font>
      <sz val="22"/>
      <color theme="0"/>
      <name val="Arial"/>
      <family val="2"/>
    </font>
    <font>
      <i/>
      <sz val="10"/>
      <color theme="0"/>
      <name val="Arial"/>
      <family val="2"/>
    </font>
    <font>
      <sz val="8"/>
      <color theme="1"/>
      <name val="Arial"/>
      <family val="2"/>
    </font>
    <font>
      <sz val="10"/>
      <color rgb="FFFFFFFF"/>
      <name val="Arial"/>
      <family val="2"/>
    </font>
    <font>
      <i/>
      <sz val="10"/>
      <color rgb="FFFFFFFF"/>
      <name val="Arial"/>
      <family val="2"/>
    </font>
    <font>
      <u/>
      <sz val="10"/>
      <name val="Arial"/>
      <family val="2"/>
    </font>
    <font>
      <i/>
      <sz val="10"/>
      <color indexed="9"/>
      <name val="Arial"/>
      <family val="2"/>
    </font>
    <font>
      <i/>
      <sz val="16"/>
      <color indexed="9"/>
      <name val="Arial"/>
      <family val="2"/>
    </font>
    <font>
      <sz val="16"/>
      <color indexed="9"/>
      <name val="Arial"/>
      <family val="2"/>
    </font>
    <font>
      <b/>
      <sz val="10"/>
      <color theme="1"/>
      <name val="Arial"/>
      <family val="2"/>
    </font>
    <font>
      <i/>
      <u/>
      <sz val="11"/>
      <color theme="1"/>
      <name val="Arial"/>
      <family val="2"/>
    </font>
    <font>
      <sz val="10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i/>
      <sz val="9"/>
      <color rgb="FF000000"/>
      <name val="Calibri"/>
      <family val="2"/>
    </font>
    <font>
      <strike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8"/>
      <color indexed="8"/>
      <name val="Arial"/>
      <family val="2"/>
    </font>
    <font>
      <sz val="8"/>
      <color theme="10"/>
      <name val="Arial"/>
      <family val="2"/>
    </font>
    <font>
      <sz val="8"/>
      <color theme="0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  <font>
      <u/>
      <sz val="8"/>
      <color theme="1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  <charset val="204"/>
    </font>
    <font>
      <sz val="10"/>
      <color rgb="FF231F20"/>
      <name val="Arial"/>
      <family val="2"/>
      <charset val="204"/>
    </font>
    <font>
      <sz val="8"/>
      <color theme="1"/>
      <name val="Arial"/>
      <family val="2"/>
      <charset val="204"/>
    </font>
    <font>
      <u/>
      <sz val="8"/>
      <color theme="10"/>
      <name val="Arial"/>
      <family val="2"/>
      <charset val="204"/>
    </font>
    <font>
      <sz val="8"/>
      <color theme="0"/>
      <name val="Arial"/>
      <family val="2"/>
      <charset val="204"/>
    </font>
    <font>
      <i/>
      <sz val="8"/>
      <color theme="1"/>
      <name val="Arial"/>
      <family val="2"/>
      <charset val="204"/>
    </font>
    <font>
      <sz val="16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FFFFFF"/>
      <name val="Arial"/>
      <family val="2"/>
      <charset val="204"/>
    </font>
    <font>
      <i/>
      <sz val="10"/>
      <color rgb="FFFFFFFF"/>
      <name val="Arial"/>
      <family val="2"/>
      <charset val="204"/>
    </font>
    <font>
      <b/>
      <sz val="8"/>
      <color theme="1"/>
      <name val="Arial"/>
      <family val="2"/>
    </font>
    <font>
      <i/>
      <u/>
      <sz val="8"/>
      <color theme="10"/>
      <name val="Arial"/>
      <family val="2"/>
    </font>
    <font>
      <sz val="10"/>
      <color rgb="FF231F20"/>
      <name val="Arial"/>
      <family val="2"/>
    </font>
    <font>
      <sz val="11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1B6F7F"/>
        <bgColor indexed="64"/>
      </patternFill>
    </fill>
    <fill>
      <patternFill patternType="solid">
        <fgColor rgb="FF37444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1B6F7F"/>
        <bgColor rgb="FF000000"/>
      </patternFill>
    </fill>
    <fill>
      <patternFill patternType="solid">
        <fgColor rgb="FF374446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rgb="FF404E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352">
    <xf numFmtId="0" fontId="0" fillId="0" borderId="0"/>
    <xf numFmtId="0" fontId="4" fillId="0" borderId="0" applyNumberFormat="0" applyFill="0" applyBorder="0" applyAlignment="0" applyProtection="0"/>
    <xf numFmtId="0" fontId="2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41" fillId="0" borderId="0" applyFont="0" applyFill="0" applyBorder="0" applyAlignment="0" applyProtection="0"/>
    <xf numFmtId="164" fontId="47" fillId="0" borderId="0" applyFont="0" applyFill="0" applyBorder="0" applyAlignment="0" applyProtection="0"/>
  </cellStyleXfs>
  <cellXfs count="319">
    <xf numFmtId="0" fontId="0" fillId="0" borderId="0" xfId="0"/>
    <xf numFmtId="0" fontId="6" fillId="0" borderId="0" xfId="0" applyFont="1"/>
    <xf numFmtId="0" fontId="7" fillId="2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vertical="center" wrapText="1"/>
    </xf>
    <xf numFmtId="0" fontId="8" fillId="2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horizontal="left"/>
    </xf>
    <xf numFmtId="0" fontId="12" fillId="0" borderId="0" xfId="0" applyFont="1"/>
    <xf numFmtId="0" fontId="13" fillId="0" borderId="0" xfId="1" applyFont="1"/>
    <xf numFmtId="2" fontId="14" fillId="4" borderId="0" xfId="0" applyNumberFormat="1" applyFont="1" applyFill="1" applyProtection="1">
      <protection locked="0"/>
    </xf>
    <xf numFmtId="2" fontId="14" fillId="0" borderId="0" xfId="0" applyNumberFormat="1" applyFont="1" applyProtection="1">
      <protection locked="0"/>
    </xf>
    <xf numFmtId="0" fontId="15" fillId="0" borderId="0" xfId="0" applyFont="1"/>
    <xf numFmtId="0" fontId="16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8" fillId="0" borderId="0" xfId="0" applyFont="1" applyAlignment="1">
      <alignment vertical="center"/>
    </xf>
    <xf numFmtId="166" fontId="6" fillId="0" borderId="0" xfId="0" applyNumberFormat="1" applyFont="1"/>
    <xf numFmtId="166" fontId="6" fillId="0" borderId="0" xfId="0" applyNumberFormat="1" applyFont="1" applyAlignment="1">
      <alignment horizontal="left"/>
    </xf>
    <xf numFmtId="166" fontId="20" fillId="6" borderId="0" xfId="0" applyNumberFormat="1" applyFont="1" applyFill="1" applyAlignment="1">
      <alignment horizontal="left"/>
    </xf>
    <xf numFmtId="166" fontId="21" fillId="6" borderId="0" xfId="0" applyNumberFormat="1" applyFont="1" applyFill="1" applyAlignment="1">
      <alignment horizontal="left"/>
    </xf>
    <xf numFmtId="0" fontId="2" fillId="0" borderId="0" xfId="0" applyFont="1" applyAlignment="1">
      <alignment horizontal="left" vertical="center"/>
    </xf>
    <xf numFmtId="166" fontId="22" fillId="0" borderId="0" xfId="0" applyNumberFormat="1" applyFont="1" applyAlignment="1">
      <alignment horizontal="left" vertical="center"/>
    </xf>
    <xf numFmtId="16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 applyProtection="1">
      <alignment horizontal="left" vertical="center"/>
      <protection locked="0"/>
    </xf>
    <xf numFmtId="0" fontId="17" fillId="2" borderId="0" xfId="0" applyFont="1" applyFill="1" applyAlignment="1">
      <alignment vertical="center"/>
    </xf>
    <xf numFmtId="0" fontId="19" fillId="0" borderId="0" xfId="0" applyFont="1" applyAlignment="1">
      <alignment vertical="center" wrapText="1"/>
    </xf>
    <xf numFmtId="0" fontId="20" fillId="5" borderId="0" xfId="0" applyFont="1" applyFill="1" applyAlignment="1">
      <alignment horizontal="left"/>
    </xf>
    <xf numFmtId="166" fontId="20" fillId="5" borderId="0" xfId="0" applyNumberFormat="1" applyFont="1" applyFill="1" applyAlignment="1">
      <alignment horizontal="left"/>
    </xf>
    <xf numFmtId="0" fontId="20" fillId="6" borderId="0" xfId="0" applyFont="1" applyFill="1" applyAlignment="1">
      <alignment horizontal="left"/>
    </xf>
    <xf numFmtId="0" fontId="21" fillId="5" borderId="0" xfId="0" applyFont="1" applyFill="1" applyAlignment="1">
      <alignment horizontal="left"/>
    </xf>
    <xf numFmtId="166" fontId="21" fillId="5" borderId="0" xfId="0" applyNumberFormat="1" applyFont="1" applyFill="1" applyAlignment="1">
      <alignment horizontal="left"/>
    </xf>
    <xf numFmtId="0" fontId="21" fillId="6" borderId="0" xfId="0" applyFont="1" applyFill="1" applyAlignment="1">
      <alignment horizontal="left"/>
    </xf>
    <xf numFmtId="4" fontId="2" fillId="0" borderId="0" xfId="0" applyNumberFormat="1" applyFont="1" applyAlignment="1" applyProtection="1">
      <alignment horizontal="left" vertical="center"/>
      <protection locked="0"/>
    </xf>
    <xf numFmtId="4" fontId="2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/>
    </xf>
    <xf numFmtId="166" fontId="2" fillId="7" borderId="0" xfId="0" applyNumberFormat="1" applyFont="1" applyFill="1" applyAlignment="1" applyProtection="1">
      <alignment horizontal="left" vertical="center"/>
      <protection locked="0"/>
    </xf>
    <xf numFmtId="166" fontId="2" fillId="0" borderId="0" xfId="0" applyNumberFormat="1" applyFont="1" applyAlignment="1">
      <alignment horizontal="left"/>
    </xf>
    <xf numFmtId="0" fontId="19" fillId="0" borderId="0" xfId="0" applyFont="1" applyAlignment="1">
      <alignment horizontal="left" vertical="center"/>
    </xf>
    <xf numFmtId="0" fontId="19" fillId="0" borderId="0" xfId="0" applyFont="1"/>
    <xf numFmtId="0" fontId="19" fillId="0" borderId="0" xfId="0" applyFont="1" applyAlignment="1">
      <alignment horizontal="left"/>
    </xf>
    <xf numFmtId="166" fontId="19" fillId="0" borderId="0" xfId="0" applyNumberFormat="1" applyFont="1"/>
    <xf numFmtId="166" fontId="19" fillId="0" borderId="0" xfId="0" applyNumberFormat="1" applyFont="1" applyAlignment="1">
      <alignment horizontal="left"/>
    </xf>
    <xf numFmtId="0" fontId="26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top"/>
    </xf>
    <xf numFmtId="4" fontId="6" fillId="0" borderId="0" xfId="0" applyNumberFormat="1" applyFont="1"/>
    <xf numFmtId="4" fontId="6" fillId="0" borderId="0" xfId="0" applyNumberFormat="1" applyFont="1" applyAlignment="1">
      <alignment horizontal="left"/>
    </xf>
    <xf numFmtId="0" fontId="30" fillId="2" borderId="0" xfId="0" applyFont="1" applyFill="1" applyAlignment="1">
      <alignment vertical="center"/>
    </xf>
    <xf numFmtId="0" fontId="25" fillId="2" borderId="0" xfId="0" applyFont="1" applyFill="1" applyAlignment="1">
      <alignment horizontal="left" vertical="center" wrapText="1"/>
    </xf>
    <xf numFmtId="166" fontId="25" fillId="2" borderId="0" xfId="0" applyNumberFormat="1" applyFont="1" applyFill="1" applyAlignment="1">
      <alignment horizontal="left" vertical="center" wrapText="1"/>
    </xf>
    <xf numFmtId="0" fontId="31" fillId="2" borderId="0" xfId="0" applyFont="1" applyFill="1" applyAlignment="1">
      <alignment horizontal="left" vertical="center" wrapText="1"/>
    </xf>
    <xf numFmtId="166" fontId="31" fillId="2" borderId="0" xfId="0" applyNumberFormat="1" applyFont="1" applyFill="1" applyAlignment="1">
      <alignment horizontal="left" vertical="center" wrapText="1"/>
    </xf>
    <xf numFmtId="0" fontId="33" fillId="5" borderId="0" xfId="0" applyFont="1" applyFill="1" applyAlignment="1">
      <alignment horizontal="left"/>
    </xf>
    <xf numFmtId="0" fontId="34" fillId="5" borderId="0" xfId="0" applyFont="1" applyFill="1" applyAlignment="1">
      <alignment horizontal="left"/>
    </xf>
    <xf numFmtId="166" fontId="33" fillId="5" borderId="0" xfId="0" applyNumberFormat="1" applyFont="1" applyFill="1" applyAlignment="1">
      <alignment horizontal="left"/>
    </xf>
    <xf numFmtId="166" fontId="34" fillId="5" borderId="0" xfId="0" applyNumberFormat="1" applyFont="1" applyFill="1" applyAlignment="1">
      <alignment horizontal="left"/>
    </xf>
    <xf numFmtId="2" fontId="20" fillId="6" borderId="0" xfId="0" applyNumberFormat="1" applyFont="1" applyFill="1" applyAlignment="1">
      <alignment horizontal="left"/>
    </xf>
    <xf numFmtId="2" fontId="21" fillId="6" borderId="0" xfId="0" applyNumberFormat="1" applyFont="1" applyFill="1" applyAlignment="1">
      <alignment horizontal="left"/>
    </xf>
    <xf numFmtId="2" fontId="2" fillId="0" borderId="0" xfId="0" applyNumberFormat="1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6" fontId="35" fillId="0" borderId="0" xfId="0" applyNumberFormat="1" applyFont="1" applyAlignment="1" applyProtection="1">
      <alignment horizontal="left" vertical="center"/>
      <protection locked="0"/>
    </xf>
    <xf numFmtId="0" fontId="14" fillId="0" borderId="0" xfId="0" applyFont="1" applyAlignment="1">
      <alignment vertical="center"/>
    </xf>
    <xf numFmtId="0" fontId="14" fillId="0" borderId="0" xfId="0" applyFont="1"/>
    <xf numFmtId="2" fontId="6" fillId="0" borderId="0" xfId="0" applyNumberFormat="1" applyFont="1" applyAlignment="1">
      <alignment horizontal="left"/>
    </xf>
    <xf numFmtId="0" fontId="33" fillId="6" borderId="0" xfId="0" applyFont="1" applyFill="1" applyAlignment="1">
      <alignment horizontal="left"/>
    </xf>
    <xf numFmtId="166" fontId="33" fillId="6" borderId="0" xfId="0" applyNumberFormat="1" applyFont="1" applyFill="1" applyAlignment="1">
      <alignment horizontal="left"/>
    </xf>
    <xf numFmtId="0" fontId="34" fillId="6" borderId="0" xfId="0" applyFont="1" applyFill="1" applyAlignment="1">
      <alignment horizontal="left"/>
    </xf>
    <xf numFmtId="166" fontId="34" fillId="6" borderId="0" xfId="0" applyNumberFormat="1" applyFont="1" applyFill="1" applyAlignment="1">
      <alignment horizontal="left"/>
    </xf>
    <xf numFmtId="166" fontId="33" fillId="5" borderId="0" xfId="0" applyNumberFormat="1" applyFont="1" applyFill="1" applyAlignment="1">
      <alignment horizontal="left" vertical="center"/>
    </xf>
    <xf numFmtId="0" fontId="2" fillId="0" borderId="0" xfId="0" applyFont="1"/>
    <xf numFmtId="4" fontId="2" fillId="0" borderId="0" xfId="0" applyNumberFormat="1" applyFont="1" applyAlignment="1">
      <alignment horizontal="left"/>
    </xf>
    <xf numFmtId="0" fontId="24" fillId="0" borderId="0" xfId="1" applyFont="1" applyAlignment="1">
      <alignment horizontal="left"/>
    </xf>
    <xf numFmtId="0" fontId="29" fillId="2" borderId="0" xfId="0" applyFont="1" applyFill="1" applyAlignment="1">
      <alignment vertical="center"/>
    </xf>
    <xf numFmtId="4" fontId="19" fillId="0" borderId="0" xfId="0" applyNumberFormat="1" applyFont="1"/>
    <xf numFmtId="2" fontId="33" fillId="6" borderId="0" xfId="0" applyNumberFormat="1" applyFont="1" applyFill="1" applyAlignment="1">
      <alignment horizontal="left"/>
    </xf>
    <xf numFmtId="2" fontId="34" fillId="6" borderId="0" xfId="0" applyNumberFormat="1" applyFont="1" applyFill="1" applyAlignment="1">
      <alignment horizontal="left"/>
    </xf>
    <xf numFmtId="0" fontId="25" fillId="2" borderId="0" xfId="0" applyFont="1" applyFill="1" applyAlignment="1">
      <alignment vertical="center"/>
    </xf>
    <xf numFmtId="0" fontId="25" fillId="2" borderId="0" xfId="0" applyFont="1" applyFill="1" applyAlignment="1">
      <alignment horizontal="center" vertical="center"/>
    </xf>
    <xf numFmtId="4" fontId="25" fillId="2" borderId="0" xfId="0" applyNumberFormat="1" applyFont="1" applyFill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4" fontId="31" fillId="2" borderId="0" xfId="0" applyNumberFormat="1" applyFont="1" applyFill="1" applyAlignment="1">
      <alignment horizontal="left" vertical="center" wrapText="1"/>
    </xf>
    <xf numFmtId="4" fontId="19" fillId="0" borderId="0" xfId="0" applyNumberFormat="1" applyFont="1" applyAlignment="1">
      <alignment horizontal="left"/>
    </xf>
    <xf numFmtId="4" fontId="33" fillId="5" borderId="0" xfId="0" applyNumberFormat="1" applyFont="1" applyFill="1" applyAlignment="1">
      <alignment horizontal="left"/>
    </xf>
    <xf numFmtId="4" fontId="34" fillId="5" borderId="0" xfId="0" applyNumberFormat="1" applyFont="1" applyFill="1" applyAlignment="1">
      <alignment horizontal="left"/>
    </xf>
    <xf numFmtId="0" fontId="6" fillId="0" borderId="0" xfId="0" applyFont="1" applyAlignment="1">
      <alignment vertical="center" wrapText="1"/>
    </xf>
    <xf numFmtId="166" fontId="29" fillId="2" borderId="0" xfId="0" applyNumberFormat="1" applyFont="1" applyFill="1" applyAlignment="1">
      <alignment vertical="center"/>
    </xf>
    <xf numFmtId="0" fontId="18" fillId="0" borderId="0" xfId="0" applyFont="1"/>
    <xf numFmtId="0" fontId="18" fillId="0" borderId="0" xfId="0" applyFont="1" applyAlignment="1">
      <alignment horizontal="left"/>
    </xf>
    <xf numFmtId="0" fontId="33" fillId="5" borderId="0" xfId="0" applyFont="1" applyFill="1"/>
    <xf numFmtId="0" fontId="34" fillId="2" borderId="0" xfId="0" applyFont="1" applyFill="1" applyAlignment="1">
      <alignment horizontal="left"/>
    </xf>
    <xf numFmtId="0" fontId="34" fillId="5" borderId="0" xfId="0" applyFont="1" applyFill="1"/>
    <xf numFmtId="49" fontId="2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horizontal="left"/>
    </xf>
    <xf numFmtId="0" fontId="33" fillId="5" borderId="0" xfId="0" applyFont="1" applyFill="1" applyAlignment="1">
      <alignment horizontal="left" vertical="center"/>
    </xf>
    <xf numFmtId="0" fontId="34" fillId="5" borderId="0" xfId="0" applyFont="1" applyFill="1" applyAlignment="1">
      <alignment horizontal="left" vertical="center"/>
    </xf>
    <xf numFmtId="49" fontId="19" fillId="0" borderId="0" xfId="0" applyNumberFormat="1" applyFont="1"/>
    <xf numFmtId="0" fontId="25" fillId="2" borderId="0" xfId="0" applyFont="1" applyFill="1"/>
    <xf numFmtId="0" fontId="31" fillId="2" borderId="0" xfId="0" applyFont="1" applyFill="1"/>
    <xf numFmtId="49" fontId="33" fillId="5" borderId="0" xfId="0" applyNumberFormat="1" applyFont="1" applyFill="1"/>
    <xf numFmtId="49" fontId="34" fillId="5" borderId="0" xfId="0" applyNumberFormat="1" applyFont="1" applyFill="1"/>
    <xf numFmtId="0" fontId="33" fillId="5" borderId="0" xfId="0" applyFont="1" applyFill="1" applyAlignment="1">
      <alignment vertical="center"/>
    </xf>
    <xf numFmtId="0" fontId="33" fillId="6" borderId="0" xfId="0" applyFont="1" applyFill="1" applyAlignment="1">
      <alignment horizontal="left" vertical="center"/>
    </xf>
    <xf numFmtId="166" fontId="33" fillId="6" borderId="0" xfId="0" applyNumberFormat="1" applyFont="1" applyFill="1" applyAlignment="1">
      <alignment horizontal="left" vertical="center"/>
    </xf>
    <xf numFmtId="0" fontId="34" fillId="5" borderId="0" xfId="0" applyFont="1" applyFill="1" applyAlignment="1">
      <alignment vertical="center"/>
    </xf>
    <xf numFmtId="166" fontId="34" fillId="5" borderId="0" xfId="0" applyNumberFormat="1" applyFont="1" applyFill="1" applyAlignment="1">
      <alignment horizontal="left" vertical="center"/>
    </xf>
    <xf numFmtId="0" fontId="34" fillId="6" borderId="0" xfId="0" applyFont="1" applyFill="1" applyAlignment="1">
      <alignment horizontal="left" vertical="center"/>
    </xf>
    <xf numFmtId="166" fontId="34" fillId="6" borderId="0" xfId="0" applyNumberFormat="1" applyFont="1" applyFill="1" applyAlignment="1">
      <alignment horizontal="left" vertical="center"/>
    </xf>
    <xf numFmtId="0" fontId="39" fillId="0" borderId="0" xfId="0" applyFont="1"/>
    <xf numFmtId="0" fontId="33" fillId="5" borderId="0" xfId="0" applyFont="1" applyFill="1" applyAlignment="1">
      <alignment horizontal="left" vertical="top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34" fillId="5" borderId="0" xfId="0" applyFont="1" applyFill="1" applyAlignment="1">
      <alignment horizontal="left" vertical="top"/>
    </xf>
    <xf numFmtId="49" fontId="0" fillId="0" borderId="0" xfId="0" applyNumberFormat="1"/>
    <xf numFmtId="0" fontId="41" fillId="0" borderId="0" xfId="0" applyFont="1" applyAlignment="1">
      <alignment horizontal="left" vertical="center"/>
    </xf>
    <xf numFmtId="4" fontId="41" fillId="0" borderId="0" xfId="0" applyNumberFormat="1" applyFont="1" applyAlignment="1">
      <alignment horizontal="left" vertical="center"/>
    </xf>
    <xf numFmtId="4" fontId="41" fillId="0" borderId="0" xfId="0" applyNumberFormat="1" applyFont="1" applyAlignment="1" applyProtection="1">
      <alignment horizontal="left" vertical="center"/>
      <protection locked="0"/>
    </xf>
    <xf numFmtId="166" fontId="41" fillId="0" borderId="0" xfId="0" applyNumberFormat="1" applyFont="1" applyAlignment="1">
      <alignment horizontal="left" vertical="center"/>
    </xf>
    <xf numFmtId="0" fontId="41" fillId="0" borderId="0" xfId="0" applyFont="1" applyAlignment="1">
      <alignment horizontal="left"/>
    </xf>
    <xf numFmtId="166" fontId="41" fillId="0" borderId="0" xfId="0" applyNumberFormat="1" applyFont="1" applyAlignment="1" applyProtection="1">
      <alignment horizontal="left" vertical="center"/>
      <protection locked="0"/>
    </xf>
    <xf numFmtId="2" fontId="19" fillId="0" borderId="0" xfId="0" applyNumberFormat="1" applyFont="1"/>
    <xf numFmtId="2" fontId="2" fillId="0" borderId="0" xfId="0" applyNumberFormat="1" applyFont="1" applyAlignment="1" applyProtection="1">
      <alignment horizontal="left" vertical="center"/>
      <protection locked="0"/>
    </xf>
    <xf numFmtId="2" fontId="6" fillId="0" borderId="0" xfId="0" applyNumberFormat="1" applyFont="1"/>
    <xf numFmtId="0" fontId="6" fillId="10" borderId="0" xfId="0" applyFont="1" applyFill="1"/>
    <xf numFmtId="0" fontId="12" fillId="10" borderId="0" xfId="0" applyFont="1" applyFill="1"/>
    <xf numFmtId="0" fontId="25" fillId="8" borderId="0" xfId="3" applyFont="1" applyFill="1" applyAlignment="1">
      <alignment horizontal="left"/>
    </xf>
    <xf numFmtId="0" fontId="19" fillId="0" borderId="0" xfId="3" applyFont="1" applyAlignment="1">
      <alignment horizontal="left"/>
    </xf>
    <xf numFmtId="0" fontId="41" fillId="0" borderId="0" xfId="3" applyFont="1" applyAlignment="1">
      <alignment horizontal="left"/>
    </xf>
    <xf numFmtId="2" fontId="41" fillId="0" borderId="0" xfId="3" applyNumberFormat="1" applyFont="1" applyAlignment="1">
      <alignment horizontal="left"/>
    </xf>
    <xf numFmtId="0" fontId="16" fillId="0" borderId="0" xfId="3" applyFont="1"/>
    <xf numFmtId="0" fontId="25" fillId="8" borderId="0" xfId="3" applyFont="1" applyFill="1" applyAlignment="1">
      <alignment horizontal="center"/>
    </xf>
    <xf numFmtId="0" fontId="2" fillId="11" borderId="0" xfId="0" applyFont="1" applyFill="1" applyAlignment="1">
      <alignment horizontal="left" vertical="center"/>
    </xf>
    <xf numFmtId="166" fontId="14" fillId="0" borderId="0" xfId="0" applyNumberFormat="1" applyFont="1" applyAlignment="1">
      <alignment horizontal="left" vertical="center"/>
    </xf>
    <xf numFmtId="0" fontId="45" fillId="0" borderId="0" xfId="0" applyFont="1"/>
    <xf numFmtId="0" fontId="41" fillId="12" borderId="0" xfId="0" applyFont="1" applyFill="1" applyAlignment="1">
      <alignment horizontal="left" vertical="center"/>
    </xf>
    <xf numFmtId="166" fontId="2" fillId="11" borderId="0" xfId="0" applyNumberFormat="1" applyFont="1" applyFill="1" applyAlignment="1">
      <alignment horizontal="left" vertical="center"/>
    </xf>
    <xf numFmtId="166" fontId="22" fillId="11" borderId="0" xfId="0" applyNumberFormat="1" applyFont="1" applyFill="1" applyAlignment="1">
      <alignment horizontal="left" vertical="center"/>
    </xf>
    <xf numFmtId="0" fontId="2" fillId="13" borderId="0" xfId="0" applyFont="1" applyFill="1" applyAlignment="1">
      <alignment horizontal="left" vertical="center"/>
    </xf>
    <xf numFmtId="0" fontId="2" fillId="14" borderId="0" xfId="0" applyFont="1" applyFill="1" applyAlignment="1">
      <alignment horizontal="left" vertical="center"/>
    </xf>
    <xf numFmtId="0" fontId="2" fillId="12" borderId="0" xfId="0" applyFont="1" applyFill="1" applyAlignment="1">
      <alignment horizontal="left" vertical="center"/>
    </xf>
    <xf numFmtId="0" fontId="19" fillId="12" borderId="0" xfId="0" applyFont="1" applyFill="1"/>
    <xf numFmtId="0" fontId="0" fillId="12" borderId="0" xfId="0" applyFill="1"/>
    <xf numFmtId="0" fontId="0" fillId="11" borderId="0" xfId="0" applyFill="1"/>
    <xf numFmtId="0" fontId="0" fillId="13" borderId="0" xfId="0" applyFill="1"/>
    <xf numFmtId="2" fontId="0" fillId="12" borderId="0" xfId="0" applyNumberFormat="1" applyFill="1"/>
    <xf numFmtId="2" fontId="0" fillId="11" borderId="0" xfId="0" applyNumberFormat="1" applyFill="1"/>
    <xf numFmtId="2" fontId="0" fillId="13" borderId="0" xfId="0" applyNumberFormat="1" applyFill="1"/>
    <xf numFmtId="0" fontId="0" fillId="14" borderId="0" xfId="0" applyFill="1"/>
    <xf numFmtId="1" fontId="19" fillId="0" borderId="0" xfId="0" applyNumberFormat="1" applyFont="1"/>
    <xf numFmtId="0" fontId="33" fillId="5" borderId="0" xfId="0" applyFont="1" applyFill="1" applyAlignment="1">
      <alignment horizontal="left"/>
    </xf>
    <xf numFmtId="0" fontId="33" fillId="5" borderId="0" xfId="0" applyFont="1" applyFill="1" applyAlignment="1">
      <alignment horizontal="left"/>
    </xf>
    <xf numFmtId="0" fontId="34" fillId="5" borderId="0" xfId="0" applyFont="1" applyFill="1" applyAlignment="1">
      <alignment horizontal="left"/>
    </xf>
    <xf numFmtId="166" fontId="32" fillId="0" borderId="0" xfId="0" applyNumberFormat="1" applyFont="1" applyAlignment="1">
      <alignment vertical="center" wrapText="1"/>
    </xf>
    <xf numFmtId="166" fontId="32" fillId="0" borderId="0" xfId="0" applyNumberFormat="1" applyFont="1" applyAlignment="1">
      <alignment horizontal="left" vertical="center" wrapText="1"/>
    </xf>
    <xf numFmtId="166" fontId="32" fillId="0" borderId="0" xfId="0" applyNumberFormat="1" applyFont="1" applyAlignment="1">
      <alignment vertical="center"/>
    </xf>
    <xf numFmtId="166" fontId="49" fillId="0" borderId="0" xfId="1" applyNumberFormat="1" applyFont="1" applyAlignment="1">
      <alignment vertical="center" wrapText="1"/>
    </xf>
    <xf numFmtId="166" fontId="50" fillId="0" borderId="0" xfId="0" applyNumberFormat="1" applyFont="1" applyAlignment="1">
      <alignment horizontal="left" vertical="center"/>
    </xf>
    <xf numFmtId="166" fontId="32" fillId="0" borderId="0" xfId="0" applyNumberFormat="1" applyFont="1"/>
    <xf numFmtId="166" fontId="51" fillId="0" borderId="0" xfId="0" applyNumberFormat="1" applyFont="1" applyAlignment="1">
      <alignment horizontal="left"/>
    </xf>
    <xf numFmtId="0" fontId="32" fillId="0" borderId="0" xfId="0" applyFont="1"/>
    <xf numFmtId="166" fontId="32" fillId="0" borderId="0" xfId="0" applyNumberFormat="1" applyFont="1" applyAlignment="1">
      <alignment horizontal="left"/>
    </xf>
    <xf numFmtId="166" fontId="2" fillId="0" borderId="0" xfId="0" applyNumberFormat="1" applyFont="1" applyFill="1" applyAlignment="1">
      <alignment horizontal="left" vertical="center"/>
    </xf>
    <xf numFmtId="0" fontId="53" fillId="0" borderId="0" xfId="0" applyFont="1" applyAlignment="1">
      <alignment vertical="center" wrapText="1"/>
    </xf>
    <xf numFmtId="2" fontId="53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 vertical="center"/>
    </xf>
    <xf numFmtId="0" fontId="32" fillId="0" borderId="0" xfId="0" applyFont="1" applyAlignment="1">
      <alignment vertical="center"/>
    </xf>
    <xf numFmtId="166" fontId="54" fillId="0" borderId="0" xfId="1" applyNumberFormat="1" applyFont="1" applyAlignment="1">
      <alignment vertical="center" wrapText="1"/>
    </xf>
    <xf numFmtId="166" fontId="54" fillId="0" borderId="0" xfId="1" applyNumberFormat="1" applyFont="1"/>
    <xf numFmtId="166" fontId="54" fillId="0" borderId="0" xfId="1" applyNumberFormat="1" applyFont="1" applyAlignment="1">
      <alignment horizontal="left" vertic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vertical="center" wrapText="1"/>
    </xf>
    <xf numFmtId="0" fontId="32" fillId="14" borderId="0" xfId="0" applyFont="1" applyFill="1" applyAlignment="1">
      <alignment vertical="center" wrapText="1"/>
    </xf>
    <xf numFmtId="0" fontId="32" fillId="14" borderId="0" xfId="0" applyFont="1" applyFill="1" applyAlignment="1">
      <alignment vertical="center"/>
    </xf>
    <xf numFmtId="1" fontId="19" fillId="0" borderId="0" xfId="0" applyNumberFormat="1" applyFont="1" applyAlignment="1">
      <alignment horizontal="left"/>
    </xf>
    <xf numFmtId="1" fontId="2" fillId="14" borderId="0" xfId="0" applyNumberFormat="1" applyFont="1" applyFill="1" applyAlignment="1">
      <alignment horizontal="left" vertical="center"/>
    </xf>
    <xf numFmtId="166" fontId="54" fillId="0" borderId="0" xfId="1" applyNumberFormat="1" applyFont="1" applyAlignment="1">
      <alignment horizontal="left"/>
    </xf>
    <xf numFmtId="4" fontId="0" fillId="0" borderId="0" xfId="0" applyNumberFormat="1"/>
    <xf numFmtId="4" fontId="32" fillId="0" borderId="0" xfId="0" applyNumberFormat="1" applyFont="1"/>
    <xf numFmtId="4" fontId="32" fillId="0" borderId="0" xfId="0" applyNumberFormat="1" applyFont="1" applyAlignment="1">
      <alignment horizontal="left"/>
    </xf>
    <xf numFmtId="0" fontId="54" fillId="0" borderId="0" xfId="1" applyFont="1" applyAlignment="1">
      <alignment vertical="center" wrapText="1"/>
    </xf>
    <xf numFmtId="0" fontId="50" fillId="0" borderId="0" xfId="0" applyFont="1" applyAlignment="1">
      <alignment horizontal="left" vertical="center"/>
    </xf>
    <xf numFmtId="0" fontId="54" fillId="0" borderId="0" xfId="1" applyFont="1"/>
    <xf numFmtId="0" fontId="54" fillId="0" borderId="0" xfId="1" applyFont="1" applyAlignment="1">
      <alignment horizontal="left" vertical="center"/>
    </xf>
    <xf numFmtId="0" fontId="32" fillId="0" borderId="0" xfId="0" applyFont="1" applyAlignment="1">
      <alignment vertical="top"/>
    </xf>
    <xf numFmtId="167" fontId="32" fillId="0" borderId="0" xfId="351" applyNumberFormat="1" applyFont="1"/>
    <xf numFmtId="2" fontId="53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/>
    </xf>
    <xf numFmtId="1" fontId="2" fillId="11" borderId="0" xfId="0" applyNumberFormat="1" applyFont="1" applyFill="1" applyAlignment="1">
      <alignment horizontal="left" vertical="center"/>
    </xf>
    <xf numFmtId="0" fontId="32" fillId="0" borderId="0" xfId="0" applyFont="1" applyAlignment="1">
      <alignment horizontal="left" vertical="top" wrapText="1"/>
    </xf>
    <xf numFmtId="0" fontId="32" fillId="11" borderId="0" xfId="0" applyFont="1" applyFill="1" applyAlignment="1">
      <alignment vertical="center"/>
    </xf>
    <xf numFmtId="0" fontId="33" fillId="5" borderId="0" xfId="0" applyFont="1" applyFill="1" applyAlignment="1">
      <alignment horizontal="left"/>
    </xf>
    <xf numFmtId="0" fontId="34" fillId="5" borderId="0" xfId="0" applyFont="1" applyFill="1" applyAlignment="1">
      <alignment horizontal="left"/>
    </xf>
    <xf numFmtId="0" fontId="32" fillId="12" borderId="0" xfId="0" applyFont="1" applyFill="1" applyAlignment="1">
      <alignment vertical="center"/>
    </xf>
    <xf numFmtId="0" fontId="32" fillId="12" borderId="0" xfId="0" applyFont="1" applyFill="1" applyAlignment="1">
      <alignment vertical="center" wrapText="1"/>
    </xf>
    <xf numFmtId="2" fontId="32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54" fillId="0" borderId="0" xfId="0" applyFont="1" applyAlignment="1">
      <alignment vertical="center" wrapText="1"/>
    </xf>
    <xf numFmtId="0" fontId="51" fillId="0" borderId="0" xfId="0" applyFont="1" applyAlignment="1">
      <alignment vertical="center"/>
    </xf>
    <xf numFmtId="0" fontId="32" fillId="11" borderId="0" xfId="0" applyFont="1" applyFill="1" applyAlignment="1">
      <alignment vertical="center" wrapText="1"/>
    </xf>
    <xf numFmtId="0" fontId="51" fillId="11" borderId="0" xfId="0" applyFont="1" applyFill="1" applyAlignment="1">
      <alignment vertical="center" wrapText="1"/>
    </xf>
    <xf numFmtId="0" fontId="32" fillId="13" borderId="0" xfId="0" applyFont="1" applyFill="1" applyAlignment="1">
      <alignment vertical="center" wrapText="1"/>
    </xf>
    <xf numFmtId="0" fontId="51" fillId="13" borderId="0" xfId="0" applyFont="1" applyFill="1" applyAlignment="1">
      <alignment vertical="center" wrapText="1"/>
    </xf>
    <xf numFmtId="0" fontId="32" fillId="13" borderId="0" xfId="0" applyFont="1" applyFill="1"/>
    <xf numFmtId="4" fontId="32" fillId="13" borderId="0" xfId="0" applyNumberFormat="1" applyFont="1" applyFill="1"/>
    <xf numFmtId="4" fontId="51" fillId="13" borderId="0" xfId="0" applyNumberFormat="1" applyFont="1" applyFill="1"/>
    <xf numFmtId="4" fontId="51" fillId="0" borderId="0" xfId="0" applyNumberFormat="1" applyFont="1"/>
    <xf numFmtId="0" fontId="32" fillId="11" borderId="0" xfId="0" applyFont="1" applyFill="1"/>
    <xf numFmtId="0" fontId="51" fillId="11" borderId="0" xfId="0" applyFont="1" applyFill="1"/>
    <xf numFmtId="0" fontId="51" fillId="0" borderId="0" xfId="0" applyFont="1"/>
    <xf numFmtId="166" fontId="53" fillId="0" borderId="0" xfId="0" applyNumberFormat="1" applyFont="1" applyAlignment="1">
      <alignment vertical="center" wrapText="1"/>
    </xf>
    <xf numFmtId="4" fontId="32" fillId="0" borderId="0" xfId="0" applyNumberFormat="1" applyFont="1" applyAlignment="1">
      <alignment vertical="center" wrapText="1"/>
    </xf>
    <xf numFmtId="4" fontId="32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1" applyFont="1" applyAlignment="1">
      <alignment vertical="center" wrapText="1"/>
    </xf>
    <xf numFmtId="166" fontId="60" fillId="0" borderId="0" xfId="0" applyNumberFormat="1" applyFont="1" applyAlignment="1">
      <alignment horizontal="left" vertical="center"/>
    </xf>
    <xf numFmtId="0" fontId="61" fillId="0" borderId="0" xfId="0" applyFont="1" applyAlignment="1">
      <alignment vertical="center"/>
    </xf>
    <xf numFmtId="0" fontId="58" fillId="0" borderId="0" xfId="0" applyFont="1"/>
    <xf numFmtId="166" fontId="58" fillId="0" borderId="0" xfId="0" applyNumberFormat="1" applyFont="1" applyAlignment="1">
      <alignment vertical="center"/>
    </xf>
    <xf numFmtId="166" fontId="58" fillId="0" borderId="0" xfId="0" applyNumberFormat="1" applyFont="1" applyAlignment="1">
      <alignment horizontal="left"/>
    </xf>
    <xf numFmtId="0" fontId="58" fillId="0" borderId="0" xfId="0" applyFont="1" applyAlignment="1">
      <alignment vertical="center" wrapText="1"/>
    </xf>
    <xf numFmtId="166" fontId="58" fillId="0" borderId="0" xfId="0" applyNumberFormat="1" applyFont="1" applyAlignment="1">
      <alignment horizontal="left" vertical="center" wrapText="1"/>
    </xf>
    <xf numFmtId="0" fontId="63" fillId="2" borderId="0" xfId="0" applyFont="1" applyFill="1" applyAlignment="1">
      <alignment vertical="center"/>
    </xf>
    <xf numFmtId="0" fontId="56" fillId="0" borderId="0" xfId="0" applyFont="1"/>
    <xf numFmtId="0" fontId="61" fillId="0" borderId="0" xfId="0" applyFont="1"/>
    <xf numFmtId="0" fontId="64" fillId="5" borderId="0" xfId="0" applyFont="1" applyFill="1" applyAlignment="1">
      <alignment horizontal="left"/>
    </xf>
    <xf numFmtId="4" fontId="64" fillId="5" borderId="0" xfId="0" applyNumberFormat="1" applyFont="1" applyFill="1" applyAlignment="1">
      <alignment horizontal="left"/>
    </xf>
    <xf numFmtId="0" fontId="64" fillId="6" borderId="0" xfId="0" applyFont="1" applyFill="1" applyAlignment="1">
      <alignment horizontal="left"/>
    </xf>
    <xf numFmtId="166" fontId="64" fillId="6" borderId="0" xfId="0" applyNumberFormat="1" applyFont="1" applyFill="1" applyAlignment="1">
      <alignment horizontal="left"/>
    </xf>
    <xf numFmtId="0" fontId="65" fillId="5" borderId="0" xfId="0" applyFont="1" applyFill="1" applyAlignment="1">
      <alignment horizontal="left"/>
    </xf>
    <xf numFmtId="4" fontId="65" fillId="5" borderId="0" xfId="0" applyNumberFormat="1" applyFont="1" applyFill="1" applyAlignment="1">
      <alignment horizontal="left"/>
    </xf>
    <xf numFmtId="0" fontId="65" fillId="6" borderId="0" xfId="0" applyFont="1" applyFill="1" applyAlignment="1">
      <alignment horizontal="left"/>
    </xf>
    <xf numFmtId="166" fontId="65" fillId="6" borderId="0" xfId="0" applyNumberFormat="1" applyFont="1" applyFill="1" applyAlignment="1">
      <alignment horizontal="left"/>
    </xf>
    <xf numFmtId="4" fontId="56" fillId="0" borderId="0" xfId="0" applyNumberFormat="1" applyFont="1"/>
    <xf numFmtId="166" fontId="56" fillId="0" borderId="0" xfId="0" applyNumberFormat="1" applyFont="1" applyAlignment="1">
      <alignment horizontal="left"/>
    </xf>
    <xf numFmtId="2" fontId="32" fillId="0" borderId="0" xfId="0" applyNumberFormat="1" applyFont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4" fontId="51" fillId="0" borderId="0" xfId="0" applyNumberFormat="1" applyFont="1" applyAlignment="1">
      <alignment vertical="center" wrapText="1"/>
    </xf>
    <xf numFmtId="0" fontId="66" fillId="0" borderId="0" xfId="0" applyFont="1"/>
    <xf numFmtId="166" fontId="66" fillId="0" borderId="0" xfId="0" applyNumberFormat="1" applyFont="1" applyAlignment="1">
      <alignment horizontal="left"/>
    </xf>
    <xf numFmtId="166" fontId="67" fillId="0" borderId="0" xfId="1" applyNumberFormat="1" applyFont="1" applyAlignment="1">
      <alignment horizontal="left" vertical="center"/>
    </xf>
    <xf numFmtId="0" fontId="33" fillId="5" borderId="0" xfId="0" applyFont="1" applyFill="1" applyAlignment="1">
      <alignment horizontal="left"/>
    </xf>
    <xf numFmtId="0" fontId="34" fillId="5" borderId="0" xfId="0" applyFont="1" applyFill="1" applyAlignment="1">
      <alignment horizontal="left"/>
    </xf>
    <xf numFmtId="166" fontId="32" fillId="0" borderId="0" xfId="0" applyNumberFormat="1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49" fontId="32" fillId="0" borderId="0" xfId="0" applyNumberFormat="1" applyFont="1"/>
    <xf numFmtId="0" fontId="53" fillId="0" borderId="0" xfId="0" applyFont="1" applyAlignment="1">
      <alignment vertical="center"/>
    </xf>
    <xf numFmtId="166" fontId="67" fillId="0" borderId="0" xfId="1" applyNumberFormat="1" applyFont="1" applyAlignment="1">
      <alignment horizontal="left"/>
    </xf>
    <xf numFmtId="166" fontId="51" fillId="0" borderId="0" xfId="0" applyNumberFormat="1" applyFont="1" applyAlignment="1">
      <alignment horizontal="left" vertical="center" wrapText="1"/>
    </xf>
    <xf numFmtId="0" fontId="54" fillId="0" borderId="0" xfId="1" applyFont="1" applyAlignment="1">
      <alignment horizontal="left"/>
    </xf>
    <xf numFmtId="0" fontId="32" fillId="0" borderId="0" xfId="0" applyFont="1" applyAlignment="1">
      <alignment vertical="top" wrapText="1"/>
    </xf>
    <xf numFmtId="0" fontId="54" fillId="0" borderId="0" xfId="1" applyFont="1" applyAlignment="1">
      <alignment horizontal="left" vertical="center" wrapText="1"/>
    </xf>
    <xf numFmtId="0" fontId="32" fillId="0" borderId="0" xfId="0" applyFont="1" applyAlignment="1">
      <alignment wrapText="1"/>
    </xf>
    <xf numFmtId="166" fontId="50" fillId="0" borderId="0" xfId="0" applyNumberFormat="1" applyFont="1" applyAlignment="1">
      <alignment horizontal="center" vertical="center"/>
    </xf>
    <xf numFmtId="0" fontId="51" fillId="0" borderId="0" xfId="0" applyFont="1" applyAlignment="1">
      <alignment vertical="top" wrapText="1"/>
    </xf>
    <xf numFmtId="0" fontId="32" fillId="0" borderId="0" xfId="0" applyFont="1" applyAlignment="1">
      <alignment horizontal="left" wrapText="1"/>
    </xf>
    <xf numFmtId="0" fontId="64" fillId="5" borderId="0" xfId="0" applyFont="1" applyFill="1" applyAlignment="1">
      <alignment horizontal="left"/>
    </xf>
    <xf numFmtId="0" fontId="32" fillId="0" borderId="0" xfId="0" applyFont="1" applyAlignment="1">
      <alignment horizontal="center" wrapText="1"/>
    </xf>
    <xf numFmtId="0" fontId="68" fillId="0" borderId="0" xfId="0" applyFont="1" applyAlignment="1">
      <alignment horizontal="left" vertical="center"/>
    </xf>
    <xf numFmtId="0" fontId="41" fillId="0" borderId="0" xfId="0" applyFont="1" applyAlignment="1" applyProtection="1">
      <alignment horizontal="left" vertical="center"/>
      <protection locked="0"/>
    </xf>
    <xf numFmtId="4" fontId="68" fillId="0" borderId="0" xfId="0" applyNumberFormat="1" applyFont="1" applyAlignment="1" applyProtection="1">
      <alignment horizontal="left" vertical="center"/>
      <protection locked="0"/>
    </xf>
    <xf numFmtId="166" fontId="56" fillId="0" borderId="0" xfId="0" applyNumberFormat="1" applyFont="1"/>
    <xf numFmtId="0" fontId="69" fillId="0" borderId="0" xfId="0" applyFont="1"/>
    <xf numFmtId="0" fontId="56" fillId="0" borderId="0" xfId="0" applyFont="1" applyAlignment="1">
      <alignment vertical="center" wrapText="1"/>
    </xf>
    <xf numFmtId="166" fontId="56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0" fontId="70" fillId="0" borderId="0" xfId="0" applyFont="1" applyAlignment="1">
      <alignment vertical="center"/>
    </xf>
    <xf numFmtId="4" fontId="71" fillId="0" borderId="0" xfId="0" applyNumberFormat="1" applyFont="1"/>
    <xf numFmtId="0" fontId="2" fillId="0" borderId="0" xfId="0" applyFont="1" applyFill="1" applyAlignment="1">
      <alignment horizontal="left" vertical="center"/>
    </xf>
    <xf numFmtId="4" fontId="2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 applyProtection="1">
      <alignment horizontal="left" vertical="center"/>
      <protection locked="0"/>
    </xf>
    <xf numFmtId="166" fontId="2" fillId="0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 applyProtection="1">
      <alignment horizontal="left" vertical="center"/>
      <protection locked="0"/>
    </xf>
    <xf numFmtId="0" fontId="19" fillId="0" borderId="0" xfId="0" applyFont="1" applyFill="1"/>
    <xf numFmtId="0" fontId="33" fillId="5" borderId="0" xfId="0" applyFont="1" applyFill="1" applyAlignment="1">
      <alignment horizontal="left"/>
    </xf>
    <xf numFmtId="0" fontId="34" fillId="5" borderId="0" xfId="0" applyFont="1" applyFill="1" applyAlignment="1">
      <alignment horizontal="left"/>
    </xf>
    <xf numFmtId="11" fontId="19" fillId="0" borderId="0" xfId="0" applyNumberFormat="1" applyFont="1" applyAlignment="1">
      <alignment horizontal="left" vertical="center"/>
    </xf>
    <xf numFmtId="0" fontId="19" fillId="0" borderId="0" xfId="3" applyFont="1" applyFill="1" applyAlignment="1">
      <alignment horizontal="left"/>
    </xf>
    <xf numFmtId="2" fontId="0" fillId="0" borderId="0" xfId="0" applyNumberFormat="1" applyFill="1"/>
    <xf numFmtId="0" fontId="0" fillId="0" borderId="0" xfId="0" applyFill="1"/>
    <xf numFmtId="0" fontId="33" fillId="5" borderId="0" xfId="0" applyFont="1" applyFill="1" applyAlignment="1">
      <alignment horizontal="left"/>
    </xf>
    <xf numFmtId="166" fontId="29" fillId="2" borderId="0" xfId="0" applyNumberFormat="1" applyFont="1" applyFill="1" applyAlignment="1">
      <alignment horizontal="center" vertical="center"/>
    </xf>
    <xf numFmtId="0" fontId="34" fillId="5" borderId="0" xfId="0" applyFont="1" applyFill="1" applyAlignment="1">
      <alignment horizontal="left"/>
    </xf>
    <xf numFmtId="0" fontId="29" fillId="9" borderId="0" xfId="0" applyFont="1" applyFill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3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21" fillId="5" borderId="0" xfId="0" applyFont="1" applyFill="1" applyAlignment="1">
      <alignment horizontal="left"/>
    </xf>
    <xf numFmtId="0" fontId="20" fillId="5" borderId="0" xfId="0" applyFont="1" applyFill="1" applyAlignment="1">
      <alignment horizontal="left"/>
    </xf>
    <xf numFmtId="0" fontId="17" fillId="9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left" vertical="center" wrapText="1"/>
    </xf>
    <xf numFmtId="0" fontId="31" fillId="2" borderId="0" xfId="0" applyFont="1" applyFill="1" applyAlignment="1">
      <alignment horizontal="left" vertical="center" wrapText="1"/>
    </xf>
    <xf numFmtId="0" fontId="17" fillId="2" borderId="0" xfId="0" applyFont="1" applyFill="1" applyAlignment="1">
      <alignment horizontal="center" vertical="center"/>
    </xf>
    <xf numFmtId="0" fontId="38" fillId="2" borderId="0" xfId="0" applyFont="1" applyFill="1" applyAlignment="1">
      <alignment horizontal="center" vertical="center"/>
    </xf>
    <xf numFmtId="0" fontId="25" fillId="9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25" fillId="2" borderId="0" xfId="0" applyFont="1" applyFill="1" applyAlignment="1">
      <alignment horizontal="center" vertical="center"/>
    </xf>
    <xf numFmtId="0" fontId="62" fillId="2" borderId="0" xfId="0" applyFont="1" applyFill="1" applyAlignment="1">
      <alignment horizontal="center" vertical="center"/>
    </xf>
    <xf numFmtId="0" fontId="64" fillId="5" borderId="0" xfId="0" applyFont="1" applyFill="1" applyAlignment="1">
      <alignment horizontal="left"/>
    </xf>
    <xf numFmtId="0" fontId="65" fillId="5" borderId="0" xfId="0" applyFont="1" applyFill="1" applyAlignment="1">
      <alignment horizontal="left"/>
    </xf>
    <xf numFmtId="0" fontId="2" fillId="0" borderId="0" xfId="0" applyFont="1" applyAlignment="1">
      <alignment horizontal="center" vertical="center"/>
    </xf>
    <xf numFmtId="0" fontId="64" fillId="5" borderId="0" xfId="0" applyFont="1" applyFill="1" applyAlignment="1">
      <alignment horizontal="center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left" vertical="top" wrapText="1"/>
    </xf>
    <xf numFmtId="0" fontId="25" fillId="8" borderId="0" xfId="3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</cellXfs>
  <cellStyles count="352">
    <cellStyle name="Excel Built-in Normal" xfId="2"/>
    <cellStyle name="Normale 2" xfId="3"/>
    <cellStyle name="Valuta 2 2" xfId="350"/>
    <cellStyle name="Гиперссылка" xfId="1" builtinId="8"/>
    <cellStyle name="Обычный" xfId="0" builtinId="0"/>
    <cellStyle name="Открывавшаяся гиперссылка" xfId="4" builtinId="9" hidden="1"/>
    <cellStyle name="Открывавшаяся гиперссылка" xfId="5" builtinId="9" hidden="1"/>
    <cellStyle name="Открывавшаяся гиперссылка" xfId="6" builtinId="9" hidden="1"/>
    <cellStyle name="Открывавшаяся гиперссылка" xfId="7" builtinId="9" hidden="1"/>
    <cellStyle name="Открывавшаяся гиперссылка" xfId="8" builtinId="9" hidden="1"/>
    <cellStyle name="Открывавшаяся гиперссылка" xfId="9" builtinId="9" hidden="1"/>
    <cellStyle name="Открывавшаяся гиперссылка" xfId="10" builtinId="9" hidden="1"/>
    <cellStyle name="Открывавшаяся гиперссылка" xfId="11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4" builtinId="9" hidden="1"/>
    <cellStyle name="Открывавшаяся гиперссылка" xfId="15" builtinId="9" hidden="1"/>
    <cellStyle name="Открывавшаяся гиперссылка" xfId="16" builtinId="9" hidden="1"/>
    <cellStyle name="Открывавшаяся гиперссылка" xfId="17" builtinId="9" hidden="1"/>
    <cellStyle name="Открывавшаяся гиперссылка" xfId="18" builtinId="9" hidden="1"/>
    <cellStyle name="Открывавшаяся гиперссылка" xfId="19" builtinId="9" hidden="1"/>
    <cellStyle name="Открывавшаяся гиперссылка" xfId="20" builtinId="9" hidden="1"/>
    <cellStyle name="Открывавшаяся гиперссылка" xfId="21" builtinId="9" hidden="1"/>
    <cellStyle name="Открывавшаяся гиперссылка" xfId="22" builtinId="9" hidden="1"/>
    <cellStyle name="Открывавшаяся гиперссылка" xfId="23" builtinId="9" hidden="1"/>
    <cellStyle name="Открывавшаяся гиперссылка" xfId="24" builtinId="9" hidden="1"/>
    <cellStyle name="Открывавшаяся гиперссылка" xfId="25" builtinId="9" hidden="1"/>
    <cellStyle name="Открывавшаяся гиперссылка" xfId="26" builtinId="9" hidden="1"/>
    <cellStyle name="Открывавшаяся гиперссылка" xfId="27" builtinId="9" hidden="1"/>
    <cellStyle name="Открывавшаяся гиперссылка" xfId="28" builtinId="9" hidden="1"/>
    <cellStyle name="Открывавшаяся гиперссылка" xfId="29" builtinId="9" hidden="1"/>
    <cellStyle name="Открывавшаяся гиперссылка" xfId="30" builtinId="9" hidden="1"/>
    <cellStyle name="Открывавшаяся гиперссылка" xfId="31" builtinId="9" hidden="1"/>
    <cellStyle name="Открывавшаяся гиперссылка" xfId="32" builtinId="9" hidden="1"/>
    <cellStyle name="Открывавшаяся гиперссылка" xfId="33" builtinId="9" hidden="1"/>
    <cellStyle name="Открывавшаяся гиперссылка" xfId="34" builtinId="9" hidden="1"/>
    <cellStyle name="Открывавшаяся гиперссылка" xfId="35" builtinId="9" hidden="1"/>
    <cellStyle name="Открывавшаяся гиперссылка" xfId="36" builtinId="9" hidden="1"/>
    <cellStyle name="Открывавшаяся гиперссылка" xfId="37" builtinId="9" hidden="1"/>
    <cellStyle name="Открывавшаяся гиперссылка" xfId="38" builtinId="9" hidden="1"/>
    <cellStyle name="Открывавшаяся гиперссылка" xfId="39" builtinId="9" hidden="1"/>
    <cellStyle name="Открывавшаяся гиперссылка" xfId="40" builtinId="9" hidden="1"/>
    <cellStyle name="Открывавшаяся гиперссылка" xfId="41" builtinId="9" hidden="1"/>
    <cellStyle name="Открывавшаяся гиперссылка" xfId="42" builtinId="9" hidden="1"/>
    <cellStyle name="Открывавшаяся гиперссылка" xfId="43" builtinId="9" hidden="1"/>
    <cellStyle name="Открывавшаяся гиперссылка" xfId="44" builtinId="9" hidden="1"/>
    <cellStyle name="Открывавшаяся гиперссылка" xfId="45" builtinId="9" hidden="1"/>
    <cellStyle name="Открывавшаяся гиперссылка" xfId="46" builtinId="9" hidden="1"/>
    <cellStyle name="Открывавшаяся гиперссылка" xfId="47" builtinId="9" hidden="1"/>
    <cellStyle name="Открывавшаяся гиперссылка" xfId="48" builtinId="9" hidden="1"/>
    <cellStyle name="Открывавшаяся гиперссылка" xfId="49" builtinId="9" hidden="1"/>
    <cellStyle name="Открывавшаяся гиперссылка" xfId="50" builtinId="9" hidden="1"/>
    <cellStyle name="Открывавшаяся гиперссылка" xfId="51" builtinId="9" hidden="1"/>
    <cellStyle name="Открывавшаяся гиперссылка" xfId="52" builtinId="9" hidden="1"/>
    <cellStyle name="Открывавшаяся гиперссылка" xfId="53" builtinId="9" hidden="1"/>
    <cellStyle name="Открывавшаяся гиперссылка" xfId="54" builtinId="9" hidden="1"/>
    <cellStyle name="Открывавшаяся гиперссылка" xfId="55" builtinId="9" hidden="1"/>
    <cellStyle name="Открывавшаяся гиперссылка" xfId="56" builtinId="9" hidden="1"/>
    <cellStyle name="Открывавшаяся гиперссылка" xfId="57" builtinId="9" hidden="1"/>
    <cellStyle name="Открывавшаяся гиперссылка" xfId="58" builtinId="9" hidden="1"/>
    <cellStyle name="Открывавшаяся гиперссылка" xfId="59" builtinId="9" hidden="1"/>
    <cellStyle name="Открывавшаяся гиперссылка" xfId="60" builtinId="9" hidden="1"/>
    <cellStyle name="Открывавшаяся гиперссылка" xfId="61" builtinId="9" hidden="1"/>
    <cellStyle name="Открывавшаяся гиперссылка" xfId="62" builtinId="9" hidden="1"/>
    <cellStyle name="Открывавшаяся гиперссылка" xfId="63" builtinId="9" hidden="1"/>
    <cellStyle name="Открывавшаяся гиперссылка" xfId="64" builtinId="9" hidden="1"/>
    <cellStyle name="Открывавшаяся гиперссылка" xfId="65" builtinId="9" hidden="1"/>
    <cellStyle name="Открывавшаяся гиперссылка" xfId="66" builtinId="9" hidden="1"/>
    <cellStyle name="Открывавшаяся гиперссылка" xfId="67" builtinId="9" hidden="1"/>
    <cellStyle name="Открывавшаяся гиперссылка" xfId="68" builtinId="9" hidden="1"/>
    <cellStyle name="Открывавшаяся гиперссылка" xfId="69" builtinId="9" hidden="1"/>
    <cellStyle name="Открывавшаяся гиперссылка" xfId="70" builtinId="9" hidden="1"/>
    <cellStyle name="Открывавшаяся гиперссылка" xfId="71" builtinId="9" hidden="1"/>
    <cellStyle name="Открывавшаяся гиперссылка" xfId="72" builtinId="9" hidden="1"/>
    <cellStyle name="Открывавшаяся гиперссылка" xfId="73" builtinId="9" hidden="1"/>
    <cellStyle name="Открывавшаяся гиперссылка" xfId="74" builtinId="9" hidden="1"/>
    <cellStyle name="Открывавшаяся гиперссылка" xfId="75" builtinId="9" hidden="1"/>
    <cellStyle name="Открывавшаяся гиперссылка" xfId="76" builtinId="9" hidden="1"/>
    <cellStyle name="Открывавшаяся гиперссылка" xfId="77" builtinId="9" hidden="1"/>
    <cellStyle name="Открывавшаяся гиперссылка" xfId="78" builtinId="9" hidden="1"/>
    <cellStyle name="Открывавшаяся гиперссылка" xfId="79" builtinId="9" hidden="1"/>
    <cellStyle name="Открывавшаяся гиперссылка" xfId="80" builtinId="9" hidden="1"/>
    <cellStyle name="Открывавшаяся гиперссылка" xfId="81" builtinId="9" hidden="1"/>
    <cellStyle name="Открывавшаяся гиперссылка" xfId="82" builtinId="9" hidden="1"/>
    <cellStyle name="Открывавшаяся гиперссылка" xfId="83" builtinId="9" hidden="1"/>
    <cellStyle name="Открывавшаяся гиперссылка" xfId="84" builtinId="9" hidden="1"/>
    <cellStyle name="Открывавшаяся гиперссылка" xfId="85" builtinId="9" hidden="1"/>
    <cellStyle name="Открывавшаяся гиперссылка" xfId="86" builtinId="9" hidden="1"/>
    <cellStyle name="Открывавшаяся гиперссылка" xfId="87" builtinId="9" hidden="1"/>
    <cellStyle name="Открывавшаяся гиперссылка" xfId="88" builtinId="9" hidden="1"/>
    <cellStyle name="Открывавшаяся гиперссылка" xfId="89" builtinId="9" hidden="1"/>
    <cellStyle name="Открывавшаяся гиперссылка" xfId="90" builtinId="9" hidden="1"/>
    <cellStyle name="Открывавшаяся гиперссылка" xfId="91" builtinId="9" hidden="1"/>
    <cellStyle name="Открывавшаяся гиперссылка" xfId="92" builtinId="9" hidden="1"/>
    <cellStyle name="Открывавшаяся гиперссылка" xfId="93" builtinId="9" hidden="1"/>
    <cellStyle name="Открывавшаяся гиперссылка" xfId="94" builtinId="9" hidden="1"/>
    <cellStyle name="Открывавшаяся гиперссылка" xfId="95" builtinId="9" hidden="1"/>
    <cellStyle name="Открывавшаяся гиперссылка" xfId="96" builtinId="9" hidden="1"/>
    <cellStyle name="Открывавшаяся гиперссылка" xfId="97" builtinId="9" hidden="1"/>
    <cellStyle name="Открывавшаяся гиперссылка" xfId="98" builtinId="9" hidden="1"/>
    <cellStyle name="Открывавшаяся гиперссылка" xfId="99" builtinId="9" hidden="1"/>
    <cellStyle name="Открывавшаяся гиперссылка" xfId="100" builtinId="9" hidden="1"/>
    <cellStyle name="Открывавшаяся гиперссылка" xfId="101" builtinId="9" hidden="1"/>
    <cellStyle name="Открывавшаяся гиперссылка" xfId="102" builtinId="9" hidden="1"/>
    <cellStyle name="Открывавшаяся гиперссылка" xfId="103" builtinId="9" hidden="1"/>
    <cellStyle name="Открывавшаяся гиперссылка" xfId="104" builtinId="9" hidden="1"/>
    <cellStyle name="Открывавшаяся гиперссылка" xfId="105" builtinId="9" hidden="1"/>
    <cellStyle name="Открывавшаяся гиперссылка" xfId="106" builtinId="9" hidden="1"/>
    <cellStyle name="Открывавшаяся гиперссылка" xfId="107" builtinId="9" hidden="1"/>
    <cellStyle name="Открывавшаяся гиперссылка" xfId="108" builtinId="9" hidden="1"/>
    <cellStyle name="Открывавшаяся гиперссылка" xfId="109" builtinId="9" hidden="1"/>
    <cellStyle name="Открывавшаяся гиперссылка" xfId="110" builtinId="9" hidden="1"/>
    <cellStyle name="Открывавшаяся гиперссылка" xfId="111" builtinId="9" hidden="1"/>
    <cellStyle name="Открывавшаяся гиперссылка" xfId="112" builtinId="9" hidden="1"/>
    <cellStyle name="Открывавшаяся гиперссылка" xfId="113" builtinId="9" hidden="1"/>
    <cellStyle name="Открывавшаяся гиперссылка" xfId="114" builtinId="9" hidden="1"/>
    <cellStyle name="Открывавшаяся гиперссылка" xfId="115" builtinId="9" hidden="1"/>
    <cellStyle name="Открывавшаяся гиперссылка" xfId="116" builtinId="9" hidden="1"/>
    <cellStyle name="Открывавшаяся гиперссылка" xfId="117" builtinId="9" hidden="1"/>
    <cellStyle name="Открывавшаяся гиперссылка" xfId="118" builtinId="9" hidden="1"/>
    <cellStyle name="Открывавшаяся гиперссылка" xfId="119" builtinId="9" hidden="1"/>
    <cellStyle name="Открывавшаяся гиперссылка" xfId="120" builtinId="9" hidden="1"/>
    <cellStyle name="Открывавшаяся гиперссылка" xfId="121" builtinId="9" hidden="1"/>
    <cellStyle name="Открывавшаяся гиперссылка" xfId="122" builtinId="9" hidden="1"/>
    <cellStyle name="Открывавшаяся гиперссылка" xfId="123" builtinId="9" hidden="1"/>
    <cellStyle name="Открывавшаяся гиперссылка" xfId="124" builtinId="9" hidden="1"/>
    <cellStyle name="Открывавшаяся гиперссылка" xfId="125" builtinId="9" hidden="1"/>
    <cellStyle name="Открывавшаяся гиперссылка" xfId="126" builtinId="9" hidden="1"/>
    <cellStyle name="Открывавшаяся гиперссылка" xfId="127" builtinId="9" hidden="1"/>
    <cellStyle name="Открывавшаяся гиперссылка" xfId="128" builtinId="9" hidden="1"/>
    <cellStyle name="Открывавшаяся гиперссылка" xfId="129" builtinId="9" hidden="1"/>
    <cellStyle name="Открывавшаяся гиперссылка" xfId="130" builtinId="9" hidden="1"/>
    <cellStyle name="Открывавшаяся гиперссылка" xfId="131" builtinId="9" hidden="1"/>
    <cellStyle name="Открывавшаяся гиперссылка" xfId="132" builtinId="9" hidden="1"/>
    <cellStyle name="Открывавшаяся гиперссылка" xfId="133" builtinId="9" hidden="1"/>
    <cellStyle name="Открывавшаяся гиперссылка" xfId="134" builtinId="9" hidden="1"/>
    <cellStyle name="Открывавшаяся гиперссылка" xfId="135" builtinId="9" hidden="1"/>
    <cellStyle name="Открывавшаяся гиперссылка" xfId="136" builtinId="9" hidden="1"/>
    <cellStyle name="Открывавшаяся гиперссылка" xfId="137" builtinId="9" hidden="1"/>
    <cellStyle name="Открывавшаяся гиперссылка" xfId="138" builtinId="9" hidden="1"/>
    <cellStyle name="Открывавшаяся гиперссылка" xfId="139" builtinId="9" hidden="1"/>
    <cellStyle name="Открывавшаяся гиперссылка" xfId="140" builtinId="9" hidden="1"/>
    <cellStyle name="Открывавшаяся гиперссылка" xfId="141" builtinId="9" hidden="1"/>
    <cellStyle name="Открывавшаяся гиперссылка" xfId="142" builtinId="9" hidden="1"/>
    <cellStyle name="Открывавшаяся гиперссылка" xfId="143" builtinId="9" hidden="1"/>
    <cellStyle name="Открывавшаяся гиперссылка" xfId="144" builtinId="9" hidden="1"/>
    <cellStyle name="Открывавшаяся гиперссылка" xfId="145" builtinId="9" hidden="1"/>
    <cellStyle name="Открывавшаяся гиперссылка" xfId="146" builtinId="9" hidden="1"/>
    <cellStyle name="Открывавшаяся гиперссылка" xfId="147" builtinId="9" hidden="1"/>
    <cellStyle name="Открывавшаяся гиперссылка" xfId="148" builtinId="9" hidden="1"/>
    <cellStyle name="Открывавшаяся гиперссылка" xfId="149" builtinId="9" hidden="1"/>
    <cellStyle name="Открывавшаяся гиперссылка" xfId="150" builtinId="9" hidden="1"/>
    <cellStyle name="Открывавшаяся гиперссылка" xfId="151" builtinId="9" hidden="1"/>
    <cellStyle name="Открывавшаяся гиперссылка" xfId="152" builtinId="9" hidden="1"/>
    <cellStyle name="Открывавшаяся гиперссылка" xfId="153" builtinId="9" hidden="1"/>
    <cellStyle name="Открывавшаяся гиперссылка" xfId="154" builtinId="9" hidden="1"/>
    <cellStyle name="Открывавшаяся гиперссылка" xfId="155" builtinId="9" hidden="1"/>
    <cellStyle name="Открывавшаяся гиперссылка" xfId="156" builtinId="9" hidden="1"/>
    <cellStyle name="Открывавшаяся гиперссылка" xfId="157" builtinId="9" hidden="1"/>
    <cellStyle name="Открывавшаяся гиперссылка" xfId="158" builtinId="9" hidden="1"/>
    <cellStyle name="Открывавшаяся гиперссылка" xfId="159" builtinId="9" hidden="1"/>
    <cellStyle name="Открывавшаяся гиперссылка" xfId="160" builtinId="9" hidden="1"/>
    <cellStyle name="Открывавшаяся гиперссылка" xfId="161" builtinId="9" hidden="1"/>
    <cellStyle name="Открывавшаяся гиперссылка" xfId="162" builtinId="9" hidden="1"/>
    <cellStyle name="Открывавшаяся гиперссылка" xfId="163" builtinId="9" hidden="1"/>
    <cellStyle name="Открывавшаяся гиперссылка" xfId="164" builtinId="9" hidden="1"/>
    <cellStyle name="Открывавшаяся гиперссылка" xfId="165" builtinId="9" hidden="1"/>
    <cellStyle name="Открывавшаяся гиперссылка" xfId="166" builtinId="9" hidden="1"/>
    <cellStyle name="Открывавшаяся гиперссылка" xfId="167" builtinId="9" hidden="1"/>
    <cellStyle name="Открывавшаяся гиперссылка" xfId="168" builtinId="9" hidden="1"/>
    <cellStyle name="Открывавшаяся гиперссылка" xfId="169" builtinId="9" hidden="1"/>
    <cellStyle name="Открывавшаяся гиперссылка" xfId="170" builtinId="9" hidden="1"/>
    <cellStyle name="Открывавшаяся гиперссылка" xfId="171" builtinId="9" hidden="1"/>
    <cellStyle name="Открывавшаяся гиперссылка" xfId="172" builtinId="9" hidden="1"/>
    <cellStyle name="Открывавшаяся гиперссылка" xfId="173" builtinId="9" hidden="1"/>
    <cellStyle name="Открывавшаяся гиперссылка" xfId="174" builtinId="9" hidden="1"/>
    <cellStyle name="Открывавшаяся гиперссылка" xfId="175" builtinId="9" hidden="1"/>
    <cellStyle name="Открывавшаяся гиперссылка" xfId="176" builtinId="9" hidden="1"/>
    <cellStyle name="Открывавшаяся гиперссылка" xfId="177" builtinId="9" hidden="1"/>
    <cellStyle name="Открывавшаяся гиперссылка" xfId="178" builtinId="9" hidden="1"/>
    <cellStyle name="Открывавшаяся гиперссылка" xfId="179" builtinId="9" hidden="1"/>
    <cellStyle name="Открывавшаяся гиперссылка" xfId="180" builtinId="9" hidden="1"/>
    <cellStyle name="Открывавшаяся гиперссылка" xfId="181" builtinId="9" hidden="1"/>
    <cellStyle name="Открывавшаяся гиперссылка" xfId="182" builtinId="9" hidden="1"/>
    <cellStyle name="Открывавшаяся гиперссылка" xfId="183" builtinId="9" hidden="1"/>
    <cellStyle name="Открывавшаяся гиперссылка" xfId="184" builtinId="9" hidden="1"/>
    <cellStyle name="Открывавшаяся гиперссылка" xfId="185" builtinId="9" hidden="1"/>
    <cellStyle name="Открывавшаяся гиперссылка" xfId="186" builtinId="9" hidden="1"/>
    <cellStyle name="Открывавшаяся гиперссылка" xfId="187" builtinId="9" hidden="1"/>
    <cellStyle name="Открывавшаяся гиперссылка" xfId="188" builtinId="9" hidden="1"/>
    <cellStyle name="Открывавшаяся гиперссылка" xfId="189" builtinId="9" hidden="1"/>
    <cellStyle name="Открывавшаяся гиперссылка" xfId="190" builtinId="9" hidden="1"/>
    <cellStyle name="Открывавшаяся гиперссылка" xfId="191" builtinId="9" hidden="1"/>
    <cellStyle name="Открывавшаяся гиперссылка" xfId="192" builtinId="9" hidden="1"/>
    <cellStyle name="Открывавшаяся гиперссылка" xfId="193" builtinId="9" hidden="1"/>
    <cellStyle name="Открывавшаяся гиперссылка" xfId="194" builtinId="9" hidden="1"/>
    <cellStyle name="Открывавшаяся гиперссылка" xfId="195" builtinId="9" hidden="1"/>
    <cellStyle name="Открывавшаяся гиперссылка" xfId="196" builtinId="9" hidden="1"/>
    <cellStyle name="Открывавшаяся гиперссылка" xfId="197" builtinId="9" hidden="1"/>
    <cellStyle name="Открывавшаяся гиперссылка" xfId="198" builtinId="9" hidden="1"/>
    <cellStyle name="Открывавшаяся гиперссылка" xfId="199" builtinId="9" hidden="1"/>
    <cellStyle name="Открывавшаяся гиперссылка" xfId="200" builtinId="9" hidden="1"/>
    <cellStyle name="Открывавшаяся гиперссылка" xfId="201" builtinId="9" hidden="1"/>
    <cellStyle name="Открывавшаяся гиперссылка" xfId="202" builtinId="9" hidden="1"/>
    <cellStyle name="Открывавшаяся гиперссылка" xfId="203" builtinId="9" hidden="1"/>
    <cellStyle name="Открывавшаяся гиперссылка" xfId="204" builtinId="9" hidden="1"/>
    <cellStyle name="Открывавшаяся гиперссылка" xfId="205" builtinId="9" hidden="1"/>
    <cellStyle name="Открывавшаяся гиперссылка" xfId="206" builtinId="9" hidden="1"/>
    <cellStyle name="Открывавшаяся гиперссылка" xfId="207" builtinId="9" hidden="1"/>
    <cellStyle name="Открывавшаяся гиперссылка" xfId="208" builtinId="9" hidden="1"/>
    <cellStyle name="Открывавшаяся гиперссылка" xfId="209" builtinId="9" hidden="1"/>
    <cellStyle name="Открывавшаяся гиперссылка" xfId="210" builtinId="9" hidden="1"/>
    <cellStyle name="Открывавшаяся гиперссылка" xfId="211" builtinId="9" hidden="1"/>
    <cellStyle name="Открывавшаяся гиперссылка" xfId="212" builtinId="9" hidden="1"/>
    <cellStyle name="Открывавшаяся гиперссылка" xfId="213" builtinId="9" hidden="1"/>
    <cellStyle name="Открывавшаяся гиперссылка" xfId="214" builtinId="9" hidden="1"/>
    <cellStyle name="Открывавшаяся гиперссылка" xfId="215" builtinId="9" hidden="1"/>
    <cellStyle name="Открывавшаяся гиперссылка" xfId="216" builtinId="9" hidden="1"/>
    <cellStyle name="Открывавшаяся гиперссылка" xfId="217" builtinId="9" hidden="1"/>
    <cellStyle name="Открывавшаяся гиперссылка" xfId="218" builtinId="9" hidden="1"/>
    <cellStyle name="Открывавшаяся гиперссылка" xfId="219" builtinId="9" hidden="1"/>
    <cellStyle name="Открывавшаяся гиперссылка" xfId="220" builtinId="9" hidden="1"/>
    <cellStyle name="Открывавшаяся гиперссылка" xfId="221" builtinId="9" hidden="1"/>
    <cellStyle name="Открывавшаяся гиперссылка" xfId="222" builtinId="9" hidden="1"/>
    <cellStyle name="Открывавшаяся гиперссылка" xfId="223" builtinId="9" hidden="1"/>
    <cellStyle name="Открывавшаяся гиперссылка" xfId="224" builtinId="9" hidden="1"/>
    <cellStyle name="Открывавшаяся гиперссылка" xfId="225" builtinId="9" hidden="1"/>
    <cellStyle name="Открывавшаяся гиперссылка" xfId="226" builtinId="9" hidden="1"/>
    <cellStyle name="Открывавшаяся гиперссылка" xfId="227" builtinId="9" hidden="1"/>
    <cellStyle name="Открывавшаяся гиперссылка" xfId="228" builtinId="9" hidden="1"/>
    <cellStyle name="Открывавшаяся гиперссылка" xfId="229" builtinId="9" hidden="1"/>
    <cellStyle name="Открывавшаяся гиперссылка" xfId="230" builtinId="9" hidden="1"/>
    <cellStyle name="Открывавшаяся гиперссылка" xfId="231" builtinId="9" hidden="1"/>
    <cellStyle name="Открывавшаяся гиперссылка" xfId="232" builtinId="9" hidden="1"/>
    <cellStyle name="Открывавшаяся гиперссылка" xfId="233" builtinId="9" hidden="1"/>
    <cellStyle name="Открывавшаяся гиперссылка" xfId="234" builtinId="9" hidden="1"/>
    <cellStyle name="Открывавшаяся гиперссылка" xfId="235" builtinId="9" hidden="1"/>
    <cellStyle name="Открывавшаяся гиперссылка" xfId="236" builtinId="9" hidden="1"/>
    <cellStyle name="Открывавшаяся гиперссылка" xfId="237" builtinId="9" hidden="1"/>
    <cellStyle name="Открывавшаяся гиперссылка" xfId="238" builtinId="9" hidden="1"/>
    <cellStyle name="Открывавшаяся гиперссылка" xfId="239" builtinId="9" hidden="1"/>
    <cellStyle name="Открывавшаяся гиперссылка" xfId="240" builtinId="9" hidden="1"/>
    <cellStyle name="Открывавшаяся гиперссылка" xfId="241" builtinId="9" hidden="1"/>
    <cellStyle name="Открывавшаяся гиперссылка" xfId="242" builtinId="9" hidden="1"/>
    <cellStyle name="Открывавшаяся гиперссылка" xfId="243" builtinId="9" hidden="1"/>
    <cellStyle name="Открывавшаяся гиперссылка" xfId="244" builtinId="9" hidden="1"/>
    <cellStyle name="Открывавшаяся гиперссылка" xfId="245" builtinId="9" hidden="1"/>
    <cellStyle name="Открывавшаяся гиперссылка" xfId="246" builtinId="9" hidden="1"/>
    <cellStyle name="Открывавшаяся гиперссылка" xfId="247" builtinId="9" hidden="1"/>
    <cellStyle name="Открывавшаяся гиперссылка" xfId="248" builtinId="9" hidden="1"/>
    <cellStyle name="Открывавшаяся гиперссылка" xfId="249" builtinId="9" hidden="1"/>
    <cellStyle name="Открывавшаяся гиперссылка" xfId="250" builtinId="9" hidden="1"/>
    <cellStyle name="Открывавшаяся гиперссылка" xfId="251" builtinId="9" hidden="1"/>
    <cellStyle name="Открывавшаяся гиперссылка" xfId="252" builtinId="9" hidden="1"/>
    <cellStyle name="Открывавшаяся гиперссылка" xfId="253" builtinId="9" hidden="1"/>
    <cellStyle name="Открывавшаяся гиперссылка" xfId="254" builtinId="9" hidden="1"/>
    <cellStyle name="Открывавшаяся гиперссылка" xfId="255" builtinId="9" hidden="1"/>
    <cellStyle name="Открывавшаяся гиперссылка" xfId="256" builtinId="9" hidden="1"/>
    <cellStyle name="Открывавшаяся гиперссылка" xfId="257" builtinId="9" hidden="1"/>
    <cellStyle name="Открывавшаяся гиперссылка" xfId="258" builtinId="9" hidden="1"/>
    <cellStyle name="Открывавшаяся гиперссылка" xfId="259" builtinId="9" hidden="1"/>
    <cellStyle name="Открывавшаяся гиперссылка" xfId="260" builtinId="9" hidden="1"/>
    <cellStyle name="Открывавшаяся гиперссылка" xfId="261" builtinId="9" hidden="1"/>
    <cellStyle name="Открывавшаяся гиперссылка" xfId="262" builtinId="9" hidden="1"/>
    <cellStyle name="Открывавшаяся гиперссылка" xfId="263" builtinId="9" hidden="1"/>
    <cellStyle name="Открывавшаяся гиперссылка" xfId="264" builtinId="9" hidden="1"/>
    <cellStyle name="Открывавшаяся гиперссылка" xfId="265" builtinId="9" hidden="1"/>
    <cellStyle name="Открывавшаяся гиперссылка" xfId="266" builtinId="9" hidden="1"/>
    <cellStyle name="Открывавшаяся гиперссылка" xfId="267" builtinId="9" hidden="1"/>
    <cellStyle name="Открывавшаяся гиперссылка" xfId="268" builtinId="9" hidden="1"/>
    <cellStyle name="Открывавшаяся гиперссылка" xfId="269" builtinId="9" hidden="1"/>
    <cellStyle name="Открывавшаяся гиперссылка" xfId="270" builtinId="9" hidden="1"/>
    <cellStyle name="Открывавшаяся гиперссылка" xfId="271" builtinId="9" hidden="1"/>
    <cellStyle name="Открывавшаяся гиперссылка" xfId="272" builtinId="9" hidden="1"/>
    <cellStyle name="Открывавшаяся гиперссылка" xfId="273" builtinId="9" hidden="1"/>
    <cellStyle name="Открывавшаяся гиперссылка" xfId="274" builtinId="9" hidden="1"/>
    <cellStyle name="Открывавшаяся гиперссылка" xfId="275" builtinId="9" hidden="1"/>
    <cellStyle name="Открывавшаяся гиперссылка" xfId="276" builtinId="9" hidden="1"/>
    <cellStyle name="Открывавшаяся гиперссылка" xfId="277" builtinId="9" hidden="1"/>
    <cellStyle name="Открывавшаяся гиперссылка" xfId="278" builtinId="9" hidden="1"/>
    <cellStyle name="Открывавшаяся гиперссылка" xfId="279" builtinId="9" hidden="1"/>
    <cellStyle name="Открывавшаяся гиперссылка" xfId="280" builtinId="9" hidden="1"/>
    <cellStyle name="Открывавшаяся гиперссылка" xfId="281" builtinId="9" hidden="1"/>
    <cellStyle name="Открывавшаяся гиперссылка" xfId="282" builtinId="9" hidden="1"/>
    <cellStyle name="Открывавшаяся гиперссылка" xfId="283" builtinId="9" hidden="1"/>
    <cellStyle name="Открывавшаяся гиперссылка" xfId="284" builtinId="9" hidden="1"/>
    <cellStyle name="Открывавшаяся гиперссылка" xfId="285" builtinId="9" hidden="1"/>
    <cellStyle name="Открывавшаяся гиперссылка" xfId="286" builtinId="9" hidden="1"/>
    <cellStyle name="Открывавшаяся гиперссылка" xfId="287" builtinId="9" hidden="1"/>
    <cellStyle name="Открывавшаяся гиперссылка" xfId="288" builtinId="9" hidden="1"/>
    <cellStyle name="Открывавшаяся гиперссылка" xfId="289" builtinId="9" hidden="1"/>
    <cellStyle name="Открывавшаяся гиперссылка" xfId="290" builtinId="9" hidden="1"/>
    <cellStyle name="Открывавшаяся гиперссылка" xfId="291" builtinId="9" hidden="1"/>
    <cellStyle name="Открывавшаяся гиперссылка" xfId="292" builtinId="9" hidden="1"/>
    <cellStyle name="Открывавшаяся гиперссылка" xfId="293" builtinId="9" hidden="1"/>
    <cellStyle name="Открывавшаяся гиперссылка" xfId="294" builtinId="9" hidden="1"/>
    <cellStyle name="Открывавшаяся гиперссылка" xfId="295" builtinId="9" hidden="1"/>
    <cellStyle name="Открывавшаяся гиперссылка" xfId="296" builtinId="9" hidden="1"/>
    <cellStyle name="Открывавшаяся гиперссылка" xfId="297" builtinId="9" hidden="1"/>
    <cellStyle name="Открывавшаяся гиперссылка" xfId="298" builtinId="9" hidden="1"/>
    <cellStyle name="Открывавшаяся гиперссылка" xfId="299" builtinId="9" hidden="1"/>
    <cellStyle name="Открывавшаяся гиперссылка" xfId="300" builtinId="9" hidden="1"/>
    <cellStyle name="Открывавшаяся гиперссылка" xfId="301" builtinId="9" hidden="1"/>
    <cellStyle name="Открывавшаяся гиперссылка" xfId="302" builtinId="9" hidden="1"/>
    <cellStyle name="Открывавшаяся гиперссылка" xfId="303" builtinId="9" hidden="1"/>
    <cellStyle name="Открывавшаяся гиперссылка" xfId="304" builtinId="9" hidden="1"/>
    <cellStyle name="Открывавшаяся гиперссылка" xfId="305" builtinId="9" hidden="1"/>
    <cellStyle name="Открывавшаяся гиперссылка" xfId="306" builtinId="9" hidden="1"/>
    <cellStyle name="Открывавшаяся гиперссылка" xfId="307" builtinId="9" hidden="1"/>
    <cellStyle name="Открывавшаяся гиперссылка" xfId="308" builtinId="9" hidden="1"/>
    <cellStyle name="Открывавшаяся гиперссылка" xfId="309" builtinId="9" hidden="1"/>
    <cellStyle name="Открывавшаяся гиперссылка" xfId="310" builtinId="9" hidden="1"/>
    <cellStyle name="Открывавшаяся гиперссылка" xfId="311" builtinId="9" hidden="1"/>
    <cellStyle name="Открывавшаяся гиперссылка" xfId="312" builtinId="9" hidden="1"/>
    <cellStyle name="Открывавшаяся гиперссылка" xfId="313" builtinId="9" hidden="1"/>
    <cellStyle name="Открывавшаяся гиперссылка" xfId="314" builtinId="9" hidden="1"/>
    <cellStyle name="Открывавшаяся гиперссылка" xfId="315" builtinId="9" hidden="1"/>
    <cellStyle name="Открывавшаяся гиперссылка" xfId="316" builtinId="9" hidden="1"/>
    <cellStyle name="Открывавшаяся гиперссылка" xfId="317" builtinId="9" hidden="1"/>
    <cellStyle name="Открывавшаяся гиперссылка" xfId="318" builtinId="9" hidden="1"/>
    <cellStyle name="Открывавшаяся гиперссылка" xfId="319" builtinId="9" hidden="1"/>
    <cellStyle name="Открывавшаяся гиперссылка" xfId="320" builtinId="9" hidden="1"/>
    <cellStyle name="Открывавшаяся гиперссылка" xfId="321" builtinId="9" hidden="1"/>
    <cellStyle name="Открывавшаяся гиперссылка" xfId="322" builtinId="9" hidden="1"/>
    <cellStyle name="Открывавшаяся гиперссылка" xfId="323" builtinId="9" hidden="1"/>
    <cellStyle name="Открывавшаяся гиперссылка" xfId="324" builtinId="9" hidden="1"/>
    <cellStyle name="Открывавшаяся гиперссылка" xfId="325" builtinId="9" hidden="1"/>
    <cellStyle name="Открывавшаяся гиперссылка" xfId="326" builtinId="9" hidden="1"/>
    <cellStyle name="Открывавшаяся гиперссылка" xfId="327" builtinId="9" hidden="1"/>
    <cellStyle name="Открывавшаяся гиперссылка" xfId="328" builtinId="9" hidden="1"/>
    <cellStyle name="Открывавшаяся гиперссылка" xfId="329" builtinId="9" hidden="1"/>
    <cellStyle name="Открывавшаяся гиперссылка" xfId="330" builtinId="9" hidden="1"/>
    <cellStyle name="Открывавшаяся гиперссылка" xfId="331" builtinId="9" hidden="1"/>
    <cellStyle name="Открывавшаяся гиперссылка" xfId="332" builtinId="9" hidden="1"/>
    <cellStyle name="Открывавшаяся гиперссылка" xfId="333" builtinId="9" hidden="1"/>
    <cellStyle name="Открывавшаяся гиперссылка" xfId="334" builtinId="9" hidden="1"/>
    <cellStyle name="Открывавшаяся гиперссылка" xfId="335" builtinId="9" hidden="1"/>
    <cellStyle name="Открывавшаяся гиперссылка" xfId="336" builtinId="9" hidden="1"/>
    <cellStyle name="Открывавшаяся гиперссылка" xfId="337" builtinId="9" hidden="1"/>
    <cellStyle name="Открывавшаяся гиперссылка" xfId="338" builtinId="9" hidden="1"/>
    <cellStyle name="Открывавшаяся гиперссылка" xfId="339" builtinId="9" hidden="1"/>
    <cellStyle name="Открывавшаяся гиперссылка" xfId="340" builtinId="9" hidden="1"/>
    <cellStyle name="Открывавшаяся гиперссылка" xfId="341" builtinId="9" hidden="1"/>
    <cellStyle name="Открывавшаяся гиперссылка" xfId="342" builtinId="9" hidden="1"/>
    <cellStyle name="Открывавшаяся гиперссылка" xfId="343" builtinId="9" hidden="1"/>
    <cellStyle name="Открывавшаяся гиперссылка" xfId="344" builtinId="9" hidden="1"/>
    <cellStyle name="Открывавшаяся гиперссылка" xfId="345" builtinId="9" hidden="1"/>
    <cellStyle name="Открывавшаяся гиперссылка" xfId="346" builtinId="9" hidden="1"/>
    <cellStyle name="Открывавшаяся гиперссылка" xfId="347" builtinId="9" hidden="1"/>
    <cellStyle name="Открывавшаяся гиперссылка" xfId="348" builtinId="9" hidden="1"/>
    <cellStyle name="Открывавшаяся гиперссылка" xfId="349" builtinId="9" hidden="1"/>
    <cellStyle name="Финансовый" xfId="351" builtinId="3"/>
  </cellStyles>
  <dxfs count="1768"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1597025</xdr:colOff>
      <xdr:row>1</xdr:row>
      <xdr:rowOff>108174</xdr:rowOff>
    </xdr:from>
    <xdr:to>
      <xdr:col>1</xdr:col>
      <xdr:colOff>3295650</xdr:colOff>
      <xdr:row>1</xdr:row>
      <xdr:rowOff>2080332</xdr:rowOff>
    </xdr:to>
    <xdr:sp macro="" textlink="">
      <xdr:nvSpPr>
        <xdr:cNvPr id="2" name="TextBox 1"/>
        <xdr:cNvSpPr txBox="1">
          <a:spLocks noChangeArrowheads="1"/>
        </xdr:cNvSpPr>
      </xdr:nvSpPr>
      <xdr:spPr bwMode="auto">
        <a:xfrm flipH="1">
          <a:off x="3321050" y="412974"/>
          <a:ext cx="1698625" cy="1972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К</a:t>
          </a:r>
          <a:r>
            <a:rPr lang="ru-RU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азань (843)206-01-48</a:t>
          </a:r>
          <a:endParaRPr lang="ru-RU" sz="9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К</a:t>
          </a: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алининград (4012)72-03-81 </a:t>
          </a:r>
        </a:p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К</a:t>
          </a: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алуга (4842)92-23-67</a:t>
          </a:r>
        </a:p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К</a:t>
          </a: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емерово (3842)65-04-62</a:t>
          </a:r>
        </a:p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К</a:t>
          </a: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иров (8332)68-02-04</a:t>
          </a:r>
        </a:p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К</a:t>
          </a: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раснодар (861)203-40-90</a:t>
          </a:r>
        </a:p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К</a:t>
          </a: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расноярск (391)204-63-61</a:t>
          </a:r>
        </a:p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К</a:t>
          </a: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урск (4712)77-13-04</a:t>
          </a:r>
        </a:p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Л</a:t>
          </a: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ипецк (4742)52-20-81</a:t>
          </a:r>
        </a:p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М</a:t>
          </a: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агнитогорск (3519)55-03-13</a:t>
          </a:r>
        </a:p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М</a:t>
          </a: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осква (495)268-04-70</a:t>
          </a:r>
        </a:p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М</a:t>
          </a: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урманск (8152)59-64-93</a:t>
          </a:r>
        </a:p>
        <a:p>
          <a:pPr algn="l" rtl="0">
            <a:defRPr sz="1000"/>
          </a:pPr>
          <a:endParaRPr lang="ru-RU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К</a:t>
          </a: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азахстан (772) 734-952-31</a:t>
          </a:r>
          <a:endParaRPr lang="en-US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ru-RU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2</xdr:col>
      <xdr:colOff>663577</xdr:colOff>
      <xdr:row>1</xdr:row>
      <xdr:rowOff>95250</xdr:rowOff>
    </xdr:from>
    <xdr:to>
      <xdr:col>2</xdr:col>
      <xdr:colOff>2343151</xdr:colOff>
      <xdr:row>1</xdr:row>
      <xdr:rowOff>1928969</xdr:rowOff>
    </xdr:to>
    <xdr:sp macro="" textlink="">
      <xdr:nvSpPr>
        <xdr:cNvPr id="3" name="TextBox 2"/>
        <xdr:cNvSpPr txBox="1">
          <a:spLocks noChangeArrowheads="1"/>
        </xdr:cNvSpPr>
      </xdr:nvSpPr>
      <xdr:spPr bwMode="auto">
        <a:xfrm>
          <a:off x="7245352" y="400050"/>
          <a:ext cx="1679574" cy="183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С</a:t>
          </a:r>
          <a:r>
            <a:rPr lang="ru-RU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аратов (845)249-38-78</a:t>
          </a:r>
          <a:endParaRPr lang="ru-RU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С</a:t>
          </a: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моленск (4812)29-41-54</a:t>
          </a:r>
        </a:p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С</a:t>
          </a: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очи (862)225-72-31</a:t>
          </a:r>
        </a:p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С</a:t>
          </a: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таврополь (8652)20-65-13</a:t>
          </a:r>
        </a:p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Т</a:t>
          </a: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верь (4822)63-31-35</a:t>
          </a:r>
        </a:p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Т</a:t>
          </a: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омск (3822)98-41-53</a:t>
          </a:r>
        </a:p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Т</a:t>
          </a: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ула (4872)74-02-29</a:t>
          </a:r>
        </a:p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Т</a:t>
          </a: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юмень (3452)66-21-18</a:t>
          </a:r>
        </a:p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У</a:t>
          </a: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льяновск (8422)24-23-59</a:t>
          </a:r>
        </a:p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У</a:t>
          </a: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фа (347)229-48-12</a:t>
          </a:r>
        </a:p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Ч</a:t>
          </a: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елябинск (351)202-03-61</a:t>
          </a:r>
        </a:p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Ч</a:t>
          </a: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ереповец (8202)49-02-64</a:t>
          </a:r>
        </a:p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Я</a:t>
          </a: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рославль (4852)69-52-93</a:t>
          </a:r>
        </a:p>
      </xdr:txBody>
    </xdr:sp>
    <xdr:clientData/>
  </xdr:twoCellAnchor>
  <xdr:twoCellAnchor editAs="oneCell">
    <xdr:from>
      <xdr:col>1</xdr:col>
      <xdr:colOff>3353860</xdr:colOff>
      <xdr:row>1</xdr:row>
      <xdr:rowOff>98652</xdr:rowOff>
    </xdr:from>
    <xdr:to>
      <xdr:col>2</xdr:col>
      <xdr:colOff>523875</xdr:colOff>
      <xdr:row>1</xdr:row>
      <xdr:rowOff>2105026</xdr:rowOff>
    </xdr:to>
    <xdr:sp macro="" textlink="">
      <xdr:nvSpPr>
        <xdr:cNvPr id="4" name="TextBox 3"/>
        <xdr:cNvSpPr txBox="1">
          <a:spLocks noChangeArrowheads="1"/>
        </xdr:cNvSpPr>
      </xdr:nvSpPr>
      <xdr:spPr bwMode="auto">
        <a:xfrm>
          <a:off x="5077885" y="403452"/>
          <a:ext cx="2027765" cy="2006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Н</a:t>
          </a:r>
          <a:r>
            <a:rPr lang="ru-RU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абережные Челны (8552)20-53-41</a:t>
          </a:r>
          <a:endParaRPr lang="ru-RU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Н</a:t>
          </a: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ижний Новгород (831)429-08-12</a:t>
          </a:r>
        </a:p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Н</a:t>
          </a: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овокузнецк (3843)20-46-81</a:t>
          </a:r>
        </a:p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Н</a:t>
          </a: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овосибирск (383)227-86-73</a:t>
          </a:r>
        </a:p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О</a:t>
          </a: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рел (4862)44-53-42</a:t>
          </a:r>
        </a:p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О</a:t>
          </a: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ренбург (3532)37-68-04</a:t>
          </a:r>
        </a:p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П</a:t>
          </a: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енза (8412)22-31-16</a:t>
          </a:r>
        </a:p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П</a:t>
          </a: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ермь (342)205-81-47</a:t>
          </a:r>
        </a:p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Р</a:t>
          </a: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остов-на-Дону (863)308-18-15</a:t>
          </a:r>
        </a:p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Р</a:t>
          </a: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язань (4912)46-61-64</a:t>
          </a:r>
        </a:p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С</a:t>
          </a: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амара (846)206-03-16</a:t>
          </a:r>
        </a:p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С</a:t>
          </a: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анкт-Петербург (812)309-46-40</a:t>
          </a:r>
        </a:p>
        <a:p>
          <a:pPr algn="l" rtl="0">
            <a:defRPr sz="1000"/>
          </a:pPr>
          <a:endParaRPr lang="ru-RU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Таджикистан (992) 427-82-92-69</a:t>
          </a:r>
        </a:p>
        <a:p>
          <a:pPr algn="l" rtl="0">
            <a:defRPr sz="1000"/>
          </a:pPr>
          <a:endParaRPr lang="ru-RU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1571625</xdr:colOff>
      <xdr:row>1</xdr:row>
      <xdr:rowOff>118153</xdr:rowOff>
    </xdr:from>
    <xdr:to>
      <xdr:col>1</xdr:col>
      <xdr:colOff>1609725</xdr:colOff>
      <xdr:row>2</xdr:row>
      <xdr:rowOff>17877</xdr:rowOff>
    </xdr:to>
    <xdr:sp macro="" textlink="">
      <xdr:nvSpPr>
        <xdr:cNvPr id="5" name="TextBox 4"/>
        <xdr:cNvSpPr txBox="1">
          <a:spLocks noChangeArrowheads="1"/>
        </xdr:cNvSpPr>
      </xdr:nvSpPr>
      <xdr:spPr bwMode="auto">
        <a:xfrm>
          <a:off x="1571625" y="422953"/>
          <a:ext cx="1762125" cy="2042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А</a:t>
          </a: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рхангельск (8182)63-90-72</a:t>
          </a:r>
        </a:p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А</a:t>
          </a: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стана +7(7172)727-132</a:t>
          </a:r>
        </a:p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Б</a:t>
          </a: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елгород (4722)40-23-64</a:t>
          </a:r>
        </a:p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Б</a:t>
          </a: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рянск (4832)59-03-52</a:t>
          </a:r>
        </a:p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В</a:t>
          </a: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ладивосток (423)249-28-31</a:t>
          </a:r>
        </a:p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В</a:t>
          </a: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олгоград (844)278-03-48</a:t>
          </a:r>
        </a:p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В</a:t>
          </a: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ологда (8172)26-41-59</a:t>
          </a:r>
        </a:p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В</a:t>
          </a: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оронеж (473)204-51-73</a:t>
          </a:r>
        </a:p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Е</a:t>
          </a: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катеринбург (343)384-55-89</a:t>
          </a:r>
        </a:p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И</a:t>
          </a: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ваново (4932)77-34-06</a:t>
          </a:r>
        </a:p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И</a:t>
          </a: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жевск (3412)26-03-58</a:t>
          </a:r>
          <a:endParaRPr lang="en-US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Иркутск (395) 279-98-46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К</a:t>
          </a: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иргизия (996) 312-96-26-47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A1:F144"/>
  <sheetViews>
    <sheetView tabSelected="1" zoomScaleNormal="100" zoomScalePageLayoutView="120" workbookViewId="0">
      <selection activeCell="A5" sqref="A5"/>
    </sheetView>
  </sheetViews>
  <sheetFormatPr defaultColWidth="11.42578125" defaultRowHeight="14.25" customHeight="1" x14ac:dyDescent="0.25"/>
  <cols>
    <col min="1" max="1" width="25.85546875" style="8" bestFit="1" customWidth="1"/>
    <col min="2" max="2" width="72.85546875" style="1" bestFit="1" customWidth="1"/>
    <col min="3" max="3" width="40.42578125" style="1" bestFit="1" customWidth="1"/>
    <col min="4" max="4" width="20.140625" style="1" bestFit="1" customWidth="1"/>
    <col min="5" max="5" width="27.85546875" style="10" bestFit="1" customWidth="1"/>
    <col min="6" max="6" width="15.42578125" style="1" bestFit="1" customWidth="1"/>
    <col min="7" max="16384" width="11.42578125" style="1"/>
  </cols>
  <sheetData>
    <row r="1" spans="1:6" ht="24" customHeight="1" x14ac:dyDescent="0.2">
      <c r="A1" s="315" t="s">
        <v>8513</v>
      </c>
      <c r="B1" s="315"/>
      <c r="C1" s="315"/>
      <c r="D1" s="315"/>
    </row>
    <row r="2" spans="1:6" ht="168.75" customHeight="1" x14ac:dyDescent="0.25">
      <c r="A2" s="314"/>
      <c r="B2" s="314"/>
      <c r="C2" s="314"/>
      <c r="D2" s="314"/>
    </row>
    <row r="3" spans="1:6" ht="28.5" customHeight="1" x14ac:dyDescent="0.2">
      <c r="A3" s="315" t="s">
        <v>8514</v>
      </c>
      <c r="B3" s="315"/>
      <c r="C3" s="315"/>
      <c r="D3" s="315"/>
    </row>
    <row r="4" spans="1:6" ht="27.75" customHeight="1" x14ac:dyDescent="0.2">
      <c r="A4" s="2" t="s">
        <v>118</v>
      </c>
      <c r="B4" s="2" t="s">
        <v>2046</v>
      </c>
      <c r="C4" s="3" t="s">
        <v>2044</v>
      </c>
      <c r="D4" s="4" t="s">
        <v>4084</v>
      </c>
      <c r="E4" s="3" t="s">
        <v>2047</v>
      </c>
      <c r="F4" s="3" t="s">
        <v>119</v>
      </c>
    </row>
    <row r="5" spans="1:6" s="7" customFormat="1" ht="27.75" customHeight="1" x14ac:dyDescent="0.2">
      <c r="A5" s="5" t="s">
        <v>2043</v>
      </c>
      <c r="B5" s="5" t="s">
        <v>2045</v>
      </c>
      <c r="C5" s="6" t="s">
        <v>2244</v>
      </c>
      <c r="D5" s="4" t="s">
        <v>120</v>
      </c>
      <c r="E5" s="6" t="s">
        <v>2666</v>
      </c>
      <c r="F5" s="6" t="s">
        <v>2665</v>
      </c>
    </row>
    <row r="6" spans="1:6" ht="14.25" customHeight="1" x14ac:dyDescent="0.25">
      <c r="C6" s="9"/>
    </row>
    <row r="7" spans="1:6" ht="14.25" customHeight="1" x14ac:dyDescent="0.2">
      <c r="A7" s="11" t="s">
        <v>4873</v>
      </c>
      <c r="B7" s="1" t="s">
        <v>4874</v>
      </c>
      <c r="C7" s="12"/>
      <c r="D7" s="127"/>
      <c r="E7" s="127"/>
      <c r="F7" s="126"/>
    </row>
    <row r="8" spans="1:6" ht="14.25" customHeight="1" x14ac:dyDescent="0.25">
      <c r="B8" s="1" t="s">
        <v>4875</v>
      </c>
    </row>
    <row r="10" spans="1:6" ht="14.25" customHeight="1" x14ac:dyDescent="0.2">
      <c r="A10" s="11" t="s">
        <v>105</v>
      </c>
      <c r="B10" s="1" t="s">
        <v>2662</v>
      </c>
      <c r="C10" s="12"/>
      <c r="E10" s="24"/>
    </row>
    <row r="11" spans="1:6" ht="14.25" customHeight="1" x14ac:dyDescent="0.25">
      <c r="B11" s="7" t="s">
        <v>59</v>
      </c>
      <c r="C11" s="13"/>
    </row>
    <row r="12" spans="1:6" ht="14.25" customHeight="1" x14ac:dyDescent="0.25">
      <c r="B12" s="7"/>
      <c r="C12" s="13"/>
    </row>
    <row r="13" spans="1:6" ht="14.25" customHeight="1" x14ac:dyDescent="0.2">
      <c r="A13" s="11" t="s">
        <v>2708</v>
      </c>
      <c r="B13" s="1" t="s">
        <v>94</v>
      </c>
      <c r="C13" s="12"/>
    </row>
    <row r="14" spans="1:6" ht="14.25" customHeight="1" x14ac:dyDescent="0.25">
      <c r="B14" s="7" t="s">
        <v>60</v>
      </c>
      <c r="C14" s="13"/>
      <c r="E14" s="14"/>
    </row>
    <row r="15" spans="1:6" ht="14.25" customHeight="1" x14ac:dyDescent="0.25">
      <c r="B15" s="7"/>
      <c r="C15" s="13"/>
    </row>
    <row r="16" spans="1:6" ht="14.25" customHeight="1" x14ac:dyDescent="0.2">
      <c r="A16" s="11" t="s">
        <v>2709</v>
      </c>
      <c r="B16" s="1" t="s">
        <v>2663</v>
      </c>
      <c r="C16" s="12"/>
    </row>
    <row r="17" spans="1:3" ht="14.25" customHeight="1" x14ac:dyDescent="0.25">
      <c r="B17" s="7" t="s">
        <v>2664</v>
      </c>
      <c r="C17" s="13"/>
    </row>
    <row r="18" spans="1:3" ht="14.25" customHeight="1" x14ac:dyDescent="0.25">
      <c r="B18" s="7"/>
      <c r="C18" s="13"/>
    </row>
    <row r="19" spans="1:3" ht="14.25" customHeight="1" x14ac:dyDescent="0.2">
      <c r="A19" s="11" t="s">
        <v>106</v>
      </c>
      <c r="B19" s="1" t="s">
        <v>96</v>
      </c>
      <c r="C19" s="12"/>
    </row>
    <row r="20" spans="1:3" ht="14.25" customHeight="1" x14ac:dyDescent="0.25">
      <c r="B20" s="7" t="s">
        <v>97</v>
      </c>
      <c r="C20" s="13"/>
    </row>
    <row r="21" spans="1:3" ht="14.25" customHeight="1" x14ac:dyDescent="0.25">
      <c r="B21" s="7"/>
      <c r="C21" s="13"/>
    </row>
    <row r="22" spans="1:3" ht="14.25" customHeight="1" x14ac:dyDescent="0.2">
      <c r="A22" s="11" t="s">
        <v>5115</v>
      </c>
      <c r="B22" s="1" t="s">
        <v>91</v>
      </c>
      <c r="C22" s="12"/>
    </row>
    <row r="23" spans="1:3" ht="14.25" customHeight="1" x14ac:dyDescent="0.25">
      <c r="B23" s="7" t="s">
        <v>61</v>
      </c>
      <c r="C23" s="13"/>
    </row>
    <row r="24" spans="1:3" ht="14.25" customHeight="1" x14ac:dyDescent="0.25">
      <c r="B24" s="7"/>
      <c r="C24" s="13"/>
    </row>
    <row r="25" spans="1:3" ht="14.25" customHeight="1" x14ac:dyDescent="0.2">
      <c r="A25" s="11" t="s">
        <v>2710</v>
      </c>
      <c r="B25" s="1" t="s">
        <v>98</v>
      </c>
      <c r="C25" s="12"/>
    </row>
    <row r="26" spans="1:3" ht="14.25" customHeight="1" x14ac:dyDescent="0.25">
      <c r="B26" s="7" t="s">
        <v>62</v>
      </c>
      <c r="C26" s="13"/>
    </row>
    <row r="27" spans="1:3" ht="14.25" customHeight="1" x14ac:dyDescent="0.25">
      <c r="B27" s="7"/>
      <c r="C27" s="13"/>
    </row>
    <row r="28" spans="1:3" ht="14.25" customHeight="1" x14ac:dyDescent="0.2">
      <c r="A28" s="11" t="s">
        <v>2711</v>
      </c>
      <c r="B28" s="1" t="s">
        <v>98</v>
      </c>
      <c r="C28" s="12"/>
    </row>
    <row r="29" spans="1:3" ht="14.25" customHeight="1" x14ac:dyDescent="0.25">
      <c r="B29" s="7" t="s">
        <v>62</v>
      </c>
      <c r="C29" s="13"/>
    </row>
    <row r="30" spans="1:3" ht="14.25" customHeight="1" x14ac:dyDescent="0.25">
      <c r="B30" s="7"/>
      <c r="C30" s="13"/>
    </row>
    <row r="31" spans="1:3" ht="14.25" customHeight="1" x14ac:dyDescent="0.2">
      <c r="A31" s="11" t="s">
        <v>4509</v>
      </c>
      <c r="B31" s="1" t="s">
        <v>104</v>
      </c>
      <c r="C31" s="12"/>
    </row>
    <row r="32" spans="1:3" ht="14.25" customHeight="1" x14ac:dyDescent="0.25">
      <c r="B32" s="7" t="s">
        <v>63</v>
      </c>
      <c r="C32" s="13"/>
    </row>
    <row r="33" spans="1:3" ht="14.25" customHeight="1" x14ac:dyDescent="0.25">
      <c r="B33" s="7"/>
      <c r="C33" s="13"/>
    </row>
    <row r="34" spans="1:3" ht="14.25" customHeight="1" x14ac:dyDescent="0.2">
      <c r="A34" s="11" t="s">
        <v>2712</v>
      </c>
      <c r="B34" s="1" t="s">
        <v>81</v>
      </c>
      <c r="C34" s="12"/>
    </row>
    <row r="35" spans="1:3" ht="14.25" customHeight="1" x14ac:dyDescent="0.25">
      <c r="B35" s="7" t="s">
        <v>64</v>
      </c>
      <c r="C35" s="13"/>
    </row>
    <row r="36" spans="1:3" ht="14.25" customHeight="1" x14ac:dyDescent="0.25">
      <c r="B36" s="7"/>
      <c r="C36" s="13"/>
    </row>
    <row r="37" spans="1:3" ht="14.25" customHeight="1" x14ac:dyDescent="0.2">
      <c r="A37" s="11" t="s">
        <v>8353</v>
      </c>
      <c r="B37" s="1" t="s">
        <v>82</v>
      </c>
      <c r="C37" s="12"/>
    </row>
    <row r="38" spans="1:3" ht="14.25" customHeight="1" x14ac:dyDescent="0.25">
      <c r="B38" s="7" t="s">
        <v>65</v>
      </c>
      <c r="C38" s="13"/>
    </row>
    <row r="39" spans="1:3" ht="14.25" customHeight="1" x14ac:dyDescent="0.25">
      <c r="B39" s="7"/>
      <c r="C39" s="13"/>
    </row>
    <row r="40" spans="1:3" ht="14.25" customHeight="1" x14ac:dyDescent="0.2">
      <c r="A40" s="11" t="s">
        <v>107</v>
      </c>
      <c r="B40" s="1" t="s">
        <v>83</v>
      </c>
      <c r="C40" s="12"/>
    </row>
    <row r="41" spans="1:3" ht="14.25" customHeight="1" x14ac:dyDescent="0.25">
      <c r="B41" s="7" t="s">
        <v>66</v>
      </c>
      <c r="C41" s="13"/>
    </row>
    <row r="42" spans="1:3" ht="14.25" customHeight="1" x14ac:dyDescent="0.25">
      <c r="B42" s="7"/>
      <c r="C42" s="13"/>
    </row>
    <row r="43" spans="1:3" ht="14.25" customHeight="1" x14ac:dyDescent="0.2">
      <c r="A43" s="11" t="s">
        <v>108</v>
      </c>
      <c r="B43" s="1" t="s">
        <v>84</v>
      </c>
      <c r="C43" s="12"/>
    </row>
    <row r="44" spans="1:3" ht="14.25" customHeight="1" x14ac:dyDescent="0.25">
      <c r="B44" s="7" t="s">
        <v>67</v>
      </c>
      <c r="C44" s="13"/>
    </row>
    <row r="45" spans="1:3" ht="14.25" customHeight="1" x14ac:dyDescent="0.25">
      <c r="B45" s="7"/>
      <c r="C45" s="13"/>
    </row>
    <row r="46" spans="1:3" ht="14.25" customHeight="1" x14ac:dyDescent="0.2">
      <c r="A46" s="11" t="s">
        <v>53</v>
      </c>
      <c r="B46" s="1" t="s">
        <v>85</v>
      </c>
      <c r="C46" s="12"/>
    </row>
    <row r="47" spans="1:3" ht="14.25" customHeight="1" x14ac:dyDescent="0.25">
      <c r="B47" s="7" t="s">
        <v>68</v>
      </c>
      <c r="C47" s="13"/>
    </row>
    <row r="48" spans="1:3" ht="14.25" customHeight="1" x14ac:dyDescent="0.25">
      <c r="B48" s="7"/>
      <c r="C48" s="13"/>
    </row>
    <row r="49" spans="1:3" ht="14.25" customHeight="1" x14ac:dyDescent="0.2">
      <c r="A49" s="11" t="s">
        <v>54</v>
      </c>
      <c r="B49" s="1" t="s">
        <v>86</v>
      </c>
      <c r="C49" s="12"/>
    </row>
    <row r="50" spans="1:3" ht="14.25" customHeight="1" x14ac:dyDescent="0.25">
      <c r="B50" s="7" t="s">
        <v>69</v>
      </c>
      <c r="C50" s="13"/>
    </row>
    <row r="51" spans="1:3" ht="14.25" customHeight="1" x14ac:dyDescent="0.25">
      <c r="B51" s="7"/>
      <c r="C51" s="13"/>
    </row>
    <row r="52" spans="1:3" ht="14.25" customHeight="1" x14ac:dyDescent="0.2">
      <c r="A52" s="11" t="s">
        <v>58</v>
      </c>
      <c r="B52" s="1" t="s">
        <v>87</v>
      </c>
      <c r="C52" s="12"/>
    </row>
    <row r="53" spans="1:3" ht="14.25" customHeight="1" x14ac:dyDescent="0.25">
      <c r="B53" s="7" t="s">
        <v>70</v>
      </c>
      <c r="C53" s="13"/>
    </row>
    <row r="54" spans="1:3" ht="14.25" customHeight="1" x14ac:dyDescent="0.25">
      <c r="B54" s="7"/>
      <c r="C54" s="13"/>
    </row>
    <row r="55" spans="1:3" ht="14.25" customHeight="1" x14ac:dyDescent="0.2">
      <c r="A55" s="11" t="s">
        <v>109</v>
      </c>
      <c r="B55" s="1" t="s">
        <v>92</v>
      </c>
      <c r="C55" s="12"/>
    </row>
    <row r="56" spans="1:3" ht="14.25" customHeight="1" x14ac:dyDescent="0.25">
      <c r="B56" s="7" t="s">
        <v>71</v>
      </c>
      <c r="C56" s="13"/>
    </row>
    <row r="57" spans="1:3" ht="14.25" customHeight="1" x14ac:dyDescent="0.25">
      <c r="B57" s="7"/>
      <c r="C57" s="13"/>
    </row>
    <row r="58" spans="1:3" ht="14.25" customHeight="1" x14ac:dyDescent="0.2">
      <c r="A58" s="11" t="s">
        <v>110</v>
      </c>
      <c r="B58" s="1" t="s">
        <v>95</v>
      </c>
      <c r="C58" s="12"/>
    </row>
    <row r="59" spans="1:3" ht="14.25" customHeight="1" x14ac:dyDescent="0.25">
      <c r="B59" s="7" t="s">
        <v>72</v>
      </c>
      <c r="C59" s="13"/>
    </row>
    <row r="60" spans="1:3" ht="14.25" customHeight="1" x14ac:dyDescent="0.25">
      <c r="B60" s="7"/>
      <c r="C60" s="13"/>
    </row>
    <row r="61" spans="1:3" ht="14.25" customHeight="1" x14ac:dyDescent="0.2">
      <c r="A61" s="11" t="s">
        <v>111</v>
      </c>
      <c r="B61" s="1" t="s">
        <v>99</v>
      </c>
      <c r="C61" s="12"/>
    </row>
    <row r="62" spans="1:3" ht="14.25" customHeight="1" x14ac:dyDescent="0.25">
      <c r="B62" s="7" t="s">
        <v>73</v>
      </c>
      <c r="C62" s="13"/>
    </row>
    <row r="63" spans="1:3" ht="14.25" customHeight="1" x14ac:dyDescent="0.25">
      <c r="B63" s="7"/>
      <c r="C63" s="13"/>
    </row>
    <row r="64" spans="1:3" ht="14.25" customHeight="1" x14ac:dyDescent="0.2">
      <c r="A64" s="11" t="s">
        <v>55</v>
      </c>
      <c r="B64" s="1" t="s">
        <v>101</v>
      </c>
      <c r="C64" s="12"/>
    </row>
    <row r="65" spans="1:3" ht="14.25" customHeight="1" x14ac:dyDescent="0.25">
      <c r="B65" s="7" t="s">
        <v>74</v>
      </c>
      <c r="C65" s="13"/>
    </row>
    <row r="66" spans="1:3" ht="14.25" customHeight="1" x14ac:dyDescent="0.25">
      <c r="B66" s="7"/>
      <c r="C66" s="13"/>
    </row>
    <row r="67" spans="1:3" ht="14.25" customHeight="1" x14ac:dyDescent="0.2">
      <c r="A67" s="11" t="s">
        <v>56</v>
      </c>
      <c r="B67" s="1" t="s">
        <v>101</v>
      </c>
      <c r="C67" s="12"/>
    </row>
    <row r="68" spans="1:3" ht="14.25" customHeight="1" x14ac:dyDescent="0.25">
      <c r="B68" s="7" t="s">
        <v>74</v>
      </c>
      <c r="C68" s="13"/>
    </row>
    <row r="69" spans="1:3" ht="14.25" customHeight="1" x14ac:dyDescent="0.25">
      <c r="B69" s="7"/>
      <c r="C69" s="13"/>
    </row>
    <row r="70" spans="1:3" ht="14.25" customHeight="1" x14ac:dyDescent="0.2">
      <c r="A70" s="11" t="s">
        <v>112</v>
      </c>
      <c r="B70" s="1" t="s">
        <v>101</v>
      </c>
      <c r="C70" s="12"/>
    </row>
    <row r="71" spans="1:3" ht="14.25" customHeight="1" x14ac:dyDescent="0.25">
      <c r="B71" s="7" t="s">
        <v>74</v>
      </c>
      <c r="C71" s="13"/>
    </row>
    <row r="72" spans="1:3" ht="14.25" customHeight="1" x14ac:dyDescent="0.25">
      <c r="B72" s="7"/>
      <c r="C72" s="13"/>
    </row>
    <row r="73" spans="1:3" ht="14.25" customHeight="1" x14ac:dyDescent="0.2">
      <c r="A73" s="11" t="s">
        <v>57</v>
      </c>
      <c r="B73" s="1" t="s">
        <v>103</v>
      </c>
      <c r="C73" s="12"/>
    </row>
    <row r="74" spans="1:3" ht="14.25" customHeight="1" x14ac:dyDescent="0.25">
      <c r="B74" s="7" t="s">
        <v>75</v>
      </c>
      <c r="C74" s="13"/>
    </row>
    <row r="75" spans="1:3" ht="14.25" customHeight="1" x14ac:dyDescent="0.25">
      <c r="B75" s="7"/>
      <c r="C75" s="13"/>
    </row>
    <row r="76" spans="1:3" ht="14.25" customHeight="1" x14ac:dyDescent="0.2">
      <c r="A76" s="11" t="s">
        <v>401</v>
      </c>
      <c r="B76" s="1" t="s">
        <v>88</v>
      </c>
      <c r="C76" s="12"/>
    </row>
    <row r="77" spans="1:3" ht="14.25" customHeight="1" x14ac:dyDescent="0.25">
      <c r="B77" s="7" t="s">
        <v>76</v>
      </c>
      <c r="C77" s="13"/>
    </row>
    <row r="78" spans="1:3" ht="14.25" customHeight="1" x14ac:dyDescent="0.25">
      <c r="B78" s="7"/>
      <c r="C78" s="13"/>
    </row>
    <row r="79" spans="1:3" ht="14.25" customHeight="1" x14ac:dyDescent="0.2">
      <c r="A79" s="11" t="s">
        <v>5204</v>
      </c>
      <c r="B79" s="1" t="s">
        <v>88</v>
      </c>
      <c r="C79" s="12"/>
    </row>
    <row r="80" spans="1:3" ht="14.25" customHeight="1" x14ac:dyDescent="0.25">
      <c r="B80" s="7" t="s">
        <v>76</v>
      </c>
      <c r="C80" s="13"/>
    </row>
    <row r="81" spans="1:3" ht="14.25" customHeight="1" x14ac:dyDescent="0.25">
      <c r="B81" s="7"/>
      <c r="C81" s="13"/>
    </row>
    <row r="82" spans="1:3" ht="14.25" customHeight="1" x14ac:dyDescent="0.2">
      <c r="A82" s="11" t="s">
        <v>5210</v>
      </c>
      <c r="B82" s="1" t="s">
        <v>5218</v>
      </c>
      <c r="C82" s="12"/>
    </row>
    <row r="83" spans="1:3" ht="14.25" customHeight="1" x14ac:dyDescent="0.25">
      <c r="B83" s="7" t="s">
        <v>5219</v>
      </c>
      <c r="C83" s="13"/>
    </row>
    <row r="84" spans="1:3" ht="14.25" customHeight="1" x14ac:dyDescent="0.25">
      <c r="B84" s="7"/>
      <c r="C84" s="13"/>
    </row>
    <row r="85" spans="1:3" ht="14.25" customHeight="1" x14ac:dyDescent="0.2">
      <c r="A85" s="11" t="s">
        <v>4128</v>
      </c>
      <c r="B85" s="1" t="s">
        <v>89</v>
      </c>
      <c r="C85" s="12"/>
    </row>
    <row r="86" spans="1:3" ht="14.25" customHeight="1" x14ac:dyDescent="0.25">
      <c r="B86" s="7" t="s">
        <v>77</v>
      </c>
      <c r="C86" s="13"/>
    </row>
    <row r="87" spans="1:3" ht="14.25" customHeight="1" x14ac:dyDescent="0.25">
      <c r="B87" s="7"/>
      <c r="C87" s="13"/>
    </row>
    <row r="88" spans="1:3" ht="14.25" customHeight="1" x14ac:dyDescent="0.2">
      <c r="A88" s="11" t="s">
        <v>113</v>
      </c>
      <c r="B88" s="1" t="s">
        <v>90</v>
      </c>
      <c r="C88" s="12"/>
    </row>
    <row r="89" spans="1:3" ht="14.25" customHeight="1" x14ac:dyDescent="0.25">
      <c r="B89" s="7" t="s">
        <v>77</v>
      </c>
      <c r="C89" s="13"/>
    </row>
    <row r="90" spans="1:3" ht="14.25" customHeight="1" x14ac:dyDescent="0.25">
      <c r="B90" s="7"/>
      <c r="C90" s="13"/>
    </row>
    <row r="91" spans="1:3" ht="14.25" customHeight="1" x14ac:dyDescent="0.2">
      <c r="A91" s="11" t="s">
        <v>4510</v>
      </c>
      <c r="B91" s="1" t="s">
        <v>90</v>
      </c>
      <c r="C91" s="12"/>
    </row>
    <row r="92" spans="1:3" ht="14.25" customHeight="1" x14ac:dyDescent="0.25">
      <c r="B92" s="7" t="s">
        <v>77</v>
      </c>
      <c r="C92" s="13"/>
    </row>
    <row r="93" spans="1:3" ht="14.25" customHeight="1" x14ac:dyDescent="0.25">
      <c r="B93" s="7"/>
      <c r="C93" s="13"/>
    </row>
    <row r="94" spans="1:3" ht="14.25" customHeight="1" x14ac:dyDescent="0.2">
      <c r="A94" s="11" t="s">
        <v>114</v>
      </c>
      <c r="B94" s="1" t="s">
        <v>90</v>
      </c>
      <c r="C94" s="12"/>
    </row>
    <row r="95" spans="1:3" ht="14.25" customHeight="1" x14ac:dyDescent="0.25">
      <c r="B95" s="7" t="s">
        <v>77</v>
      </c>
      <c r="C95" s="13"/>
    </row>
    <row r="96" spans="1:3" ht="14.25" customHeight="1" x14ac:dyDescent="0.25">
      <c r="B96" s="7"/>
      <c r="C96" s="13"/>
    </row>
    <row r="97" spans="1:6" ht="14.25" customHeight="1" x14ac:dyDescent="0.2">
      <c r="A97" s="11" t="s">
        <v>115</v>
      </c>
      <c r="B97" s="1" t="s">
        <v>90</v>
      </c>
      <c r="C97" s="12"/>
    </row>
    <row r="98" spans="1:6" ht="14.25" customHeight="1" x14ac:dyDescent="0.25">
      <c r="B98" s="7" t="s">
        <v>77</v>
      </c>
      <c r="C98" s="13"/>
    </row>
    <row r="99" spans="1:6" ht="14.25" customHeight="1" x14ac:dyDescent="0.25">
      <c r="B99" s="7"/>
      <c r="C99" s="13"/>
    </row>
    <row r="100" spans="1:6" ht="14.25" customHeight="1" x14ac:dyDescent="0.2">
      <c r="A100" s="11" t="s">
        <v>2431</v>
      </c>
      <c r="B100" s="87" t="s">
        <v>2432</v>
      </c>
      <c r="C100" s="12"/>
      <c r="D100" s="87"/>
      <c r="E100" s="112"/>
      <c r="F100" s="87"/>
    </row>
    <row r="101" spans="1:6" ht="14.25" customHeight="1" x14ac:dyDescent="0.25">
      <c r="B101" s="113" t="s">
        <v>2433</v>
      </c>
      <c r="C101" s="113"/>
      <c r="D101" s="113"/>
      <c r="E101" s="114"/>
      <c r="F101" s="113"/>
    </row>
    <row r="102" spans="1:6" ht="14.25" customHeight="1" x14ac:dyDescent="0.25">
      <c r="B102" s="7"/>
      <c r="C102" s="13"/>
    </row>
    <row r="103" spans="1:6" ht="14.25" customHeight="1" x14ac:dyDescent="0.2">
      <c r="A103" s="11" t="s">
        <v>116</v>
      </c>
      <c r="B103" s="1" t="s">
        <v>93</v>
      </c>
      <c r="C103" s="12"/>
    </row>
    <row r="104" spans="1:6" ht="14.25" customHeight="1" x14ac:dyDescent="0.25">
      <c r="B104" s="7" t="s">
        <v>78</v>
      </c>
      <c r="C104" s="13"/>
    </row>
    <row r="105" spans="1:6" ht="14.25" customHeight="1" x14ac:dyDescent="0.25">
      <c r="B105" s="7"/>
      <c r="C105" s="13"/>
    </row>
    <row r="106" spans="1:6" ht="14.25" customHeight="1" x14ac:dyDescent="0.2">
      <c r="A106" s="11" t="s">
        <v>8352</v>
      </c>
      <c r="B106" s="1" t="s">
        <v>90</v>
      </c>
      <c r="C106" s="12"/>
    </row>
    <row r="107" spans="1:6" ht="14.25" customHeight="1" x14ac:dyDescent="0.2">
      <c r="A107" s="11"/>
      <c r="B107" s="1" t="s">
        <v>77</v>
      </c>
      <c r="C107" s="13"/>
    </row>
    <row r="108" spans="1:6" ht="14.25" customHeight="1" x14ac:dyDescent="0.2">
      <c r="A108" s="11"/>
      <c r="C108" s="13"/>
    </row>
    <row r="109" spans="1:6" ht="14.25" customHeight="1" x14ac:dyDescent="0.2">
      <c r="A109" s="11" t="s">
        <v>8278</v>
      </c>
      <c r="B109" s="1" t="s">
        <v>90</v>
      </c>
      <c r="C109" s="12"/>
    </row>
    <row r="110" spans="1:6" ht="14.25" customHeight="1" x14ac:dyDescent="0.25">
      <c r="B110" s="1" t="s">
        <v>77</v>
      </c>
      <c r="C110" s="13"/>
    </row>
    <row r="111" spans="1:6" ht="14.25" customHeight="1" x14ac:dyDescent="0.25">
      <c r="B111" s="7"/>
      <c r="C111" s="13"/>
    </row>
    <row r="112" spans="1:6" ht="14.25" customHeight="1" x14ac:dyDescent="0.2">
      <c r="A112" s="11" t="s">
        <v>2485</v>
      </c>
      <c r="B112" s="1" t="s">
        <v>123</v>
      </c>
      <c r="C112" s="12"/>
    </row>
    <row r="113" spans="1:3" ht="14.25" customHeight="1" x14ac:dyDescent="0.25">
      <c r="B113" s="7" t="s">
        <v>124</v>
      </c>
      <c r="C113" s="13"/>
    </row>
    <row r="114" spans="1:3" ht="14.25" customHeight="1" x14ac:dyDescent="0.25">
      <c r="B114" s="7"/>
      <c r="C114" s="13"/>
    </row>
    <row r="115" spans="1:3" ht="14.25" customHeight="1" x14ac:dyDescent="0.2">
      <c r="A115" s="11" t="s">
        <v>5220</v>
      </c>
      <c r="B115" s="1" t="s">
        <v>121</v>
      </c>
      <c r="C115" s="12"/>
    </row>
    <row r="116" spans="1:3" ht="14.25" customHeight="1" x14ac:dyDescent="0.25">
      <c r="B116" s="7" t="s">
        <v>122</v>
      </c>
      <c r="C116" s="13"/>
    </row>
    <row r="117" spans="1:3" ht="14.25" customHeight="1" x14ac:dyDescent="0.25">
      <c r="B117" s="7"/>
      <c r="C117" s="13"/>
    </row>
    <row r="118" spans="1:3" ht="14.25" customHeight="1" x14ac:dyDescent="0.2">
      <c r="A118" s="11" t="s">
        <v>117</v>
      </c>
      <c r="B118" s="1" t="s">
        <v>125</v>
      </c>
      <c r="C118" s="12"/>
    </row>
    <row r="119" spans="1:3" ht="14.25" customHeight="1" x14ac:dyDescent="0.25">
      <c r="B119" s="7" t="s">
        <v>126</v>
      </c>
      <c r="C119" s="13"/>
    </row>
    <row r="120" spans="1:3" ht="14.25" customHeight="1" x14ac:dyDescent="0.25">
      <c r="B120" s="7"/>
      <c r="C120" s="13"/>
    </row>
    <row r="121" spans="1:3" ht="14.25" customHeight="1" x14ac:dyDescent="0.2">
      <c r="A121" s="11" t="s">
        <v>2547</v>
      </c>
      <c r="B121" s="1" t="s">
        <v>100</v>
      </c>
      <c r="C121" s="12"/>
    </row>
    <row r="122" spans="1:3" ht="14.25" customHeight="1" x14ac:dyDescent="0.25">
      <c r="B122" s="7" t="s">
        <v>79</v>
      </c>
      <c r="C122" s="13"/>
    </row>
    <row r="123" spans="1:3" ht="14.25" customHeight="1" x14ac:dyDescent="0.25">
      <c r="B123" s="7"/>
      <c r="C123" s="13"/>
    </row>
    <row r="124" spans="1:3" ht="14.25" customHeight="1" x14ac:dyDescent="0.2">
      <c r="A124" s="11" t="s">
        <v>2158</v>
      </c>
      <c r="B124" s="1" t="s">
        <v>102</v>
      </c>
      <c r="C124" s="12"/>
    </row>
    <row r="125" spans="1:3" ht="14.25" customHeight="1" x14ac:dyDescent="0.25">
      <c r="B125" s="7" t="s">
        <v>80</v>
      </c>
      <c r="C125" s="13"/>
    </row>
    <row r="126" spans="1:3" ht="14.25" customHeight="1" x14ac:dyDescent="0.25">
      <c r="B126" s="7"/>
      <c r="C126" s="13"/>
    </row>
    <row r="127" spans="1:3" ht="14.25" customHeight="1" x14ac:dyDescent="0.2">
      <c r="A127" s="11" t="s">
        <v>2865</v>
      </c>
      <c r="B127" s="1" t="s">
        <v>2866</v>
      </c>
      <c r="C127" s="12"/>
    </row>
    <row r="128" spans="1:3" ht="14.25" customHeight="1" x14ac:dyDescent="0.2">
      <c r="A128" s="1"/>
      <c r="B128" s="7" t="s">
        <v>2867</v>
      </c>
      <c r="C128" s="13"/>
    </row>
    <row r="129" spans="1:3" ht="14.25" customHeight="1" x14ac:dyDescent="0.2">
      <c r="A129" s="1"/>
      <c r="B129" s="7"/>
      <c r="C129" s="13"/>
    </row>
    <row r="130" spans="1:3" ht="14.25" customHeight="1" x14ac:dyDescent="0.2">
      <c r="A130" s="11" t="s">
        <v>2862</v>
      </c>
      <c r="B130" s="1" t="s">
        <v>2868</v>
      </c>
      <c r="C130" s="12"/>
    </row>
    <row r="131" spans="1:3" ht="14.25" customHeight="1" x14ac:dyDescent="0.2">
      <c r="A131" s="1"/>
      <c r="B131" s="7" t="s">
        <v>2869</v>
      </c>
      <c r="C131" s="13"/>
    </row>
    <row r="132" spans="1:3" ht="14.25" customHeight="1" x14ac:dyDescent="0.2">
      <c r="A132" s="1"/>
      <c r="B132" s="7"/>
      <c r="C132" s="13"/>
    </row>
    <row r="133" spans="1:3" ht="14.25" customHeight="1" x14ac:dyDescent="0.2">
      <c r="A133" s="11" t="s">
        <v>4481</v>
      </c>
      <c r="B133" s="1" t="s">
        <v>2870</v>
      </c>
      <c r="C133" s="12"/>
    </row>
    <row r="134" spans="1:3" ht="14.25" customHeight="1" x14ac:dyDescent="0.2">
      <c r="A134" s="1"/>
      <c r="B134" s="7" t="s">
        <v>2871</v>
      </c>
      <c r="C134" s="13"/>
    </row>
    <row r="135" spans="1:3" ht="14.25" customHeight="1" x14ac:dyDescent="0.2">
      <c r="A135" s="1"/>
      <c r="B135" s="7"/>
      <c r="C135" s="13"/>
    </row>
    <row r="136" spans="1:3" ht="14.25" customHeight="1" x14ac:dyDescent="0.2">
      <c r="A136" s="11" t="s">
        <v>2863</v>
      </c>
      <c r="B136" s="1" t="s">
        <v>2872</v>
      </c>
      <c r="C136" s="12"/>
    </row>
    <row r="137" spans="1:3" ht="14.25" customHeight="1" x14ac:dyDescent="0.2">
      <c r="A137" s="1"/>
      <c r="B137" s="7" t="s">
        <v>2873</v>
      </c>
      <c r="C137" s="13"/>
    </row>
    <row r="138" spans="1:3" ht="14.25" customHeight="1" x14ac:dyDescent="0.2">
      <c r="A138" s="1"/>
      <c r="B138" s="7"/>
      <c r="C138" s="13"/>
    </row>
    <row r="139" spans="1:3" ht="14.25" customHeight="1" x14ac:dyDescent="0.2">
      <c r="A139" s="11" t="s">
        <v>2864</v>
      </c>
      <c r="B139" s="1" t="s">
        <v>2874</v>
      </c>
      <c r="C139" s="12"/>
    </row>
    <row r="140" spans="1:3" ht="14.25" customHeight="1" x14ac:dyDescent="0.2">
      <c r="A140" s="1"/>
      <c r="B140" s="7" t="s">
        <v>2875</v>
      </c>
      <c r="C140" s="13"/>
    </row>
    <row r="141" spans="1:3" ht="14.25" customHeight="1" x14ac:dyDescent="0.2">
      <c r="A141" s="1"/>
      <c r="B141" s="7"/>
      <c r="C141" s="13"/>
    </row>
    <row r="142" spans="1:3" ht="14.25" customHeight="1" x14ac:dyDescent="0.2">
      <c r="A142" s="11" t="s">
        <v>2861</v>
      </c>
      <c r="B142" s="1" t="s">
        <v>2859</v>
      </c>
      <c r="C142" s="12"/>
    </row>
    <row r="143" spans="1:3" ht="14.25" customHeight="1" x14ac:dyDescent="0.25">
      <c r="B143" s="16" t="s">
        <v>2860</v>
      </c>
      <c r="C143" s="13"/>
    </row>
    <row r="144" spans="1:3" ht="14.25" customHeight="1" x14ac:dyDescent="0.25">
      <c r="B144" s="7"/>
      <c r="C144" s="13"/>
    </row>
  </sheetData>
  <mergeCells count="3">
    <mergeCell ref="A2:D2"/>
    <mergeCell ref="A3:D3"/>
    <mergeCell ref="A1:D1"/>
  </mergeCells>
  <phoneticPr fontId="1" type="noConversion"/>
  <conditionalFormatting sqref="E10">
    <cfRule type="expression" dxfId="1767" priority="2">
      <formula>MOD(ROW(),2)=0</formula>
    </cfRule>
  </conditionalFormatting>
  <hyperlinks>
    <hyperlink ref="A10" location="'NM, NMD'!A1" display="NM, NMD"/>
    <hyperlink ref="A13" location="'NM, NMS'!A1" display="NM, NMS"/>
    <hyperlink ref="A16" location="'NM4, NMS4'!A1" display="NM4, NMS4"/>
    <hyperlink ref="A22" location="'NR, NR4'!A1" display="NR, NR4"/>
    <hyperlink ref="A19" location="'N, N4'!A1" display="N, N4"/>
    <hyperlink ref="A25" location="'MXH, MXHL'!A1" display="MXH, MXHL"/>
    <hyperlink ref="A28" location="'MXP, MGP'!A1" display="MXP,MGP"/>
    <hyperlink ref="A31" location="MPSU!A1" display="MPSU"/>
    <hyperlink ref="A34" location="'MXV-B'!A1" display="MXV-B"/>
    <hyperlink ref="A37" location="'MXV, MXVL'!A1" display="MXV, MXV4"/>
    <hyperlink ref="A40" location="SPA!A1" display="SPA"/>
    <hyperlink ref="A43" location="MPC!A1" display="MPC"/>
    <hyperlink ref="A46" location="NMP!A1" display="NMP"/>
    <hyperlink ref="A49" location="PF!A1" display="PF"/>
    <hyperlink ref="A52" location="A!A1" display="A"/>
    <hyperlink ref="A55" location="'C'!A1" display="C"/>
    <hyperlink ref="A58" location="'CT, T'!A1" display="CT, T"/>
    <hyperlink ref="A61" location="CA!A1" display="CA"/>
    <hyperlink ref="A64" location="NGX!A1" display="NGX"/>
    <hyperlink ref="A67" location="NGL!A1" display="NGL"/>
    <hyperlink ref="A70" location="NG!A1" display="NG"/>
    <hyperlink ref="A73" location="MXA!A1" display="MXA"/>
    <hyperlink ref="A76" location="'GM10'!A1" display="GM 10"/>
    <hyperlink ref="A85" location="'GQR'!A1" display="GQR"/>
    <hyperlink ref="A88" location="'GQS, GQV'!A1" display="GQS - GQV"/>
    <hyperlink ref="A94" location="'GXV, GXC'!A1" display="GX 40"/>
    <hyperlink ref="A97" location="'GM50'!A1" display="GM 50"/>
    <hyperlink ref="A103" location="GEO!A1" display="GEO"/>
    <hyperlink ref="A115" location="'SDP, SDN'!A1" display="SDP, SDN"/>
    <hyperlink ref="A112" location="'MPS, MXS'!A1" display="MPS, MXS"/>
    <hyperlink ref="A118" location="'SDX, SDS'!A1" display="SDX, SDS"/>
    <hyperlink ref="A121" location="'CS, CS-R, FK'!A1" display="CS, CS-R, FK"/>
    <hyperlink ref="A124" location="'NC3'!A1" display="NC3"/>
    <hyperlink ref="A100" location="GQG!A1" display="GQG"/>
    <hyperlink ref="A142" location="'E-DEVICES'!A1" display="E-DEVICES"/>
    <hyperlink ref="A127" location="'BS NM, NMD, NMS'!A1" display="BS NM, NMD, NMS"/>
    <hyperlink ref="A130" location="'BS MXH'!A1" display="BS MXH"/>
    <hyperlink ref="A133" location="'BS MPSU'!A1" display="BS MPSU"/>
    <hyperlink ref="A136" location="'BS MXV-B'!A1" display="BS MXV-B"/>
    <hyperlink ref="A139" location="'BS MXV'!A1" display="BS MXV"/>
    <hyperlink ref="A79" location="'GXR, GXV'!A1" display="GXR, GXV"/>
    <hyperlink ref="A91" location="GQN!A1" display="GQN"/>
    <hyperlink ref="A7" location="'E-idos'!A1" display="E-idos"/>
    <hyperlink ref="A82" location="'GX ZERO'!A1" display="GX ZERO"/>
    <hyperlink ref="A106" location="GK!A1" display="GK"/>
    <hyperlink ref="A109" location="GM!A1" display="GM"/>
  </hyperlinks>
  <pageMargins left="0.25" right="0.25" top="0.75000000000000011" bottom="0.75000000000000011" header="0.30000000000000004" footer="0.30000000000000004"/>
  <pageSetup paperSize="9" orientation="portrait"/>
  <headerFooter alignWithMargins="0">
    <oddFooter>&amp;L&amp;"Calibri,Normale"&amp;K000000&amp;P&amp;R&amp;"Calibri,Normale"&amp;K00000065656565</oddFooter>
  </headerFooter>
  <drawing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tabColor theme="8" tint="-0.249977111117893"/>
  </sheetPr>
  <dimension ref="A1:J71"/>
  <sheetViews>
    <sheetView zoomScaleNormal="100" zoomScalePageLayoutView="120" workbookViewId="0">
      <selection activeCell="A3" sqref="A3:A4"/>
    </sheetView>
  </sheetViews>
  <sheetFormatPr defaultColWidth="17" defaultRowHeight="14.25" customHeight="1" x14ac:dyDescent="0.2"/>
  <cols>
    <col min="1" max="1" width="17" style="1"/>
    <col min="2" max="2" width="20.85546875" style="1" bestFit="1" customWidth="1"/>
    <col min="3" max="4" width="5.140625" style="1" bestFit="1" customWidth="1"/>
    <col min="5" max="5" width="9.7109375" style="48" bestFit="1" customWidth="1"/>
    <col min="6" max="6" width="13.42578125" style="48" bestFit="1" customWidth="1"/>
    <col min="7" max="8" width="14.85546875" style="48" bestFit="1" customWidth="1"/>
    <col min="9" max="9" width="16.42578125" style="19" bestFit="1" customWidth="1"/>
    <col min="10" max="16384" width="17" style="1"/>
  </cols>
  <sheetData>
    <row r="1" spans="1:10" ht="14.25" customHeight="1" x14ac:dyDescent="0.2">
      <c r="A1" s="316" t="s">
        <v>8513</v>
      </c>
      <c r="B1" s="316"/>
      <c r="C1" s="316"/>
      <c r="D1" s="316"/>
      <c r="E1" s="316"/>
      <c r="F1" s="316"/>
      <c r="G1" s="316"/>
      <c r="H1" s="316"/>
      <c r="I1" s="316"/>
    </row>
    <row r="2" spans="1:10" ht="14.25" customHeight="1" x14ac:dyDescent="0.2">
      <c r="A2" s="316" t="s">
        <v>8514</v>
      </c>
      <c r="B2" s="316"/>
      <c r="C2" s="316"/>
      <c r="D2" s="316"/>
      <c r="E2" s="316"/>
      <c r="F2" s="316"/>
      <c r="G2" s="316"/>
      <c r="H2" s="316"/>
      <c r="I2" s="316"/>
    </row>
    <row r="3" spans="1:10" ht="14.25" customHeight="1" x14ac:dyDescent="0.2">
      <c r="A3" s="292" t="s">
        <v>4191</v>
      </c>
      <c r="B3" s="75"/>
      <c r="C3" s="75"/>
      <c r="D3" s="75"/>
      <c r="E3" s="75"/>
      <c r="F3" s="75"/>
      <c r="G3" s="75"/>
      <c r="H3" s="75"/>
      <c r="I3" s="75"/>
      <c r="J3" s="17"/>
    </row>
    <row r="4" spans="1:10" ht="14.25" customHeight="1" x14ac:dyDescent="0.2">
      <c r="A4" s="292"/>
      <c r="B4" s="75"/>
      <c r="C4" s="75"/>
      <c r="D4" s="75"/>
      <c r="E4" s="75"/>
      <c r="F4" s="75"/>
      <c r="G4" s="75"/>
      <c r="H4" s="75"/>
      <c r="I4" s="75"/>
      <c r="J4" s="17"/>
    </row>
    <row r="5" spans="1:10" s="41" customFormat="1" ht="14.25" customHeight="1" x14ac:dyDescent="0.2">
      <c r="A5" s="168" t="s">
        <v>104</v>
      </c>
      <c r="B5" s="168"/>
      <c r="C5" s="168"/>
      <c r="D5" s="168"/>
      <c r="E5" s="168"/>
      <c r="F5" s="168"/>
      <c r="G5" s="168"/>
      <c r="H5" s="182" t="s">
        <v>2224</v>
      </c>
      <c r="I5" s="159"/>
      <c r="J5" s="46"/>
    </row>
    <row r="6" spans="1:10" s="41" customFormat="1" ht="14.25" customHeight="1" x14ac:dyDescent="0.2">
      <c r="A6" s="168" t="s">
        <v>63</v>
      </c>
      <c r="B6" s="168"/>
      <c r="C6" s="168"/>
      <c r="D6" s="168"/>
      <c r="E6" s="168"/>
      <c r="F6" s="168"/>
      <c r="G6" s="168"/>
      <c r="H6" s="162"/>
      <c r="I6" s="159"/>
      <c r="J6" s="46"/>
    </row>
    <row r="7" spans="1:10" s="41" customFormat="1" ht="14.25" customHeight="1" x14ac:dyDescent="0.2">
      <c r="A7" s="173"/>
      <c r="B7" s="173"/>
      <c r="C7" s="173"/>
      <c r="D7" s="173"/>
      <c r="E7" s="173"/>
      <c r="F7" s="173"/>
      <c r="G7" s="173"/>
      <c r="H7" s="162"/>
      <c r="I7" s="163"/>
      <c r="J7" s="47"/>
    </row>
    <row r="8" spans="1:10" s="41" customFormat="1" ht="14.25" customHeight="1" x14ac:dyDescent="0.2">
      <c r="A8" s="155" t="s">
        <v>4082</v>
      </c>
      <c r="B8" s="155" t="s">
        <v>4079</v>
      </c>
      <c r="C8" s="173"/>
      <c r="D8" s="173"/>
      <c r="E8" s="173"/>
      <c r="F8" s="173"/>
      <c r="G8" s="173"/>
      <c r="H8" s="173" t="s">
        <v>2223</v>
      </c>
      <c r="I8" s="156">
        <f>IF(indice!$C$31="",indice!$D$7,indice!$C$31)</f>
        <v>0</v>
      </c>
      <c r="J8" s="47"/>
    </row>
    <row r="9" spans="1:10" s="41" customFormat="1" ht="14.25" customHeight="1" x14ac:dyDescent="0.2">
      <c r="A9" s="168" t="s">
        <v>6939</v>
      </c>
      <c r="B9" s="173"/>
      <c r="C9" s="173"/>
      <c r="D9" s="173"/>
      <c r="E9" s="173"/>
      <c r="F9" s="173"/>
      <c r="G9" s="173"/>
      <c r="H9" s="173" t="s">
        <v>2221</v>
      </c>
      <c r="I9" s="156">
        <f>indice!$E$10</f>
        <v>0</v>
      </c>
    </row>
    <row r="10" spans="1:10" s="41" customFormat="1" ht="14.25" customHeight="1" x14ac:dyDescent="0.2">
      <c r="A10" s="168" t="s">
        <v>6940</v>
      </c>
      <c r="B10" s="173"/>
      <c r="C10" s="173"/>
      <c r="D10" s="173"/>
      <c r="E10" s="173"/>
      <c r="F10" s="173"/>
      <c r="G10" s="173"/>
      <c r="H10" s="173" t="s">
        <v>2221</v>
      </c>
      <c r="I10" s="156">
        <f>indice!$F$10</f>
        <v>0</v>
      </c>
    </row>
    <row r="11" spans="1:10" s="41" customFormat="1" ht="14.25" customHeight="1" x14ac:dyDescent="0.2">
      <c r="A11" s="55" t="s">
        <v>4224</v>
      </c>
      <c r="B11" s="55" t="s">
        <v>4080</v>
      </c>
      <c r="C11" s="288" t="s">
        <v>141</v>
      </c>
      <c r="D11" s="288"/>
      <c r="E11" s="55" t="s">
        <v>143</v>
      </c>
      <c r="F11" s="67" t="s">
        <v>145</v>
      </c>
      <c r="G11" s="67" t="s">
        <v>2223</v>
      </c>
      <c r="H11" s="67" t="s">
        <v>148</v>
      </c>
      <c r="I11" s="68" t="s">
        <v>150</v>
      </c>
    </row>
    <row r="12" spans="1:10" s="41" customFormat="1" ht="14.25" customHeight="1" x14ac:dyDescent="0.2">
      <c r="A12" s="56" t="s">
        <v>138</v>
      </c>
      <c r="B12" s="56" t="s">
        <v>4078</v>
      </c>
      <c r="C12" s="290" t="s">
        <v>142</v>
      </c>
      <c r="D12" s="290"/>
      <c r="E12" s="56" t="s">
        <v>144</v>
      </c>
      <c r="F12" s="69" t="s">
        <v>146</v>
      </c>
      <c r="G12" s="69" t="s">
        <v>147</v>
      </c>
      <c r="H12" s="69" t="s">
        <v>149</v>
      </c>
      <c r="I12" s="70" t="s">
        <v>151</v>
      </c>
    </row>
    <row r="13" spans="1:10" s="25" customFormat="1" ht="14.25" customHeight="1" x14ac:dyDescent="0.2">
      <c r="A13" s="24"/>
      <c r="B13" s="24"/>
      <c r="C13" s="24" t="s">
        <v>159</v>
      </c>
      <c r="D13" s="22" t="s">
        <v>0</v>
      </c>
      <c r="E13" s="24" t="s">
        <v>15</v>
      </c>
      <c r="F13" s="24"/>
      <c r="G13" s="24"/>
      <c r="H13" s="24" t="str">
        <f>E13</f>
        <v>€</v>
      </c>
      <c r="I13" s="24">
        <f>$I$9</f>
        <v>0</v>
      </c>
    </row>
    <row r="14" spans="1:10" s="25" customFormat="1" ht="14.25" customHeight="1" x14ac:dyDescent="0.2">
      <c r="A14" s="22" t="s">
        <v>4200</v>
      </c>
      <c r="B14" s="22" t="s">
        <v>4192</v>
      </c>
      <c r="C14" s="22">
        <v>0.55000000000000004</v>
      </c>
      <c r="D14" s="22">
        <v>0.75</v>
      </c>
      <c r="E14" s="24">
        <v>651.13</v>
      </c>
      <c r="F14" s="35"/>
      <c r="G14" s="36">
        <f t="shared" ref="G14:G21" si="0">IF(F14="",IF($I$8="","",$I$8),F14)</f>
        <v>0</v>
      </c>
      <c r="H14" s="36">
        <f t="shared" ref="H14:H21" si="1">ROUND(E14*(G14),2)</f>
        <v>0</v>
      </c>
      <c r="I14" s="24">
        <f>H14*$I$10</f>
        <v>0</v>
      </c>
    </row>
    <row r="15" spans="1:10" s="25" customFormat="1" ht="14.25" customHeight="1" x14ac:dyDescent="0.2">
      <c r="A15" s="22" t="s">
        <v>4201</v>
      </c>
      <c r="B15" s="22" t="s">
        <v>4193</v>
      </c>
      <c r="C15" s="22">
        <v>0.75</v>
      </c>
      <c r="D15" s="22">
        <v>1</v>
      </c>
      <c r="E15" s="24">
        <v>692.71</v>
      </c>
      <c r="F15" s="35"/>
      <c r="G15" s="36">
        <f t="shared" si="0"/>
        <v>0</v>
      </c>
      <c r="H15" s="36">
        <f t="shared" si="1"/>
        <v>0</v>
      </c>
      <c r="I15" s="24">
        <f t="shared" ref="I15:I21" si="2">H15*$I$10</f>
        <v>0</v>
      </c>
    </row>
    <row r="16" spans="1:10" s="25" customFormat="1" ht="14.25" customHeight="1" x14ac:dyDescent="0.2">
      <c r="A16" s="22" t="s">
        <v>4202</v>
      </c>
      <c r="B16" s="22" t="s">
        <v>4194</v>
      </c>
      <c r="C16" s="22">
        <v>0.9</v>
      </c>
      <c r="D16" s="22">
        <v>1.2</v>
      </c>
      <c r="E16" s="24">
        <v>772.72</v>
      </c>
      <c r="F16" s="35"/>
      <c r="G16" s="36">
        <f t="shared" si="0"/>
        <v>0</v>
      </c>
      <c r="H16" s="36">
        <f t="shared" si="1"/>
        <v>0</v>
      </c>
      <c r="I16" s="24">
        <f t="shared" si="2"/>
        <v>0</v>
      </c>
    </row>
    <row r="17" spans="1:9" s="25" customFormat="1" ht="14.25" customHeight="1" x14ac:dyDescent="0.2">
      <c r="A17" s="22" t="s">
        <v>4203</v>
      </c>
      <c r="B17" s="22" t="s">
        <v>4195</v>
      </c>
      <c r="C17" s="22">
        <v>0.9</v>
      </c>
      <c r="D17" s="22">
        <v>1.2</v>
      </c>
      <c r="E17" s="24">
        <v>838.94</v>
      </c>
      <c r="F17" s="35"/>
      <c r="G17" s="36">
        <f t="shared" si="0"/>
        <v>0</v>
      </c>
      <c r="H17" s="36">
        <f t="shared" si="1"/>
        <v>0</v>
      </c>
      <c r="I17" s="24">
        <f t="shared" si="2"/>
        <v>0</v>
      </c>
    </row>
    <row r="18" spans="1:9" s="25" customFormat="1" ht="14.25" customHeight="1" x14ac:dyDescent="0.2">
      <c r="A18" s="22" t="s">
        <v>4204</v>
      </c>
      <c r="B18" s="22" t="s">
        <v>4196</v>
      </c>
      <c r="C18" s="22">
        <v>0.9</v>
      </c>
      <c r="D18" s="22">
        <v>1.2</v>
      </c>
      <c r="E18" s="24">
        <v>761.97</v>
      </c>
      <c r="F18" s="35"/>
      <c r="G18" s="36">
        <f t="shared" si="0"/>
        <v>0</v>
      </c>
      <c r="H18" s="36">
        <f t="shared" si="1"/>
        <v>0</v>
      </c>
      <c r="I18" s="24">
        <f t="shared" si="2"/>
        <v>0</v>
      </c>
    </row>
    <row r="19" spans="1:9" s="25" customFormat="1" ht="14.25" customHeight="1" x14ac:dyDescent="0.2">
      <c r="A19" s="22" t="s">
        <v>4205</v>
      </c>
      <c r="B19" s="22" t="s">
        <v>4197</v>
      </c>
      <c r="C19" s="22">
        <v>1.1000000000000001</v>
      </c>
      <c r="D19" s="22">
        <v>1.5</v>
      </c>
      <c r="E19" s="24">
        <v>829.7</v>
      </c>
      <c r="F19" s="35"/>
      <c r="G19" s="36">
        <f t="shared" si="0"/>
        <v>0</v>
      </c>
      <c r="H19" s="36">
        <f t="shared" si="1"/>
        <v>0</v>
      </c>
      <c r="I19" s="24">
        <f t="shared" si="2"/>
        <v>0</v>
      </c>
    </row>
    <row r="20" spans="1:9" s="25" customFormat="1" ht="14.25" customHeight="1" x14ac:dyDescent="0.2">
      <c r="A20" s="22" t="s">
        <v>4206</v>
      </c>
      <c r="B20" s="22" t="s">
        <v>4198</v>
      </c>
      <c r="C20" s="22">
        <v>1.1000000000000001</v>
      </c>
      <c r="D20" s="22">
        <v>1.5</v>
      </c>
      <c r="E20" s="24">
        <v>888.19</v>
      </c>
      <c r="F20" s="35"/>
      <c r="G20" s="36">
        <f t="shared" si="0"/>
        <v>0</v>
      </c>
      <c r="H20" s="36">
        <f t="shared" si="1"/>
        <v>0</v>
      </c>
      <c r="I20" s="24">
        <f t="shared" si="2"/>
        <v>0</v>
      </c>
    </row>
    <row r="21" spans="1:9" s="25" customFormat="1" ht="14.25" customHeight="1" x14ac:dyDescent="0.2">
      <c r="A21" s="22" t="s">
        <v>4207</v>
      </c>
      <c r="B21" s="22" t="s">
        <v>4199</v>
      </c>
      <c r="C21" s="22">
        <v>1.5</v>
      </c>
      <c r="D21" s="22">
        <v>2</v>
      </c>
      <c r="E21" s="24">
        <v>1012.86</v>
      </c>
      <c r="F21" s="35"/>
      <c r="G21" s="36">
        <f t="shared" si="0"/>
        <v>0</v>
      </c>
      <c r="H21" s="36">
        <f t="shared" si="1"/>
        <v>0</v>
      </c>
      <c r="I21" s="24">
        <f t="shared" si="2"/>
        <v>0</v>
      </c>
    </row>
    <row r="22" spans="1:9" s="25" customFormat="1" ht="14.25" customHeight="1" x14ac:dyDescent="0.25">
      <c r="E22" s="179"/>
      <c r="I22" s="39"/>
    </row>
    <row r="23" spans="1:9" s="25" customFormat="1" ht="14.25" customHeight="1" x14ac:dyDescent="0.2">
      <c r="A23" s="22" t="s">
        <v>4208</v>
      </c>
      <c r="B23" s="22" t="s">
        <v>4216</v>
      </c>
      <c r="C23" s="22">
        <v>0.55000000000000004</v>
      </c>
      <c r="D23" s="22">
        <v>0.75</v>
      </c>
      <c r="E23" s="24">
        <v>651.13</v>
      </c>
      <c r="F23" s="35"/>
      <c r="G23" s="36">
        <f t="shared" ref="G23:G29" si="3">IF(F23="",IF($I$8="","",$I$8),F23)</f>
        <v>0</v>
      </c>
      <c r="H23" s="36">
        <f t="shared" ref="H23:H29" si="4">ROUND(E23*(G23),2)</f>
        <v>0</v>
      </c>
      <c r="I23" s="24">
        <f t="shared" ref="I23:I29" si="5">H23*$I$10</f>
        <v>0</v>
      </c>
    </row>
    <row r="24" spans="1:9" s="25" customFormat="1" ht="14.25" customHeight="1" x14ac:dyDescent="0.2">
      <c r="A24" s="22" t="s">
        <v>4209</v>
      </c>
      <c r="B24" s="22" t="s">
        <v>4217</v>
      </c>
      <c r="C24" s="22">
        <v>0.75</v>
      </c>
      <c r="D24" s="22">
        <v>1</v>
      </c>
      <c r="E24" s="24">
        <v>692.71</v>
      </c>
      <c r="F24" s="35"/>
      <c r="G24" s="36">
        <f t="shared" si="3"/>
        <v>0</v>
      </c>
      <c r="H24" s="36">
        <f t="shared" si="4"/>
        <v>0</v>
      </c>
      <c r="I24" s="24">
        <f t="shared" si="5"/>
        <v>0</v>
      </c>
    </row>
    <row r="25" spans="1:9" s="25" customFormat="1" ht="14.25" customHeight="1" x14ac:dyDescent="0.2">
      <c r="A25" s="22" t="s">
        <v>4210</v>
      </c>
      <c r="B25" s="22" t="s">
        <v>4218</v>
      </c>
      <c r="C25" s="22">
        <v>0.9</v>
      </c>
      <c r="D25" s="22">
        <v>1.2</v>
      </c>
      <c r="E25" s="24">
        <v>772.72</v>
      </c>
      <c r="F25" s="35"/>
      <c r="G25" s="36">
        <f t="shared" si="3"/>
        <v>0</v>
      </c>
      <c r="H25" s="36">
        <f t="shared" si="4"/>
        <v>0</v>
      </c>
      <c r="I25" s="24">
        <f t="shared" si="5"/>
        <v>0</v>
      </c>
    </row>
    <row r="26" spans="1:9" s="25" customFormat="1" ht="14.25" customHeight="1" x14ac:dyDescent="0.2">
      <c r="A26" s="22" t="s">
        <v>4211</v>
      </c>
      <c r="B26" s="22" t="s">
        <v>4219</v>
      </c>
      <c r="C26" s="22">
        <v>0.9</v>
      </c>
      <c r="D26" s="22">
        <v>1.2</v>
      </c>
      <c r="E26" s="24">
        <v>838.94</v>
      </c>
      <c r="F26" s="35"/>
      <c r="G26" s="36">
        <f t="shared" si="3"/>
        <v>0</v>
      </c>
      <c r="H26" s="36">
        <f t="shared" si="4"/>
        <v>0</v>
      </c>
      <c r="I26" s="24">
        <f t="shared" si="5"/>
        <v>0</v>
      </c>
    </row>
    <row r="27" spans="1:9" s="25" customFormat="1" ht="14.25" customHeight="1" x14ac:dyDescent="0.2">
      <c r="A27" s="22" t="s">
        <v>4212</v>
      </c>
      <c r="B27" s="22" t="s">
        <v>4220</v>
      </c>
      <c r="C27" s="22">
        <v>0.9</v>
      </c>
      <c r="D27" s="22">
        <v>1.2</v>
      </c>
      <c r="E27" s="24">
        <v>761.97</v>
      </c>
      <c r="F27" s="35"/>
      <c r="G27" s="36">
        <f t="shared" si="3"/>
        <v>0</v>
      </c>
      <c r="H27" s="36">
        <f t="shared" si="4"/>
        <v>0</v>
      </c>
      <c r="I27" s="24">
        <f t="shared" si="5"/>
        <v>0</v>
      </c>
    </row>
    <row r="28" spans="1:9" s="25" customFormat="1" ht="14.25" customHeight="1" x14ac:dyDescent="0.2">
      <c r="A28" s="22" t="s">
        <v>4213</v>
      </c>
      <c r="B28" s="22" t="s">
        <v>4221</v>
      </c>
      <c r="C28" s="22">
        <v>1.1000000000000001</v>
      </c>
      <c r="D28" s="22">
        <v>1.5</v>
      </c>
      <c r="E28" s="24">
        <v>829.7</v>
      </c>
      <c r="F28" s="35"/>
      <c r="G28" s="36">
        <f t="shared" si="3"/>
        <v>0</v>
      </c>
      <c r="H28" s="36">
        <f t="shared" si="4"/>
        <v>0</v>
      </c>
      <c r="I28" s="24">
        <f t="shared" si="5"/>
        <v>0</v>
      </c>
    </row>
    <row r="29" spans="1:9" s="25" customFormat="1" ht="14.25" customHeight="1" x14ac:dyDescent="0.2">
      <c r="A29" s="22" t="s">
        <v>4214</v>
      </c>
      <c r="B29" s="22" t="s">
        <v>4222</v>
      </c>
      <c r="C29" s="22">
        <v>1.1000000000000001</v>
      </c>
      <c r="D29" s="22">
        <v>1.5</v>
      </c>
      <c r="E29" s="24">
        <v>888.19</v>
      </c>
      <c r="F29" s="35"/>
      <c r="G29" s="36">
        <f t="shared" si="3"/>
        <v>0</v>
      </c>
      <c r="H29" s="36">
        <f t="shared" si="4"/>
        <v>0</v>
      </c>
      <c r="I29" s="24">
        <f t="shared" si="5"/>
        <v>0</v>
      </c>
    </row>
    <row r="30" spans="1:9" ht="14.25" customHeight="1" x14ac:dyDescent="0.2">
      <c r="A30" s="22" t="s">
        <v>4215</v>
      </c>
      <c r="B30" s="22" t="s">
        <v>4223</v>
      </c>
      <c r="C30" s="22">
        <v>1.5</v>
      </c>
      <c r="D30" s="22">
        <v>2</v>
      </c>
      <c r="E30" s="24">
        <v>1012.86</v>
      </c>
      <c r="F30" s="24"/>
      <c r="G30" s="24">
        <f>IF(F30="",IF($I$8="","",$I$8),F30)</f>
        <v>0</v>
      </c>
      <c r="H30" s="24">
        <f>ROUND(E30*(G30),2)</f>
        <v>0</v>
      </c>
      <c r="I30" s="24">
        <f>H30*$I$10</f>
        <v>0</v>
      </c>
    </row>
    <row r="71" spans="8:8" ht="14.25" customHeight="1" x14ac:dyDescent="0.2">
      <c r="H71" s="15"/>
    </row>
  </sheetData>
  <mergeCells count="5">
    <mergeCell ref="C11:D11"/>
    <mergeCell ref="C12:D12"/>
    <mergeCell ref="A3:A4"/>
    <mergeCell ref="A1:I1"/>
    <mergeCell ref="A2:I2"/>
  </mergeCells>
  <phoneticPr fontId="1" type="noConversion"/>
  <conditionalFormatting sqref="A23:D29">
    <cfRule type="expression" dxfId="725" priority="28">
      <formula>MOD(ROW(),2)=0</formula>
    </cfRule>
  </conditionalFormatting>
  <conditionalFormatting sqref="A14:D21 F14:I21">
    <cfRule type="expression" dxfId="724" priority="25">
      <formula>MOD(ROW(),2)=0</formula>
    </cfRule>
  </conditionalFormatting>
  <conditionalFormatting sqref="A30:D30 F30:I30">
    <cfRule type="expression" dxfId="723" priority="19">
      <formula>MOD(ROW(),2)=0</formula>
    </cfRule>
  </conditionalFormatting>
  <conditionalFormatting sqref="F23:I30">
    <cfRule type="expression" dxfId="722" priority="22">
      <formula>MOD(ROW(),2)=0</formula>
    </cfRule>
  </conditionalFormatting>
  <conditionalFormatting sqref="E21">
    <cfRule type="expression" dxfId="721" priority="9">
      <formula>MOD(ROW(),2)=0</formula>
    </cfRule>
  </conditionalFormatting>
  <conditionalFormatting sqref="E14">
    <cfRule type="expression" dxfId="720" priority="16">
      <formula>MOD(ROW(),2)=0</formula>
    </cfRule>
  </conditionalFormatting>
  <conditionalFormatting sqref="E15">
    <cfRule type="expression" dxfId="719" priority="15">
      <formula>MOD(ROW(),2)=0</formula>
    </cfRule>
  </conditionalFormatting>
  <conditionalFormatting sqref="E16">
    <cfRule type="expression" dxfId="718" priority="14">
      <formula>MOD(ROW(),2)=0</formula>
    </cfRule>
  </conditionalFormatting>
  <conditionalFormatting sqref="E17">
    <cfRule type="expression" dxfId="717" priority="13">
      <formula>MOD(ROW(),2)=0</formula>
    </cfRule>
  </conditionalFormatting>
  <conditionalFormatting sqref="E18">
    <cfRule type="expression" dxfId="716" priority="12">
      <formula>MOD(ROW(),2)=0</formula>
    </cfRule>
  </conditionalFormatting>
  <conditionalFormatting sqref="E19">
    <cfRule type="expression" dxfId="715" priority="11">
      <formula>MOD(ROW(),2)=0</formula>
    </cfRule>
  </conditionalFormatting>
  <conditionalFormatting sqref="E20">
    <cfRule type="expression" dxfId="714" priority="10">
      <formula>MOD(ROW(),2)=0</formula>
    </cfRule>
  </conditionalFormatting>
  <conditionalFormatting sqref="E23">
    <cfRule type="expression" dxfId="713" priority="8">
      <formula>MOD(ROW(),2)=0</formula>
    </cfRule>
  </conditionalFormatting>
  <conditionalFormatting sqref="E24">
    <cfRule type="expression" dxfId="712" priority="7">
      <formula>MOD(ROW(),2)=0</formula>
    </cfRule>
  </conditionalFormatting>
  <conditionalFormatting sqref="E25">
    <cfRule type="expression" dxfId="711" priority="6">
      <formula>MOD(ROW(),2)=0</formula>
    </cfRule>
  </conditionalFormatting>
  <conditionalFormatting sqref="E26">
    <cfRule type="expression" dxfId="710" priority="5">
      <formula>MOD(ROW(),2)=0</formula>
    </cfRule>
  </conditionalFormatting>
  <conditionalFormatting sqref="E27">
    <cfRule type="expression" dxfId="709" priority="4">
      <formula>MOD(ROW(),2)=0</formula>
    </cfRule>
  </conditionalFormatting>
  <conditionalFormatting sqref="E28">
    <cfRule type="expression" dxfId="708" priority="3">
      <formula>MOD(ROW(),2)=0</formula>
    </cfRule>
  </conditionalFormatting>
  <conditionalFormatting sqref="E29">
    <cfRule type="expression" dxfId="707" priority="2">
      <formula>MOD(ROW(),2)=0</formula>
    </cfRule>
  </conditionalFormatting>
  <conditionalFormatting sqref="E30">
    <cfRule type="expression" dxfId="706" priority="1">
      <formula>MOD(ROW(),2)=0</formula>
    </cfRule>
  </conditionalFormatting>
  <hyperlinks>
    <hyperlink ref="H5" location="indice!A1" display="INDICE"/>
  </hyperlinks>
  <pageMargins left="0.25" right="0.25" top="0.75000000000000011" bottom="0.75000000000000011" header="0.30000000000000004" footer="0.30000000000000004"/>
  <pageSetup paperSize="9" orientation="portrait"/>
  <headerFooter alignWithMargins="0">
    <oddFooter>&amp;L&amp;"Calibri,Normale"&amp;K000000&amp;P&amp;R&amp;"Calibri,Normale"&amp;K00000065656565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>
    <tabColor theme="8" tint="-0.249977111117893"/>
  </sheetPr>
  <dimension ref="A1:T100"/>
  <sheetViews>
    <sheetView zoomScaleNormal="100" zoomScalePageLayoutView="120" workbookViewId="0">
      <selection activeCell="A3" sqref="A3:A4"/>
    </sheetView>
  </sheetViews>
  <sheetFormatPr defaultColWidth="18" defaultRowHeight="14.25" customHeight="1" x14ac:dyDescent="0.2"/>
  <cols>
    <col min="1" max="1" width="18" style="41"/>
    <col min="2" max="2" width="24" style="41" bestFit="1" customWidth="1"/>
    <col min="3" max="3" width="5.140625" style="41" bestFit="1" customWidth="1"/>
    <col min="4" max="4" width="4.140625" style="41" bestFit="1" customWidth="1"/>
    <col min="5" max="5" width="9.42578125" style="76" customWidth="1"/>
    <col min="6" max="6" width="13.42578125" style="76" bestFit="1" customWidth="1"/>
    <col min="7" max="8" width="14.85546875" style="76" bestFit="1" customWidth="1"/>
    <col min="9" max="9" width="16.42578125" style="44" bestFit="1" customWidth="1"/>
    <col min="10" max="10" width="1.85546875" style="41" customWidth="1"/>
    <col min="11" max="11" width="15.140625" style="41" bestFit="1" customWidth="1"/>
    <col min="12" max="12" width="8.85546875" style="41" customWidth="1"/>
    <col min="13" max="13" width="10.42578125" style="41" bestFit="1" customWidth="1"/>
    <col min="14" max="14" width="9.42578125" style="41" customWidth="1"/>
    <col min="15" max="15" width="5.140625" style="41" bestFit="1" customWidth="1"/>
    <col min="16" max="16" width="9.140625" style="41" customWidth="1"/>
    <col min="17" max="17" width="15.140625" style="41" bestFit="1" customWidth="1"/>
    <col min="18" max="18" width="5.85546875" style="41" bestFit="1" customWidth="1"/>
    <col min="19" max="19" width="14.85546875" style="41" bestFit="1" customWidth="1"/>
    <col min="20" max="20" width="11" style="41" bestFit="1" customWidth="1"/>
    <col min="21" max="16384" width="18" style="41"/>
  </cols>
  <sheetData>
    <row r="1" spans="1:20" ht="14.25" customHeight="1" x14ac:dyDescent="0.2">
      <c r="A1" s="317" t="s">
        <v>8513</v>
      </c>
      <c r="B1" s="317"/>
      <c r="C1" s="317"/>
      <c r="D1" s="317"/>
      <c r="E1" s="317"/>
      <c r="F1" s="317"/>
      <c r="G1" s="317"/>
      <c r="H1" s="317"/>
      <c r="I1" s="317"/>
    </row>
    <row r="2" spans="1:20" ht="14.25" customHeight="1" x14ac:dyDescent="0.2">
      <c r="A2" s="317" t="s">
        <v>8514</v>
      </c>
      <c r="B2" s="317"/>
      <c r="C2" s="317"/>
      <c r="D2" s="317"/>
      <c r="E2" s="317"/>
      <c r="F2" s="317"/>
      <c r="G2" s="317"/>
      <c r="H2" s="317"/>
      <c r="I2" s="317"/>
    </row>
    <row r="3" spans="1:20" ht="14.25" customHeight="1" x14ac:dyDescent="0.2">
      <c r="A3" s="292" t="s">
        <v>52</v>
      </c>
      <c r="B3" s="79"/>
      <c r="C3" s="79"/>
      <c r="D3" s="79"/>
      <c r="E3" s="79"/>
      <c r="F3" s="79"/>
      <c r="G3" s="79"/>
      <c r="H3" s="79"/>
      <c r="I3" s="79"/>
      <c r="J3" s="46"/>
      <c r="K3" s="302"/>
      <c r="L3" s="302"/>
      <c r="M3" s="302"/>
      <c r="N3" s="302"/>
      <c r="O3" s="302"/>
      <c r="P3" s="302"/>
      <c r="Q3" s="302"/>
      <c r="R3" s="302"/>
      <c r="S3" s="302"/>
      <c r="T3" s="302"/>
    </row>
    <row r="4" spans="1:20" ht="14.25" customHeight="1" x14ac:dyDescent="0.2">
      <c r="A4" s="292"/>
      <c r="B4" s="79"/>
      <c r="C4" s="79"/>
      <c r="D4" s="79"/>
      <c r="E4" s="79"/>
      <c r="F4" s="79"/>
      <c r="G4" s="79"/>
      <c r="H4" s="79"/>
      <c r="I4" s="79"/>
      <c r="J4" s="46"/>
      <c r="K4" s="302"/>
      <c r="L4" s="302"/>
      <c r="M4" s="302"/>
      <c r="N4" s="302"/>
      <c r="O4" s="302"/>
      <c r="P4" s="302"/>
      <c r="Q4" s="302"/>
      <c r="R4" s="302"/>
      <c r="S4" s="302"/>
      <c r="T4" s="302"/>
    </row>
    <row r="5" spans="1:20" ht="14.25" customHeight="1" x14ac:dyDescent="0.2">
      <c r="A5" s="168" t="s">
        <v>81</v>
      </c>
      <c r="B5" s="168"/>
      <c r="C5" s="168"/>
      <c r="D5" s="168"/>
      <c r="E5" s="168"/>
      <c r="F5" s="168"/>
      <c r="G5" s="168"/>
      <c r="H5" s="182" t="s">
        <v>2224</v>
      </c>
      <c r="I5" s="159"/>
      <c r="J5" s="168"/>
      <c r="K5" s="172"/>
      <c r="L5" s="172"/>
      <c r="M5" s="172"/>
      <c r="N5" s="172"/>
      <c r="O5" s="172"/>
      <c r="P5" s="172"/>
      <c r="Q5" s="172"/>
      <c r="R5" s="172"/>
      <c r="S5" s="172"/>
      <c r="T5" s="172"/>
    </row>
    <row r="6" spans="1:20" ht="14.25" customHeight="1" x14ac:dyDescent="0.2">
      <c r="A6" s="168" t="s">
        <v>64</v>
      </c>
      <c r="B6" s="168"/>
      <c r="C6" s="168"/>
      <c r="D6" s="168"/>
      <c r="E6" s="168"/>
      <c r="F6" s="168"/>
      <c r="G6" s="168"/>
      <c r="H6" s="184" t="s">
        <v>2192</v>
      </c>
      <c r="I6" s="171" t="s">
        <v>2193</v>
      </c>
      <c r="J6" s="168"/>
      <c r="K6" s="172"/>
      <c r="L6" s="172"/>
      <c r="M6" s="172"/>
      <c r="N6" s="172"/>
      <c r="O6" s="172"/>
      <c r="P6" s="172"/>
      <c r="Q6" s="172"/>
      <c r="R6" s="172"/>
      <c r="S6" s="172"/>
      <c r="T6" s="172"/>
    </row>
    <row r="7" spans="1:20" ht="14.25" customHeight="1" x14ac:dyDescent="0.2">
      <c r="A7" s="173"/>
      <c r="B7" s="173"/>
      <c r="C7" s="173"/>
      <c r="D7" s="173"/>
      <c r="E7" s="173"/>
      <c r="F7" s="173"/>
      <c r="G7" s="173"/>
      <c r="H7" s="162"/>
      <c r="I7" s="163"/>
      <c r="J7" s="186"/>
      <c r="K7" s="172"/>
      <c r="L7" s="172"/>
      <c r="M7" s="172"/>
      <c r="N7" s="172"/>
      <c r="O7" s="172"/>
      <c r="P7" s="172"/>
      <c r="Q7" s="172"/>
      <c r="R7" s="172"/>
      <c r="S7" s="172"/>
      <c r="T7" s="172"/>
    </row>
    <row r="8" spans="1:20" ht="14.25" customHeight="1" x14ac:dyDescent="0.2">
      <c r="A8" s="155" t="s">
        <v>4082</v>
      </c>
      <c r="B8" s="155" t="s">
        <v>4079</v>
      </c>
      <c r="C8" s="173"/>
      <c r="D8" s="173"/>
      <c r="E8" s="173"/>
      <c r="F8" s="173"/>
      <c r="G8" s="173"/>
      <c r="H8" s="173" t="s">
        <v>2223</v>
      </c>
      <c r="I8" s="156">
        <f>IF(indice!$C$34="",indice!$D$7,indice!$C$34)</f>
        <v>0</v>
      </c>
      <c r="J8" s="186"/>
      <c r="K8" s="172"/>
      <c r="L8" s="172"/>
      <c r="M8" s="172"/>
      <c r="N8" s="172"/>
      <c r="O8" s="172"/>
      <c r="P8" s="172"/>
      <c r="Q8" s="172"/>
      <c r="R8" s="172"/>
      <c r="S8" s="165" t="s">
        <v>2223</v>
      </c>
      <c r="T8" s="166">
        <f>$I$8</f>
        <v>0</v>
      </c>
    </row>
    <row r="9" spans="1:20" ht="14.25" customHeight="1" x14ac:dyDescent="0.2">
      <c r="A9" s="173" t="s">
        <v>4083</v>
      </c>
      <c r="B9" s="168" t="s">
        <v>4098</v>
      </c>
      <c r="C9" s="173"/>
      <c r="D9" s="173"/>
      <c r="E9" s="173"/>
      <c r="F9" s="173"/>
      <c r="G9" s="173"/>
      <c r="H9" s="173" t="s">
        <v>2221</v>
      </c>
      <c r="I9" s="156">
        <f>indice!$E$10</f>
        <v>0</v>
      </c>
      <c r="J9" s="162"/>
      <c r="K9" s="172"/>
      <c r="L9" s="172"/>
      <c r="M9" s="172"/>
      <c r="N9" s="172"/>
      <c r="O9" s="172"/>
      <c r="P9" s="172"/>
      <c r="Q9" s="172"/>
      <c r="R9" s="172"/>
      <c r="S9" s="190"/>
      <c r="T9" s="190"/>
    </row>
    <row r="10" spans="1:20" ht="14.25" customHeight="1" x14ac:dyDescent="0.2">
      <c r="A10" s="173"/>
      <c r="B10" s="173"/>
      <c r="C10" s="173"/>
      <c r="D10" s="173"/>
      <c r="E10" s="173"/>
      <c r="F10" s="173"/>
      <c r="G10" s="173"/>
      <c r="H10" s="173" t="s">
        <v>2221</v>
      </c>
      <c r="I10" s="156">
        <f>indice!$F$10</f>
        <v>0</v>
      </c>
      <c r="J10" s="162"/>
      <c r="K10" s="172"/>
      <c r="L10" s="172"/>
      <c r="M10" s="172"/>
      <c r="N10" s="172"/>
      <c r="O10" s="172"/>
      <c r="P10" s="172"/>
      <c r="Q10" s="172"/>
      <c r="R10" s="172"/>
      <c r="S10" s="190"/>
      <c r="T10" s="190"/>
    </row>
    <row r="11" spans="1:20" ht="14.25" customHeight="1" x14ac:dyDescent="0.2">
      <c r="A11" s="55" t="s">
        <v>137</v>
      </c>
      <c r="B11" s="55" t="s">
        <v>4080</v>
      </c>
      <c r="C11" s="288" t="s">
        <v>141</v>
      </c>
      <c r="D11" s="288"/>
      <c r="E11" s="55" t="s">
        <v>143</v>
      </c>
      <c r="F11" s="67" t="s">
        <v>145</v>
      </c>
      <c r="G11" s="67" t="s">
        <v>2223</v>
      </c>
      <c r="H11" s="67" t="s">
        <v>148</v>
      </c>
      <c r="I11" s="68" t="s">
        <v>150</v>
      </c>
      <c r="K11" s="68" t="s">
        <v>3564</v>
      </c>
      <c r="L11" s="68"/>
      <c r="M11" s="68" t="s">
        <v>4534</v>
      </c>
      <c r="N11" s="68"/>
      <c r="O11" s="68" t="s">
        <v>3567</v>
      </c>
      <c r="P11" s="68"/>
      <c r="Q11" s="68" t="s">
        <v>3571</v>
      </c>
      <c r="R11" s="68"/>
      <c r="S11" s="68" t="s">
        <v>143</v>
      </c>
      <c r="T11" s="68" t="s">
        <v>148</v>
      </c>
    </row>
    <row r="12" spans="1:20" ht="14.25" customHeight="1" x14ac:dyDescent="0.2">
      <c r="A12" s="56" t="s">
        <v>138</v>
      </c>
      <c r="B12" s="56" t="s">
        <v>4078</v>
      </c>
      <c r="C12" s="290" t="s">
        <v>142</v>
      </c>
      <c r="D12" s="290"/>
      <c r="E12" s="56" t="s">
        <v>144</v>
      </c>
      <c r="F12" s="69" t="s">
        <v>146</v>
      </c>
      <c r="G12" s="69" t="s">
        <v>147</v>
      </c>
      <c r="H12" s="69" t="s">
        <v>149</v>
      </c>
      <c r="I12" s="70" t="s">
        <v>151</v>
      </c>
      <c r="K12" s="70" t="s">
        <v>3565</v>
      </c>
      <c r="L12" s="70"/>
      <c r="M12" s="70" t="s">
        <v>3566</v>
      </c>
      <c r="N12" s="70"/>
      <c r="O12" s="70" t="s">
        <v>3567</v>
      </c>
      <c r="P12" s="70"/>
      <c r="Q12" s="70" t="s">
        <v>3570</v>
      </c>
      <c r="R12" s="70"/>
      <c r="S12" s="70" t="s">
        <v>165</v>
      </c>
      <c r="T12" s="70" t="s">
        <v>149</v>
      </c>
    </row>
    <row r="13" spans="1:20" s="25" customFormat="1" ht="14.25" customHeight="1" x14ac:dyDescent="0.2">
      <c r="A13" s="24"/>
      <c r="B13" s="24"/>
      <c r="C13" s="24" t="s">
        <v>159</v>
      </c>
      <c r="D13" s="22" t="s">
        <v>0</v>
      </c>
      <c r="E13" s="24" t="s">
        <v>15</v>
      </c>
      <c r="F13" s="24"/>
      <c r="G13" s="24"/>
      <c r="H13" s="24" t="str">
        <f>E13</f>
        <v>€</v>
      </c>
      <c r="I13" s="24">
        <f>$I$9</f>
        <v>0</v>
      </c>
    </row>
    <row r="14" spans="1:20" s="25" customFormat="1" ht="14.25" customHeight="1" x14ac:dyDescent="0.2">
      <c r="A14" s="22" t="s">
        <v>6674</v>
      </c>
      <c r="B14" s="22" t="s">
        <v>6695</v>
      </c>
      <c r="C14" s="22">
        <v>0.75</v>
      </c>
      <c r="D14" s="22">
        <v>1</v>
      </c>
      <c r="E14" s="36">
        <v>1012.99</v>
      </c>
      <c r="F14" s="35"/>
      <c r="G14" s="36">
        <f t="shared" ref="G14:G34" si="0">IF(F14="",IF($I$8="","",$I$8),F14)</f>
        <v>0</v>
      </c>
      <c r="H14" s="36">
        <f t="shared" ref="H14:H34" si="1">ROUND(E14*(G14),2)</f>
        <v>0</v>
      </c>
      <c r="I14" s="24">
        <f>H14*$I$10</f>
        <v>0</v>
      </c>
      <c r="K14" s="22"/>
      <c r="L14" s="26">
        <f>IFERROR((VLOOKUP(K14,'tenute nuove MXV'!D$1:E$29,2,FALSE)),0)</f>
        <v>0</v>
      </c>
      <c r="M14" s="24"/>
      <c r="N14" s="26">
        <f>IFERROR((VLOOKUP(M14,guarnizioni!G:H,2,FALSE)),0)</f>
        <v>0</v>
      </c>
      <c r="O14" s="26"/>
      <c r="P14" s="26">
        <f>IFERROR((VLOOKUP(O14,'IP55'!A:B,2,FALSE)),0)</f>
        <v>0</v>
      </c>
      <c r="Q14" s="26"/>
      <c r="R14" s="26">
        <f>IFERROR((VLOOKUP(Q14,'IP55'!A:C,3,FALSE)),0)</f>
        <v>0</v>
      </c>
      <c r="S14" s="26">
        <f t="shared" ref="S14:S43" si="2">E14+L14+N14+P14+R14</f>
        <v>1012.99</v>
      </c>
      <c r="T14" s="26">
        <f>S14*$I$8</f>
        <v>0</v>
      </c>
    </row>
    <row r="15" spans="1:20" s="25" customFormat="1" ht="14.25" customHeight="1" x14ac:dyDescent="0.2">
      <c r="A15" s="22" t="s">
        <v>6675</v>
      </c>
      <c r="B15" s="22" t="s">
        <v>6696</v>
      </c>
      <c r="C15" s="22">
        <v>0.75</v>
      </c>
      <c r="D15" s="22">
        <v>1</v>
      </c>
      <c r="E15" s="36">
        <v>1045.9000000000001</v>
      </c>
      <c r="F15" s="35"/>
      <c r="G15" s="36">
        <f t="shared" si="0"/>
        <v>0</v>
      </c>
      <c r="H15" s="36">
        <f t="shared" si="1"/>
        <v>0</v>
      </c>
      <c r="I15" s="24">
        <f t="shared" ref="I15:I34" si="3">H15*$I$10</f>
        <v>0</v>
      </c>
      <c r="K15" s="22"/>
      <c r="L15" s="26">
        <f>IFERROR((VLOOKUP(K15,'tenute nuove MXV'!D$1:E$29,2,FALSE)),0)</f>
        <v>0</v>
      </c>
      <c r="M15" s="24"/>
      <c r="N15" s="26">
        <f>IFERROR((VLOOKUP(M15,guarnizioni!G:H,2,FALSE)),0)</f>
        <v>0</v>
      </c>
      <c r="O15" s="26"/>
      <c r="P15" s="26">
        <f>IFERROR((VLOOKUP(O15,'IP55'!A:B,2,FALSE)),0)</f>
        <v>0</v>
      </c>
      <c r="Q15" s="26"/>
      <c r="R15" s="26">
        <f>IFERROR((VLOOKUP(Q15,'IP55'!A:C,3,FALSE)),0)</f>
        <v>0</v>
      </c>
      <c r="S15" s="26">
        <f t="shared" si="2"/>
        <v>1045.9000000000001</v>
      </c>
      <c r="T15" s="26">
        <f t="shared" ref="T15:T43" si="4">S15*$I$8</f>
        <v>0</v>
      </c>
    </row>
    <row r="16" spans="1:20" s="25" customFormat="1" ht="14.25" customHeight="1" x14ac:dyDescent="0.2">
      <c r="A16" s="22" t="s">
        <v>6676</v>
      </c>
      <c r="B16" s="22" t="s">
        <v>6697</v>
      </c>
      <c r="C16" s="22">
        <v>0.75</v>
      </c>
      <c r="D16" s="22">
        <v>1</v>
      </c>
      <c r="E16" s="36">
        <v>1076.3800000000001</v>
      </c>
      <c r="F16" s="35"/>
      <c r="G16" s="36">
        <f t="shared" si="0"/>
        <v>0</v>
      </c>
      <c r="H16" s="36">
        <f t="shared" si="1"/>
        <v>0</v>
      </c>
      <c r="I16" s="24">
        <f t="shared" si="3"/>
        <v>0</v>
      </c>
      <c r="K16" s="22"/>
      <c r="L16" s="26">
        <f>IFERROR((VLOOKUP(K16,'tenute nuove MXV'!D$1:E$29,2,FALSE)),0)</f>
        <v>0</v>
      </c>
      <c r="M16" s="24"/>
      <c r="N16" s="26">
        <f>IFERROR((VLOOKUP(M16,guarnizioni!G:H,2,FALSE)),0)</f>
        <v>0</v>
      </c>
      <c r="O16" s="26"/>
      <c r="P16" s="26">
        <f>IFERROR((VLOOKUP(O16,'IP55'!A:B,2,FALSE)),0)</f>
        <v>0</v>
      </c>
      <c r="Q16" s="26"/>
      <c r="R16" s="26">
        <f>IFERROR((VLOOKUP(Q16,'IP55'!A:C,3,FALSE)),0)</f>
        <v>0</v>
      </c>
      <c r="S16" s="26">
        <f t="shared" si="2"/>
        <v>1076.3800000000001</v>
      </c>
      <c r="T16" s="26">
        <f t="shared" si="4"/>
        <v>0</v>
      </c>
    </row>
    <row r="17" spans="1:20" s="25" customFormat="1" ht="14.25" customHeight="1" x14ac:dyDescent="0.2">
      <c r="A17" s="22" t="s">
        <v>6677</v>
      </c>
      <c r="B17" s="22" t="s">
        <v>6698</v>
      </c>
      <c r="C17" s="22">
        <v>1.1000000000000001</v>
      </c>
      <c r="D17" s="22">
        <v>1.5</v>
      </c>
      <c r="E17" s="36">
        <v>1156.83</v>
      </c>
      <c r="F17" s="35"/>
      <c r="G17" s="36">
        <f t="shared" si="0"/>
        <v>0</v>
      </c>
      <c r="H17" s="36">
        <f t="shared" si="1"/>
        <v>0</v>
      </c>
      <c r="I17" s="24">
        <f t="shared" si="3"/>
        <v>0</v>
      </c>
      <c r="K17" s="22"/>
      <c r="L17" s="26">
        <f>IFERROR((VLOOKUP(K17,'tenute nuove MXV'!D$1:E$29,2,FALSE)),0)</f>
        <v>0</v>
      </c>
      <c r="M17" s="24"/>
      <c r="N17" s="26">
        <f>IFERROR((VLOOKUP(M17,guarnizioni!G:H,2,FALSE)),0)</f>
        <v>0</v>
      </c>
      <c r="O17" s="26"/>
      <c r="P17" s="26">
        <f>IFERROR((VLOOKUP(O17,'IP55'!A:B,2,FALSE)),0)</f>
        <v>0</v>
      </c>
      <c r="Q17" s="26"/>
      <c r="R17" s="26">
        <f>IFERROR((VLOOKUP(Q17,'IP55'!A:C,3,FALSE)),0)</f>
        <v>0</v>
      </c>
      <c r="S17" s="26">
        <f t="shared" si="2"/>
        <v>1156.83</v>
      </c>
      <c r="T17" s="26">
        <f t="shared" si="4"/>
        <v>0</v>
      </c>
    </row>
    <row r="18" spans="1:20" s="25" customFormat="1" ht="14.25" customHeight="1" x14ac:dyDescent="0.2">
      <c r="A18" s="22" t="s">
        <v>6678</v>
      </c>
      <c r="B18" s="22" t="s">
        <v>6699</v>
      </c>
      <c r="C18" s="22">
        <v>1.1000000000000001</v>
      </c>
      <c r="D18" s="22">
        <v>1.5</v>
      </c>
      <c r="E18" s="36">
        <v>1201.93</v>
      </c>
      <c r="F18" s="35"/>
      <c r="G18" s="36">
        <f t="shared" si="0"/>
        <v>0</v>
      </c>
      <c r="H18" s="36">
        <f t="shared" si="1"/>
        <v>0</v>
      </c>
      <c r="I18" s="24">
        <f t="shared" si="3"/>
        <v>0</v>
      </c>
      <c r="K18" s="22"/>
      <c r="L18" s="26">
        <f>IFERROR((VLOOKUP(K18,'tenute nuove MXV'!D$1:E$29,2,FALSE)),0)</f>
        <v>0</v>
      </c>
      <c r="M18" s="24"/>
      <c r="N18" s="26">
        <f>IFERROR((VLOOKUP(M18,guarnizioni!G:H,2,FALSE)),0)</f>
        <v>0</v>
      </c>
      <c r="O18" s="26"/>
      <c r="P18" s="26">
        <f>IFERROR((VLOOKUP(O18,'IP55'!A:B,2,FALSE)),0)</f>
        <v>0</v>
      </c>
      <c r="Q18" s="26"/>
      <c r="R18" s="26">
        <f>IFERROR((VLOOKUP(Q18,'IP55'!A:C,3,FALSE)),0)</f>
        <v>0</v>
      </c>
      <c r="S18" s="26">
        <f t="shared" si="2"/>
        <v>1201.93</v>
      </c>
      <c r="T18" s="26">
        <f t="shared" si="4"/>
        <v>0</v>
      </c>
    </row>
    <row r="19" spans="1:20" s="25" customFormat="1" ht="14.25" customHeight="1" x14ac:dyDescent="0.2">
      <c r="A19" s="22" t="s">
        <v>6679</v>
      </c>
      <c r="B19" s="22" t="s">
        <v>6700</v>
      </c>
      <c r="C19" s="22">
        <v>1.5</v>
      </c>
      <c r="D19" s="22">
        <v>2</v>
      </c>
      <c r="E19" s="36">
        <v>1266.54</v>
      </c>
      <c r="F19" s="35"/>
      <c r="G19" s="36">
        <f t="shared" si="0"/>
        <v>0</v>
      </c>
      <c r="H19" s="36">
        <f t="shared" si="1"/>
        <v>0</v>
      </c>
      <c r="I19" s="24">
        <f t="shared" si="3"/>
        <v>0</v>
      </c>
      <c r="K19" s="22"/>
      <c r="L19" s="26">
        <f>IFERROR((VLOOKUP(K19,'tenute nuove MXV'!D$1:E$29,2,FALSE)),0)</f>
        <v>0</v>
      </c>
      <c r="M19" s="24"/>
      <c r="N19" s="26">
        <f>IFERROR((VLOOKUP(M19,guarnizioni!G:H,2,FALSE)),0)</f>
        <v>0</v>
      </c>
      <c r="O19" s="26"/>
      <c r="P19" s="26">
        <f>IFERROR((VLOOKUP(O19,'IP55'!A:B,2,FALSE)),0)</f>
        <v>0</v>
      </c>
      <c r="Q19" s="26"/>
      <c r="R19" s="26">
        <f>IFERROR((VLOOKUP(Q19,'IP55'!A:C,3,FALSE)),0)</f>
        <v>0</v>
      </c>
      <c r="S19" s="26">
        <f t="shared" si="2"/>
        <v>1266.54</v>
      </c>
      <c r="T19" s="26">
        <f t="shared" si="4"/>
        <v>0</v>
      </c>
    </row>
    <row r="20" spans="1:20" s="25" customFormat="1" ht="14.25" customHeight="1" x14ac:dyDescent="0.2">
      <c r="A20" s="22" t="s">
        <v>6680</v>
      </c>
      <c r="B20" s="22" t="s">
        <v>6701</v>
      </c>
      <c r="C20" s="22">
        <v>1.5</v>
      </c>
      <c r="D20" s="22">
        <v>2</v>
      </c>
      <c r="E20" s="36">
        <v>1339.68</v>
      </c>
      <c r="F20" s="35"/>
      <c r="G20" s="36">
        <f t="shared" si="0"/>
        <v>0</v>
      </c>
      <c r="H20" s="36">
        <f t="shared" si="1"/>
        <v>0</v>
      </c>
      <c r="I20" s="24">
        <f t="shared" si="3"/>
        <v>0</v>
      </c>
      <c r="K20" s="22"/>
      <c r="L20" s="26">
        <f>IFERROR((VLOOKUP(K20,'tenute nuove MXV'!D$1:E$29,2,FALSE)),0)</f>
        <v>0</v>
      </c>
      <c r="M20" s="24"/>
      <c r="N20" s="26">
        <f>IFERROR((VLOOKUP(M20,guarnizioni!G:H,2,FALSE)),0)</f>
        <v>0</v>
      </c>
      <c r="O20" s="26"/>
      <c r="P20" s="26">
        <f>IFERROR((VLOOKUP(O20,'IP55'!A:B,2,FALSE)),0)</f>
        <v>0</v>
      </c>
      <c r="Q20" s="26"/>
      <c r="R20" s="26">
        <f>IFERROR((VLOOKUP(Q20,'IP55'!A:C,3,FALSE)),0)</f>
        <v>0</v>
      </c>
      <c r="S20" s="26">
        <f t="shared" si="2"/>
        <v>1339.68</v>
      </c>
      <c r="T20" s="26">
        <f t="shared" si="4"/>
        <v>0</v>
      </c>
    </row>
    <row r="21" spans="1:20" s="25" customFormat="1" ht="14.25" customHeight="1" x14ac:dyDescent="0.2">
      <c r="A21" s="22" t="s">
        <v>6681</v>
      </c>
      <c r="B21" s="22" t="s">
        <v>6702</v>
      </c>
      <c r="C21" s="22">
        <v>0.75</v>
      </c>
      <c r="D21" s="22">
        <v>1</v>
      </c>
      <c r="E21" s="36">
        <v>1048.3399999999999</v>
      </c>
      <c r="F21" s="35"/>
      <c r="G21" s="36">
        <f t="shared" si="0"/>
        <v>0</v>
      </c>
      <c r="H21" s="36">
        <f t="shared" si="1"/>
        <v>0</v>
      </c>
      <c r="I21" s="24">
        <f t="shared" si="3"/>
        <v>0</v>
      </c>
      <c r="K21" s="22"/>
      <c r="L21" s="26">
        <f>IFERROR((VLOOKUP(K21,'tenute nuove MXV'!D$1:E$29,2,FALSE)),0)</f>
        <v>0</v>
      </c>
      <c r="M21" s="24"/>
      <c r="N21" s="26">
        <f>IFERROR((VLOOKUP(M21,guarnizioni!G:H,2,FALSE)),0)</f>
        <v>0</v>
      </c>
      <c r="O21" s="26"/>
      <c r="P21" s="26">
        <f>IFERROR((VLOOKUP(O21,'IP55'!A:B,2,FALSE)),0)</f>
        <v>0</v>
      </c>
      <c r="Q21" s="26"/>
      <c r="R21" s="26">
        <f>IFERROR((VLOOKUP(Q21,'IP55'!A:C,3,FALSE)),0)</f>
        <v>0</v>
      </c>
      <c r="S21" s="26">
        <f t="shared" si="2"/>
        <v>1048.3399999999999</v>
      </c>
      <c r="T21" s="26">
        <f t="shared" si="4"/>
        <v>0</v>
      </c>
    </row>
    <row r="22" spans="1:20" s="25" customFormat="1" ht="14.25" customHeight="1" x14ac:dyDescent="0.2">
      <c r="A22" s="22" t="s">
        <v>6682</v>
      </c>
      <c r="B22" s="22" t="s">
        <v>6703</v>
      </c>
      <c r="C22" s="22">
        <v>1.1000000000000001</v>
      </c>
      <c r="D22" s="22">
        <v>1.5</v>
      </c>
      <c r="E22" s="36">
        <v>1081.25</v>
      </c>
      <c r="F22" s="35"/>
      <c r="G22" s="36">
        <f t="shared" si="0"/>
        <v>0</v>
      </c>
      <c r="H22" s="36">
        <f t="shared" si="1"/>
        <v>0</v>
      </c>
      <c r="I22" s="24">
        <f t="shared" si="3"/>
        <v>0</v>
      </c>
      <c r="K22" s="22"/>
      <c r="L22" s="26">
        <f>IFERROR((VLOOKUP(K22,'tenute nuove MXV'!D$1:E$29,2,FALSE)),0)</f>
        <v>0</v>
      </c>
      <c r="M22" s="24"/>
      <c r="N22" s="26">
        <f>IFERROR((VLOOKUP(M22,guarnizioni!G:H,2,FALSE)),0)</f>
        <v>0</v>
      </c>
      <c r="O22" s="26"/>
      <c r="P22" s="26">
        <f>IFERROR((VLOOKUP(O22,'IP55'!A:B,2,FALSE)),0)</f>
        <v>0</v>
      </c>
      <c r="Q22" s="26"/>
      <c r="R22" s="26">
        <f>IFERROR((VLOOKUP(Q22,'IP55'!A:C,3,FALSE)),0)</f>
        <v>0</v>
      </c>
      <c r="S22" s="26">
        <f t="shared" si="2"/>
        <v>1081.25</v>
      </c>
      <c r="T22" s="26">
        <f t="shared" si="4"/>
        <v>0</v>
      </c>
    </row>
    <row r="23" spans="1:20" s="42" customFormat="1" ht="14.25" customHeight="1" x14ac:dyDescent="0.2">
      <c r="A23" s="22" t="s">
        <v>6683</v>
      </c>
      <c r="B23" s="22" t="s">
        <v>6704</v>
      </c>
      <c r="C23" s="22">
        <v>1.1000000000000001</v>
      </c>
      <c r="D23" s="22">
        <v>1.5</v>
      </c>
      <c r="E23" s="36">
        <v>1119.04</v>
      </c>
      <c r="F23" s="35"/>
      <c r="G23" s="36">
        <f t="shared" si="0"/>
        <v>0</v>
      </c>
      <c r="H23" s="36">
        <f t="shared" si="1"/>
        <v>0</v>
      </c>
      <c r="I23" s="24">
        <f t="shared" si="3"/>
        <v>0</v>
      </c>
      <c r="K23" s="22"/>
      <c r="L23" s="26">
        <f>IFERROR((VLOOKUP(K23,'tenute nuove MXV'!D$1:E$29,2,FALSE)),0)</f>
        <v>0</v>
      </c>
      <c r="M23" s="24"/>
      <c r="N23" s="26">
        <f>IFERROR((VLOOKUP(M23,guarnizioni!G:H,2,FALSE)),0)</f>
        <v>0</v>
      </c>
      <c r="O23" s="26"/>
      <c r="P23" s="26">
        <f>IFERROR((VLOOKUP(O23,'IP55'!A:B,2,FALSE)),0)</f>
        <v>0</v>
      </c>
      <c r="Q23" s="26"/>
      <c r="R23" s="26">
        <f>IFERROR((VLOOKUP(Q23,'IP55'!A:C,3,FALSE)),0)</f>
        <v>0</v>
      </c>
      <c r="S23" s="26">
        <f t="shared" si="2"/>
        <v>1119.04</v>
      </c>
      <c r="T23" s="26">
        <f t="shared" si="4"/>
        <v>0</v>
      </c>
    </row>
    <row r="24" spans="1:20" s="42" customFormat="1" ht="14.25" customHeight="1" x14ac:dyDescent="0.2">
      <c r="A24" s="22" t="s">
        <v>6684</v>
      </c>
      <c r="B24" s="22" t="s">
        <v>6705</v>
      </c>
      <c r="C24" s="22">
        <v>1.5</v>
      </c>
      <c r="D24" s="22">
        <v>2</v>
      </c>
      <c r="E24" s="36">
        <v>1166.58</v>
      </c>
      <c r="F24" s="35"/>
      <c r="G24" s="36">
        <f t="shared" si="0"/>
        <v>0</v>
      </c>
      <c r="H24" s="36">
        <f t="shared" si="1"/>
        <v>0</v>
      </c>
      <c r="I24" s="24">
        <f t="shared" si="3"/>
        <v>0</v>
      </c>
      <c r="K24" s="22"/>
      <c r="L24" s="26">
        <f>IFERROR((VLOOKUP(K24,'tenute nuove MXV'!D$1:E$29,2,FALSE)),0)</f>
        <v>0</v>
      </c>
      <c r="M24" s="24"/>
      <c r="N24" s="26">
        <f>IFERROR((VLOOKUP(M24,guarnizioni!G:H,2,FALSE)),0)</f>
        <v>0</v>
      </c>
      <c r="O24" s="26"/>
      <c r="P24" s="26">
        <f>IFERROR((VLOOKUP(O24,'IP55'!A:B,2,FALSE)),0)</f>
        <v>0</v>
      </c>
      <c r="Q24" s="26"/>
      <c r="R24" s="26">
        <f>IFERROR((VLOOKUP(Q24,'IP55'!A:C,3,FALSE)),0)</f>
        <v>0</v>
      </c>
      <c r="S24" s="26">
        <f t="shared" si="2"/>
        <v>1166.58</v>
      </c>
      <c r="T24" s="26">
        <f t="shared" si="4"/>
        <v>0</v>
      </c>
    </row>
    <row r="25" spans="1:20" s="25" customFormat="1" ht="14.25" customHeight="1" x14ac:dyDescent="0.2">
      <c r="A25" s="22" t="s">
        <v>6685</v>
      </c>
      <c r="B25" s="22" t="s">
        <v>6706</v>
      </c>
      <c r="C25" s="22">
        <v>1.5</v>
      </c>
      <c r="D25" s="22">
        <v>2</v>
      </c>
      <c r="E25" s="36">
        <v>1226.31</v>
      </c>
      <c r="F25" s="35"/>
      <c r="G25" s="36">
        <f t="shared" si="0"/>
        <v>0</v>
      </c>
      <c r="H25" s="36">
        <f t="shared" si="1"/>
        <v>0</v>
      </c>
      <c r="I25" s="24">
        <f t="shared" si="3"/>
        <v>0</v>
      </c>
      <c r="K25" s="22"/>
      <c r="L25" s="26">
        <f>IFERROR((VLOOKUP(K25,'tenute nuove MXV'!D$1:E$29,2,FALSE)),0)</f>
        <v>0</v>
      </c>
      <c r="M25" s="24"/>
      <c r="N25" s="26">
        <f>IFERROR((VLOOKUP(M25,guarnizioni!G:H,2,FALSE)),0)</f>
        <v>0</v>
      </c>
      <c r="O25" s="26"/>
      <c r="P25" s="26">
        <f>IFERROR((VLOOKUP(O25,'IP55'!A:B,2,FALSE)),0)</f>
        <v>0</v>
      </c>
      <c r="Q25" s="26"/>
      <c r="R25" s="26">
        <f>IFERROR((VLOOKUP(Q25,'IP55'!A:C,3,FALSE)),0)</f>
        <v>0</v>
      </c>
      <c r="S25" s="26">
        <f t="shared" si="2"/>
        <v>1226.31</v>
      </c>
      <c r="T25" s="26">
        <f t="shared" si="4"/>
        <v>0</v>
      </c>
    </row>
    <row r="26" spans="1:20" s="25" customFormat="1" ht="14.25" customHeight="1" x14ac:dyDescent="0.2">
      <c r="A26" s="22" t="s">
        <v>6686</v>
      </c>
      <c r="B26" s="22" t="s">
        <v>6707</v>
      </c>
      <c r="C26" s="22">
        <v>2.2000000000000002</v>
      </c>
      <c r="D26" s="22">
        <v>3</v>
      </c>
      <c r="E26" s="36">
        <v>1294.58</v>
      </c>
      <c r="F26" s="35"/>
      <c r="G26" s="36">
        <f t="shared" si="0"/>
        <v>0</v>
      </c>
      <c r="H26" s="36">
        <f t="shared" si="1"/>
        <v>0</v>
      </c>
      <c r="I26" s="24">
        <f t="shared" si="3"/>
        <v>0</v>
      </c>
      <c r="K26" s="22"/>
      <c r="L26" s="26">
        <f>IFERROR((VLOOKUP(K26,'tenute nuove MXV'!D$1:E$29,2,FALSE)),0)</f>
        <v>0</v>
      </c>
      <c r="M26" s="24"/>
      <c r="N26" s="26">
        <f>IFERROR((VLOOKUP(M26,guarnizioni!G:H,2,FALSE)),0)</f>
        <v>0</v>
      </c>
      <c r="O26" s="26"/>
      <c r="P26" s="26">
        <f>IFERROR((VLOOKUP(O26,'IP55'!A:B,2,FALSE)),0)</f>
        <v>0</v>
      </c>
      <c r="Q26" s="26"/>
      <c r="R26" s="26">
        <f>IFERROR((VLOOKUP(Q26,'IP55'!A:C,3,FALSE)),0)</f>
        <v>0</v>
      </c>
      <c r="S26" s="26">
        <f t="shared" si="2"/>
        <v>1294.58</v>
      </c>
      <c r="T26" s="26">
        <f t="shared" si="4"/>
        <v>0</v>
      </c>
    </row>
    <row r="27" spans="1:20" s="25" customFormat="1" ht="14.25" customHeight="1" x14ac:dyDescent="0.2">
      <c r="A27" s="22" t="s">
        <v>6687</v>
      </c>
      <c r="B27" s="22" t="s">
        <v>6708</v>
      </c>
      <c r="C27" s="22">
        <v>2.2000000000000002</v>
      </c>
      <c r="D27" s="22">
        <v>3</v>
      </c>
      <c r="E27" s="36">
        <v>1370.16</v>
      </c>
      <c r="F27" s="35"/>
      <c r="G27" s="36">
        <f t="shared" si="0"/>
        <v>0</v>
      </c>
      <c r="H27" s="36">
        <f t="shared" si="1"/>
        <v>0</v>
      </c>
      <c r="I27" s="24">
        <f t="shared" si="3"/>
        <v>0</v>
      </c>
      <c r="K27" s="22"/>
      <c r="L27" s="26">
        <f>IFERROR((VLOOKUP(K27,'tenute nuove MXV'!D$1:E$29,2,FALSE)),0)</f>
        <v>0</v>
      </c>
      <c r="M27" s="24"/>
      <c r="N27" s="26">
        <f>IFERROR((VLOOKUP(M27,guarnizioni!G:H,2,FALSE)),0)</f>
        <v>0</v>
      </c>
      <c r="O27" s="26"/>
      <c r="P27" s="26">
        <f>IFERROR((VLOOKUP(O27,'IP55'!A:B,2,FALSE)),0)</f>
        <v>0</v>
      </c>
      <c r="Q27" s="26"/>
      <c r="R27" s="26">
        <f>IFERROR((VLOOKUP(Q27,'IP55'!A:C,3,FALSE)),0)</f>
        <v>0</v>
      </c>
      <c r="S27" s="26">
        <f t="shared" si="2"/>
        <v>1370.16</v>
      </c>
      <c r="T27" s="26">
        <f t="shared" si="4"/>
        <v>0</v>
      </c>
    </row>
    <row r="28" spans="1:20" s="25" customFormat="1" ht="14.25" customHeight="1" x14ac:dyDescent="0.2">
      <c r="A28" s="22" t="s">
        <v>6688</v>
      </c>
      <c r="B28" s="22" t="s">
        <v>6709</v>
      </c>
      <c r="C28" s="22">
        <v>1.1000000000000001</v>
      </c>
      <c r="D28" s="22">
        <v>1.5</v>
      </c>
      <c r="E28" s="36">
        <v>1112.95</v>
      </c>
      <c r="F28" s="35"/>
      <c r="G28" s="36">
        <f t="shared" si="0"/>
        <v>0</v>
      </c>
      <c r="H28" s="36">
        <f t="shared" si="1"/>
        <v>0</v>
      </c>
      <c r="I28" s="24">
        <f t="shared" si="3"/>
        <v>0</v>
      </c>
      <c r="K28" s="22"/>
      <c r="L28" s="26">
        <f>IFERROR((VLOOKUP(K28,'tenute nuove MXV'!D$1:E$29,2,FALSE)),0)</f>
        <v>0</v>
      </c>
      <c r="M28" s="24"/>
      <c r="N28" s="26">
        <f>IFERROR((VLOOKUP(M28,guarnizioni!G:H,2,FALSE)),0)</f>
        <v>0</v>
      </c>
      <c r="O28" s="26"/>
      <c r="P28" s="26">
        <f>IFERROR((VLOOKUP(O28,'IP55'!A:B,2,FALSE)),0)</f>
        <v>0</v>
      </c>
      <c r="Q28" s="26"/>
      <c r="R28" s="26">
        <f>IFERROR((VLOOKUP(Q28,'IP55'!A:C,3,FALSE)),0)</f>
        <v>0</v>
      </c>
      <c r="S28" s="26">
        <f t="shared" si="2"/>
        <v>1112.95</v>
      </c>
      <c r="T28" s="26">
        <f t="shared" si="4"/>
        <v>0</v>
      </c>
    </row>
    <row r="29" spans="1:20" s="25" customFormat="1" ht="14.25" customHeight="1" x14ac:dyDescent="0.2">
      <c r="A29" s="22" t="s">
        <v>6689</v>
      </c>
      <c r="B29" s="22" t="s">
        <v>6710</v>
      </c>
      <c r="C29" s="22">
        <v>1.5</v>
      </c>
      <c r="D29" s="22">
        <v>2</v>
      </c>
      <c r="E29" s="36">
        <v>1147.08</v>
      </c>
      <c r="F29" s="35"/>
      <c r="G29" s="36">
        <f t="shared" si="0"/>
        <v>0</v>
      </c>
      <c r="H29" s="36">
        <f t="shared" si="1"/>
        <v>0</v>
      </c>
      <c r="I29" s="24">
        <f t="shared" si="3"/>
        <v>0</v>
      </c>
      <c r="K29" s="22"/>
      <c r="L29" s="26">
        <f>IFERROR((VLOOKUP(K29,'tenute nuove MXV'!D$1:E$29,2,FALSE)),0)</f>
        <v>0</v>
      </c>
      <c r="M29" s="24"/>
      <c r="N29" s="26">
        <f>IFERROR((VLOOKUP(M29,guarnizioni!G:H,2,FALSE)),0)</f>
        <v>0</v>
      </c>
      <c r="O29" s="26"/>
      <c r="P29" s="26">
        <f>IFERROR((VLOOKUP(O29,'IP55'!A:B,2,FALSE)),0)</f>
        <v>0</v>
      </c>
      <c r="Q29" s="26"/>
      <c r="R29" s="26">
        <f>IFERROR((VLOOKUP(Q29,'IP55'!A:C,3,FALSE)),0)</f>
        <v>0</v>
      </c>
      <c r="S29" s="26">
        <f t="shared" si="2"/>
        <v>1147.08</v>
      </c>
      <c r="T29" s="26">
        <f t="shared" si="4"/>
        <v>0</v>
      </c>
    </row>
    <row r="30" spans="1:20" s="25" customFormat="1" ht="14.25" customHeight="1" x14ac:dyDescent="0.2">
      <c r="A30" s="22" t="s">
        <v>6690</v>
      </c>
      <c r="B30" s="22" t="s">
        <v>6711</v>
      </c>
      <c r="C30" s="22">
        <v>2.2000000000000002</v>
      </c>
      <c r="D30" s="22">
        <v>3</v>
      </c>
      <c r="E30" s="36">
        <v>1204.3699999999999</v>
      </c>
      <c r="F30" s="35"/>
      <c r="G30" s="36">
        <f t="shared" si="0"/>
        <v>0</v>
      </c>
      <c r="H30" s="36">
        <f t="shared" si="1"/>
        <v>0</v>
      </c>
      <c r="I30" s="24">
        <f t="shared" si="3"/>
        <v>0</v>
      </c>
      <c r="K30" s="22"/>
      <c r="L30" s="26">
        <f>IFERROR((VLOOKUP(K30,'tenute nuove MXV'!D$1:E$29,2,FALSE)),0)</f>
        <v>0</v>
      </c>
      <c r="M30" s="24"/>
      <c r="N30" s="26">
        <f>IFERROR((VLOOKUP(M30,guarnizioni!G:H,2,FALSE)),0)</f>
        <v>0</v>
      </c>
      <c r="O30" s="26"/>
      <c r="P30" s="26">
        <f>IFERROR((VLOOKUP(O30,'IP55'!A:B,2,FALSE)),0)</f>
        <v>0</v>
      </c>
      <c r="Q30" s="26"/>
      <c r="R30" s="26">
        <f>IFERROR((VLOOKUP(Q30,'IP55'!A:C,3,FALSE)),0)</f>
        <v>0</v>
      </c>
      <c r="S30" s="26">
        <f t="shared" si="2"/>
        <v>1204.3699999999999</v>
      </c>
      <c r="T30" s="26">
        <f t="shared" si="4"/>
        <v>0</v>
      </c>
    </row>
    <row r="31" spans="1:20" s="25" customFormat="1" ht="14.25" customHeight="1" x14ac:dyDescent="0.2">
      <c r="A31" s="22" t="s">
        <v>6691</v>
      </c>
      <c r="B31" s="22" t="s">
        <v>6712</v>
      </c>
      <c r="C31" s="22">
        <v>2.2000000000000002</v>
      </c>
      <c r="D31" s="22">
        <v>3</v>
      </c>
      <c r="E31" s="36">
        <v>1276.29</v>
      </c>
      <c r="F31" s="35"/>
      <c r="G31" s="36">
        <f t="shared" si="0"/>
        <v>0</v>
      </c>
      <c r="H31" s="36">
        <f t="shared" si="1"/>
        <v>0</v>
      </c>
      <c r="I31" s="24">
        <f t="shared" si="3"/>
        <v>0</v>
      </c>
      <c r="K31" s="22"/>
      <c r="L31" s="26">
        <f>IFERROR((VLOOKUP(K31,'tenute nuove MXV'!D$1:E$29,2,FALSE)),0)</f>
        <v>0</v>
      </c>
      <c r="M31" s="24"/>
      <c r="N31" s="26">
        <f>IFERROR((VLOOKUP(M31,guarnizioni!G:H,2,FALSE)),0)</f>
        <v>0</v>
      </c>
      <c r="O31" s="26"/>
      <c r="P31" s="26">
        <f>IFERROR((VLOOKUP(O31,'IP55'!A:B,2,FALSE)),0)</f>
        <v>0</v>
      </c>
      <c r="Q31" s="26"/>
      <c r="R31" s="26">
        <f>IFERROR((VLOOKUP(Q31,'IP55'!A:C,3,FALSE)),0)</f>
        <v>0</v>
      </c>
      <c r="S31" s="26">
        <f t="shared" si="2"/>
        <v>1276.29</v>
      </c>
      <c r="T31" s="26">
        <f t="shared" si="4"/>
        <v>0</v>
      </c>
    </row>
    <row r="32" spans="1:20" s="25" customFormat="1" ht="14.25" customHeight="1" x14ac:dyDescent="0.2">
      <c r="A32" s="22" t="s">
        <v>6692</v>
      </c>
      <c r="B32" s="22" t="s">
        <v>6713</v>
      </c>
      <c r="C32" s="22">
        <v>3</v>
      </c>
      <c r="D32" s="22">
        <v>4</v>
      </c>
      <c r="E32" s="36">
        <v>1498.15</v>
      </c>
      <c r="F32" s="35"/>
      <c r="G32" s="36">
        <f t="shared" si="0"/>
        <v>0</v>
      </c>
      <c r="H32" s="36">
        <f t="shared" si="1"/>
        <v>0</v>
      </c>
      <c r="I32" s="24">
        <f t="shared" si="3"/>
        <v>0</v>
      </c>
      <c r="K32" s="22"/>
      <c r="L32" s="26">
        <f>IFERROR((VLOOKUP(K32,'tenute nuove MXV'!D$1:E$29,2,FALSE)),0)</f>
        <v>0</v>
      </c>
      <c r="M32" s="24"/>
      <c r="N32" s="26">
        <f>IFERROR((VLOOKUP(M32,guarnizioni!G:H,2,FALSE)),0)</f>
        <v>0</v>
      </c>
      <c r="O32" s="26"/>
      <c r="P32" s="26">
        <f>IFERROR((VLOOKUP(O32,'IP55'!A:B,2,FALSE)),0)</f>
        <v>0</v>
      </c>
      <c r="Q32" s="26"/>
      <c r="R32" s="26">
        <f>IFERROR((VLOOKUP(Q32,'IP55'!A:C,3,FALSE)),0)</f>
        <v>0</v>
      </c>
      <c r="S32" s="26">
        <f t="shared" si="2"/>
        <v>1498.15</v>
      </c>
      <c r="T32" s="26">
        <f t="shared" si="4"/>
        <v>0</v>
      </c>
    </row>
    <row r="33" spans="1:20" ht="14.25" customHeight="1" x14ac:dyDescent="0.2">
      <c r="A33" s="22" t="s">
        <v>6693</v>
      </c>
      <c r="B33" s="22" t="s">
        <v>6714</v>
      </c>
      <c r="C33" s="22">
        <v>3</v>
      </c>
      <c r="D33" s="22">
        <v>4</v>
      </c>
      <c r="E33" s="36">
        <v>1537.16</v>
      </c>
      <c r="F33" s="35"/>
      <c r="G33" s="36">
        <f t="shared" si="0"/>
        <v>0</v>
      </c>
      <c r="H33" s="36">
        <f t="shared" si="1"/>
        <v>0</v>
      </c>
      <c r="I33" s="24">
        <f t="shared" si="3"/>
        <v>0</v>
      </c>
      <c r="K33" s="22"/>
      <c r="L33" s="26">
        <f>IFERROR((VLOOKUP(K33,'tenute nuove MXV'!D$1:E$29,2,FALSE)),0)</f>
        <v>0</v>
      </c>
      <c r="M33" s="24"/>
      <c r="N33" s="26">
        <f>IFERROR((VLOOKUP(M33,guarnizioni!G:H,2,FALSE)),0)</f>
        <v>0</v>
      </c>
      <c r="O33" s="26"/>
      <c r="P33" s="26">
        <f>IFERROR((VLOOKUP(O33,'IP55'!A:B,2,FALSE)),0)</f>
        <v>0</v>
      </c>
      <c r="Q33" s="26"/>
      <c r="R33" s="26">
        <f>IFERROR((VLOOKUP(Q33,'IP55'!A:C,3,FALSE)),0)</f>
        <v>0</v>
      </c>
      <c r="S33" s="26">
        <f t="shared" si="2"/>
        <v>1537.16</v>
      </c>
      <c r="T33" s="26">
        <f t="shared" si="4"/>
        <v>0</v>
      </c>
    </row>
    <row r="34" spans="1:20" ht="14.25" customHeight="1" x14ac:dyDescent="0.2">
      <c r="A34" s="22" t="s">
        <v>6694</v>
      </c>
      <c r="B34" s="22" t="s">
        <v>6715</v>
      </c>
      <c r="C34" s="22">
        <v>3.7</v>
      </c>
      <c r="D34" s="22">
        <v>5</v>
      </c>
      <c r="E34" s="36">
        <v>1757.8</v>
      </c>
      <c r="F34" s="35"/>
      <c r="G34" s="36">
        <f t="shared" si="0"/>
        <v>0</v>
      </c>
      <c r="H34" s="36">
        <f t="shared" si="1"/>
        <v>0</v>
      </c>
      <c r="I34" s="24">
        <f t="shared" si="3"/>
        <v>0</v>
      </c>
      <c r="K34" s="22"/>
      <c r="L34" s="26">
        <f>IFERROR((VLOOKUP(K34,'tenute nuove MXV'!D$1:E$29,2,FALSE)),0)</f>
        <v>0</v>
      </c>
      <c r="M34" s="24"/>
      <c r="N34" s="26">
        <f>IFERROR((VLOOKUP(M34,guarnizioni!G:H,2,FALSE)),0)</f>
        <v>0</v>
      </c>
      <c r="O34" s="26"/>
      <c r="P34" s="26">
        <f>IFERROR((VLOOKUP(O34,'IP55'!A:B,2,FALSE)),0)</f>
        <v>0</v>
      </c>
      <c r="Q34" s="26"/>
      <c r="R34" s="26">
        <f>IFERROR((VLOOKUP(Q34,'IP55'!A:C,3,FALSE)),0)</f>
        <v>0</v>
      </c>
      <c r="S34" s="26">
        <f t="shared" si="2"/>
        <v>1757.8</v>
      </c>
      <c r="T34" s="26">
        <f t="shared" si="4"/>
        <v>0</v>
      </c>
    </row>
    <row r="35" spans="1:20" ht="14.25" customHeight="1" x14ac:dyDescent="0.2">
      <c r="A35" s="22" t="s">
        <v>6779</v>
      </c>
      <c r="B35" s="22" t="s">
        <v>6788</v>
      </c>
      <c r="C35" s="22">
        <v>1.5</v>
      </c>
      <c r="D35" s="22">
        <v>2</v>
      </c>
      <c r="E35" s="36">
        <v>1221.3</v>
      </c>
      <c r="F35" s="35"/>
      <c r="G35" s="36">
        <f t="shared" ref="G35:G43" si="5">IF(F35="",IF($I$8="","",$I$8),F35)</f>
        <v>0</v>
      </c>
      <c r="H35" s="36">
        <f t="shared" ref="H35:H43" si="6">ROUND(E35*(G35),2)</f>
        <v>0</v>
      </c>
      <c r="I35" s="24">
        <f t="shared" ref="I35:I43" si="7">H35*$I$10</f>
        <v>0</v>
      </c>
      <c r="K35" s="24"/>
      <c r="L35" s="26">
        <f>IFERROR((VLOOKUP(K35,'tenute nuove MXV'!D$1:E$29,2,FALSE)),0)</f>
        <v>0</v>
      </c>
      <c r="M35" s="26"/>
      <c r="N35" s="26">
        <f>IFERROR((VLOOKUP(M35,guarnizioni!G:H,2,FALSE)),0)</f>
        <v>0</v>
      </c>
      <c r="O35" s="26"/>
      <c r="P35" s="26"/>
      <c r="Q35" s="26"/>
      <c r="R35" s="26"/>
      <c r="S35" s="36">
        <f t="shared" si="2"/>
        <v>1221.3</v>
      </c>
      <c r="T35" s="26">
        <f t="shared" si="4"/>
        <v>0</v>
      </c>
    </row>
    <row r="36" spans="1:20" ht="14.25" customHeight="1" x14ac:dyDescent="0.2">
      <c r="A36" s="22" t="s">
        <v>6780</v>
      </c>
      <c r="B36" s="22" t="s">
        <v>6789</v>
      </c>
      <c r="C36" s="22">
        <v>2.2000000000000002</v>
      </c>
      <c r="D36" s="22">
        <v>3</v>
      </c>
      <c r="E36" s="36">
        <v>1281.0999999999999</v>
      </c>
      <c r="F36" s="35"/>
      <c r="G36" s="36">
        <f t="shared" si="5"/>
        <v>0</v>
      </c>
      <c r="H36" s="36">
        <f t="shared" si="6"/>
        <v>0</v>
      </c>
      <c r="I36" s="24">
        <f t="shared" si="7"/>
        <v>0</v>
      </c>
      <c r="K36" s="24"/>
      <c r="L36" s="26">
        <f>IFERROR((VLOOKUP(K36,'tenute nuove MXV'!D$1:E$29,2,FALSE)),0)</f>
        <v>0</v>
      </c>
      <c r="M36" s="26"/>
      <c r="N36" s="26">
        <f>IFERROR((VLOOKUP(M36,guarnizioni!G:H,2,FALSE)),0)</f>
        <v>0</v>
      </c>
      <c r="O36" s="26"/>
      <c r="P36" s="26"/>
      <c r="Q36" s="26"/>
      <c r="R36" s="26"/>
      <c r="S36" s="36">
        <f t="shared" si="2"/>
        <v>1281.0999999999999</v>
      </c>
      <c r="T36" s="26">
        <f t="shared" si="4"/>
        <v>0</v>
      </c>
    </row>
    <row r="37" spans="1:20" ht="14.25" customHeight="1" x14ac:dyDescent="0.2">
      <c r="A37" s="22" t="s">
        <v>6781</v>
      </c>
      <c r="B37" s="22" t="s">
        <v>6790</v>
      </c>
      <c r="C37" s="22">
        <v>3</v>
      </c>
      <c r="D37" s="22">
        <v>4</v>
      </c>
      <c r="E37" s="36">
        <v>1500.75</v>
      </c>
      <c r="F37" s="35"/>
      <c r="G37" s="36">
        <f t="shared" si="5"/>
        <v>0</v>
      </c>
      <c r="H37" s="36">
        <f t="shared" si="6"/>
        <v>0</v>
      </c>
      <c r="I37" s="24">
        <f t="shared" si="7"/>
        <v>0</v>
      </c>
      <c r="K37" s="24"/>
      <c r="L37" s="26">
        <f>IFERROR((VLOOKUP(K37,'tenute nuove MXV'!D$1:E$29,2,FALSE)),0)</f>
        <v>0</v>
      </c>
      <c r="M37" s="26"/>
      <c r="N37" s="26">
        <f>IFERROR((VLOOKUP(M37,guarnizioni!G:H,2,FALSE)),0)</f>
        <v>0</v>
      </c>
      <c r="O37" s="26"/>
      <c r="P37" s="26"/>
      <c r="Q37" s="26"/>
      <c r="R37" s="26"/>
      <c r="S37" s="36">
        <f t="shared" si="2"/>
        <v>1500.75</v>
      </c>
      <c r="T37" s="26">
        <f t="shared" si="4"/>
        <v>0</v>
      </c>
    </row>
    <row r="38" spans="1:20" ht="14.25" customHeight="1" x14ac:dyDescent="0.2">
      <c r="A38" s="22" t="s">
        <v>6782</v>
      </c>
      <c r="B38" s="22" t="s">
        <v>6791</v>
      </c>
      <c r="C38" s="22">
        <v>4</v>
      </c>
      <c r="D38" s="22">
        <v>5.5</v>
      </c>
      <c r="E38" s="36">
        <v>1842.3</v>
      </c>
      <c r="F38" s="35"/>
      <c r="G38" s="36">
        <f t="shared" si="5"/>
        <v>0</v>
      </c>
      <c r="H38" s="36">
        <f t="shared" si="6"/>
        <v>0</v>
      </c>
      <c r="I38" s="24">
        <f t="shared" si="7"/>
        <v>0</v>
      </c>
      <c r="K38" s="24"/>
      <c r="L38" s="26">
        <f>IFERROR((VLOOKUP(K38,'tenute nuove MXV'!D$1:E$29,2,FALSE)),0)</f>
        <v>0</v>
      </c>
      <c r="M38" s="26"/>
      <c r="N38" s="26">
        <f>IFERROR((VLOOKUP(M38,guarnizioni!G:H,2,FALSE)),0)</f>
        <v>0</v>
      </c>
      <c r="O38" s="26"/>
      <c r="P38" s="26"/>
      <c r="Q38" s="26"/>
      <c r="R38" s="26"/>
      <c r="S38" s="36">
        <f t="shared" si="2"/>
        <v>1842.3</v>
      </c>
      <c r="T38" s="26">
        <f t="shared" si="4"/>
        <v>0</v>
      </c>
    </row>
    <row r="39" spans="1:20" ht="14.25" customHeight="1" x14ac:dyDescent="0.2">
      <c r="A39" s="22" t="s">
        <v>6783</v>
      </c>
      <c r="B39" s="22" t="s">
        <v>6792</v>
      </c>
      <c r="C39" s="22">
        <v>5.5</v>
      </c>
      <c r="D39" s="22">
        <v>7.5</v>
      </c>
      <c r="E39" s="36">
        <v>2274.6999999999998</v>
      </c>
      <c r="F39" s="35"/>
      <c r="G39" s="36">
        <f t="shared" si="5"/>
        <v>0</v>
      </c>
      <c r="H39" s="36">
        <f t="shared" si="6"/>
        <v>0</v>
      </c>
      <c r="I39" s="24">
        <f t="shared" si="7"/>
        <v>0</v>
      </c>
      <c r="K39" s="24"/>
      <c r="L39" s="26">
        <f>IFERROR((VLOOKUP(K39,'tenute nuove MXV'!D$1:E$29,2,FALSE)),0)</f>
        <v>0</v>
      </c>
      <c r="M39" s="26"/>
      <c r="N39" s="26">
        <f>IFERROR((VLOOKUP(M39,guarnizioni!G:H,2,FALSE)),0)</f>
        <v>0</v>
      </c>
      <c r="O39" s="26"/>
      <c r="P39" s="26"/>
      <c r="Q39" s="26"/>
      <c r="R39" s="26"/>
      <c r="S39" s="36">
        <f t="shared" si="2"/>
        <v>2274.6999999999998</v>
      </c>
      <c r="T39" s="26">
        <f t="shared" si="4"/>
        <v>0</v>
      </c>
    </row>
    <row r="40" spans="1:20" ht="14.25" customHeight="1" x14ac:dyDescent="0.2">
      <c r="A40" s="22" t="s">
        <v>6784</v>
      </c>
      <c r="B40" s="22" t="s">
        <v>6793</v>
      </c>
      <c r="C40" s="22">
        <v>5.5</v>
      </c>
      <c r="D40" s="22">
        <v>7.5</v>
      </c>
      <c r="E40" s="36">
        <v>2358.65</v>
      </c>
      <c r="F40" s="35"/>
      <c r="G40" s="36">
        <f t="shared" si="5"/>
        <v>0</v>
      </c>
      <c r="H40" s="36">
        <f t="shared" si="6"/>
        <v>0</v>
      </c>
      <c r="I40" s="24">
        <f t="shared" si="7"/>
        <v>0</v>
      </c>
      <c r="K40" s="24"/>
      <c r="L40" s="26">
        <f>IFERROR((VLOOKUP(K40,'tenute nuove MXV'!D$1:E$29,2,FALSE)),0)</f>
        <v>0</v>
      </c>
      <c r="M40" s="26"/>
      <c r="N40" s="26">
        <f>IFERROR((VLOOKUP(M40,guarnizioni!G:H,2,FALSE)),0)</f>
        <v>0</v>
      </c>
      <c r="O40" s="26"/>
      <c r="P40" s="26"/>
      <c r="Q40" s="26"/>
      <c r="R40" s="26"/>
      <c r="S40" s="36">
        <f t="shared" si="2"/>
        <v>2358.65</v>
      </c>
      <c r="T40" s="26">
        <f t="shared" si="4"/>
        <v>0</v>
      </c>
    </row>
    <row r="41" spans="1:20" ht="14.25" customHeight="1" x14ac:dyDescent="0.2">
      <c r="A41" s="22" t="s">
        <v>6785</v>
      </c>
      <c r="B41" s="22" t="s">
        <v>6794</v>
      </c>
      <c r="C41" s="22">
        <v>5.5</v>
      </c>
      <c r="D41" s="22">
        <v>7.5</v>
      </c>
      <c r="E41" s="36">
        <v>2447.1999999999998</v>
      </c>
      <c r="F41" s="35"/>
      <c r="G41" s="36">
        <f t="shared" si="5"/>
        <v>0</v>
      </c>
      <c r="H41" s="36">
        <f t="shared" si="6"/>
        <v>0</v>
      </c>
      <c r="I41" s="24">
        <f t="shared" si="7"/>
        <v>0</v>
      </c>
      <c r="K41" s="24"/>
      <c r="L41" s="26">
        <f>IFERROR((VLOOKUP(K41,'tenute nuove MXV'!D$1:E$29,2,FALSE)),0)</f>
        <v>0</v>
      </c>
      <c r="M41" s="26"/>
      <c r="N41" s="26">
        <f>IFERROR((VLOOKUP(M41,guarnizioni!G:H,2,FALSE)),0)</f>
        <v>0</v>
      </c>
      <c r="O41" s="26"/>
      <c r="P41" s="26"/>
      <c r="Q41" s="26"/>
      <c r="R41" s="26"/>
      <c r="S41" s="36">
        <f t="shared" si="2"/>
        <v>2447.1999999999998</v>
      </c>
      <c r="T41" s="26">
        <f t="shared" si="4"/>
        <v>0</v>
      </c>
    </row>
    <row r="42" spans="1:20" ht="14.25" customHeight="1" x14ac:dyDescent="0.2">
      <c r="A42" s="22" t="s">
        <v>6786</v>
      </c>
      <c r="B42" s="22" t="s">
        <v>6795</v>
      </c>
      <c r="C42" s="22">
        <v>7.5</v>
      </c>
      <c r="D42" s="22">
        <v>10</v>
      </c>
      <c r="E42" s="36">
        <v>2792.2</v>
      </c>
      <c r="F42" s="35"/>
      <c r="G42" s="36">
        <f t="shared" si="5"/>
        <v>0</v>
      </c>
      <c r="H42" s="36">
        <f t="shared" si="6"/>
        <v>0</v>
      </c>
      <c r="I42" s="24">
        <f t="shared" si="7"/>
        <v>0</v>
      </c>
      <c r="K42" s="24"/>
      <c r="L42" s="26">
        <f>IFERROR((VLOOKUP(K42,'tenute nuove MXV'!D$1:E$29,2,FALSE)),0)</f>
        <v>0</v>
      </c>
      <c r="M42" s="26"/>
      <c r="N42" s="26">
        <f>IFERROR((VLOOKUP(M42,guarnizioni!G:H,2,FALSE)),0)</f>
        <v>0</v>
      </c>
      <c r="O42" s="26"/>
      <c r="P42" s="26"/>
      <c r="Q42" s="26"/>
      <c r="R42" s="26"/>
      <c r="S42" s="36">
        <f t="shared" si="2"/>
        <v>2792.2</v>
      </c>
      <c r="T42" s="26">
        <f t="shared" si="4"/>
        <v>0</v>
      </c>
    </row>
    <row r="43" spans="1:20" ht="14.25" customHeight="1" x14ac:dyDescent="0.2">
      <c r="A43" s="22" t="s">
        <v>6787</v>
      </c>
      <c r="B43" s="22" t="s">
        <v>6796</v>
      </c>
      <c r="C43" s="22">
        <v>7.5</v>
      </c>
      <c r="D43" s="22">
        <v>10</v>
      </c>
      <c r="E43" s="36">
        <v>2881.9</v>
      </c>
      <c r="F43" s="35"/>
      <c r="G43" s="36">
        <f t="shared" si="5"/>
        <v>0</v>
      </c>
      <c r="H43" s="36">
        <f t="shared" si="6"/>
        <v>0</v>
      </c>
      <c r="I43" s="24">
        <f t="shared" si="7"/>
        <v>0</v>
      </c>
      <c r="K43" s="24"/>
      <c r="L43" s="26">
        <f>IFERROR((VLOOKUP(K43,'tenute nuove MXV'!D$1:E$29,2,FALSE)),0)</f>
        <v>0</v>
      </c>
      <c r="M43" s="26"/>
      <c r="N43" s="26">
        <f>IFERROR((VLOOKUP(M43,guarnizioni!G:H,2,FALSE)),0)</f>
        <v>0</v>
      </c>
      <c r="O43" s="26"/>
      <c r="P43" s="26"/>
      <c r="Q43" s="26"/>
      <c r="R43" s="26"/>
      <c r="S43" s="36">
        <f t="shared" si="2"/>
        <v>2881.9</v>
      </c>
      <c r="T43" s="26">
        <f t="shared" si="4"/>
        <v>0</v>
      </c>
    </row>
    <row r="44" spans="1:20" s="162" customFormat="1" ht="14.25" customHeight="1" x14ac:dyDescent="0.25">
      <c r="E44" s="179"/>
      <c r="F44" s="180"/>
      <c r="G44" s="180"/>
      <c r="H44" s="180"/>
      <c r="I44" s="163"/>
    </row>
    <row r="45" spans="1:20" ht="14.25" customHeight="1" x14ac:dyDescent="0.2">
      <c r="A45" s="22" t="s">
        <v>6987</v>
      </c>
      <c r="B45" s="22" t="s">
        <v>6992</v>
      </c>
      <c r="C45" s="22">
        <v>0.75</v>
      </c>
      <c r="D45" s="22">
        <v>1</v>
      </c>
      <c r="E45" s="36">
        <v>1071.8</v>
      </c>
      <c r="F45" s="35"/>
      <c r="G45" s="36">
        <f t="shared" ref="G45:G58" si="8">IF(F45="",IF($I$8="","",$I$8),F45)</f>
        <v>0</v>
      </c>
      <c r="H45" s="36">
        <f t="shared" ref="H45:H58" si="9">ROUND(E45*(G45),2)</f>
        <v>0</v>
      </c>
      <c r="I45" s="24">
        <f t="shared" ref="I45:I58" si="10">H45*$I$10</f>
        <v>0</v>
      </c>
      <c r="K45" s="22"/>
      <c r="L45" s="26">
        <f>IFERROR((VLOOKUP(K45,'tenute nuove MXV'!D$1:E$29,2,FALSE)),0)</f>
        <v>0</v>
      </c>
      <c r="M45" s="24"/>
      <c r="N45" s="26">
        <f>IFERROR((VLOOKUP(M45,guarnizioni!G:H,2,FALSE)),0)</f>
        <v>0</v>
      </c>
      <c r="O45" s="26"/>
      <c r="P45" s="26">
        <f>IFERROR((VLOOKUP(O45,'IP55'!A:B,2,FALSE)),0)</f>
        <v>0</v>
      </c>
      <c r="Q45" s="26"/>
      <c r="R45" s="26">
        <f>IFERROR((VLOOKUP(Q45,'IP55'!A:C,3,FALSE)),0)</f>
        <v>0</v>
      </c>
      <c r="S45" s="36">
        <f t="shared" ref="S45:S58" si="11">E45+L45+N45+P45+R45</f>
        <v>1071.8</v>
      </c>
      <c r="T45" s="26">
        <f>S45*$I$8</f>
        <v>0</v>
      </c>
    </row>
    <row r="46" spans="1:20" ht="14.25" customHeight="1" x14ac:dyDescent="0.2">
      <c r="A46" s="22" t="s">
        <v>6988</v>
      </c>
      <c r="B46" s="22" t="s">
        <v>6993</v>
      </c>
      <c r="C46" s="22">
        <v>0.75</v>
      </c>
      <c r="D46" s="22">
        <v>1</v>
      </c>
      <c r="E46" s="36">
        <v>1106.3</v>
      </c>
      <c r="F46" s="35"/>
      <c r="G46" s="36">
        <f t="shared" si="8"/>
        <v>0</v>
      </c>
      <c r="H46" s="36">
        <f t="shared" si="9"/>
        <v>0</v>
      </c>
      <c r="I46" s="24">
        <f t="shared" si="10"/>
        <v>0</v>
      </c>
      <c r="K46" s="22"/>
      <c r="L46" s="26">
        <f>IFERROR((VLOOKUP(K46,'tenute nuove MXV'!D$1:E$29,2,FALSE)),0)</f>
        <v>0</v>
      </c>
      <c r="M46" s="24"/>
      <c r="N46" s="26">
        <f>IFERROR((VLOOKUP(M46,guarnizioni!G:H,2,FALSE)),0)</f>
        <v>0</v>
      </c>
      <c r="O46" s="26"/>
      <c r="P46" s="26">
        <f>IFERROR((VLOOKUP(O46,'IP55'!A:B,2,FALSE)),0)</f>
        <v>0</v>
      </c>
      <c r="Q46" s="26"/>
      <c r="R46" s="26">
        <f>IFERROR((VLOOKUP(Q46,'IP55'!A:C,3,FALSE)),0)</f>
        <v>0</v>
      </c>
      <c r="S46" s="36">
        <f t="shared" si="11"/>
        <v>1106.3</v>
      </c>
      <c r="T46" s="26">
        <f t="shared" ref="T46:T58" si="12">S46*$I$8</f>
        <v>0</v>
      </c>
    </row>
    <row r="47" spans="1:20" ht="14.25" customHeight="1" x14ac:dyDescent="0.2">
      <c r="A47" s="22" t="s">
        <v>6989</v>
      </c>
      <c r="B47" s="22" t="s">
        <v>6994</v>
      </c>
      <c r="C47" s="22">
        <v>0.75</v>
      </c>
      <c r="D47" s="22">
        <v>1</v>
      </c>
      <c r="E47" s="36">
        <v>1140.8</v>
      </c>
      <c r="F47" s="35"/>
      <c r="G47" s="36">
        <f t="shared" si="8"/>
        <v>0</v>
      </c>
      <c r="H47" s="36">
        <f t="shared" si="9"/>
        <v>0</v>
      </c>
      <c r="I47" s="24">
        <f t="shared" si="10"/>
        <v>0</v>
      </c>
      <c r="K47" s="22"/>
      <c r="L47" s="26">
        <f>IFERROR((VLOOKUP(K47,'tenute nuove MXV'!D$1:E$29,2,FALSE)),0)</f>
        <v>0</v>
      </c>
      <c r="M47" s="24"/>
      <c r="N47" s="26">
        <f>IFERROR((VLOOKUP(M47,guarnizioni!G:H,2,FALSE)),0)</f>
        <v>0</v>
      </c>
      <c r="O47" s="26"/>
      <c r="P47" s="26">
        <f>IFERROR((VLOOKUP(O47,'IP55'!A:B,2,FALSE)),0)</f>
        <v>0</v>
      </c>
      <c r="Q47" s="26"/>
      <c r="R47" s="26">
        <f>IFERROR((VLOOKUP(Q47,'IP55'!A:C,3,FALSE)),0)</f>
        <v>0</v>
      </c>
      <c r="S47" s="36">
        <f t="shared" si="11"/>
        <v>1140.8</v>
      </c>
      <c r="T47" s="26">
        <f t="shared" si="12"/>
        <v>0</v>
      </c>
    </row>
    <row r="48" spans="1:20" ht="14.25" customHeight="1" x14ac:dyDescent="0.2">
      <c r="A48" s="22" t="s">
        <v>6990</v>
      </c>
      <c r="B48" s="22" t="s">
        <v>6995</v>
      </c>
      <c r="C48" s="22">
        <v>1.1000000000000001</v>
      </c>
      <c r="D48" s="22">
        <v>1.5</v>
      </c>
      <c r="E48" s="36">
        <v>1225.9000000000001</v>
      </c>
      <c r="F48" s="35"/>
      <c r="G48" s="36">
        <f t="shared" si="8"/>
        <v>0</v>
      </c>
      <c r="H48" s="36">
        <f t="shared" si="9"/>
        <v>0</v>
      </c>
      <c r="I48" s="24">
        <f t="shared" si="10"/>
        <v>0</v>
      </c>
      <c r="K48" s="22"/>
      <c r="L48" s="26">
        <f>IFERROR((VLOOKUP(K48,'tenute nuove MXV'!D$1:E$29,2,FALSE)),0)</f>
        <v>0</v>
      </c>
      <c r="M48" s="24"/>
      <c r="N48" s="26">
        <f>IFERROR((VLOOKUP(M48,guarnizioni!G:H,2,FALSE)),0)</f>
        <v>0</v>
      </c>
      <c r="O48" s="26"/>
      <c r="P48" s="26">
        <f>IFERROR((VLOOKUP(O48,'IP55'!A:B,2,FALSE)),0)</f>
        <v>0</v>
      </c>
      <c r="Q48" s="26"/>
      <c r="R48" s="26">
        <f>IFERROR((VLOOKUP(Q48,'IP55'!A:C,3,FALSE)),0)</f>
        <v>0</v>
      </c>
      <c r="S48" s="36">
        <f t="shared" si="11"/>
        <v>1225.9000000000001</v>
      </c>
      <c r="T48" s="26">
        <f t="shared" si="12"/>
        <v>0</v>
      </c>
    </row>
    <row r="49" spans="1:20" ht="14.25" customHeight="1" x14ac:dyDescent="0.2">
      <c r="A49" s="22" t="s">
        <v>6991</v>
      </c>
      <c r="B49" s="22" t="s">
        <v>6996</v>
      </c>
      <c r="C49" s="22">
        <v>1.1000000000000001</v>
      </c>
      <c r="D49" s="22">
        <v>1.5</v>
      </c>
      <c r="E49" s="36">
        <v>1268.45</v>
      </c>
      <c r="F49" s="35"/>
      <c r="G49" s="36">
        <f t="shared" si="8"/>
        <v>0</v>
      </c>
      <c r="H49" s="36">
        <f t="shared" si="9"/>
        <v>0</v>
      </c>
      <c r="I49" s="24">
        <f t="shared" si="10"/>
        <v>0</v>
      </c>
      <c r="K49" s="22"/>
      <c r="L49" s="26">
        <f>IFERROR((VLOOKUP(K49,'tenute nuove MXV'!D$1:E$29,2,FALSE)),0)</f>
        <v>0</v>
      </c>
      <c r="M49" s="24"/>
      <c r="N49" s="26">
        <f>IFERROR((VLOOKUP(M49,guarnizioni!G:H,2,FALSE)),0)</f>
        <v>0</v>
      </c>
      <c r="O49" s="26"/>
      <c r="P49" s="26">
        <f>IFERROR((VLOOKUP(O49,'IP55'!A:B,2,FALSE)),0)</f>
        <v>0</v>
      </c>
      <c r="Q49" s="26"/>
      <c r="R49" s="26">
        <f>IFERROR((VLOOKUP(Q49,'IP55'!A:C,3,FALSE)),0)</f>
        <v>0</v>
      </c>
      <c r="S49" s="36">
        <f t="shared" si="11"/>
        <v>1268.45</v>
      </c>
      <c r="T49" s="26">
        <f t="shared" si="12"/>
        <v>0</v>
      </c>
    </row>
    <row r="50" spans="1:20" ht="14.25" customHeight="1" x14ac:dyDescent="0.2">
      <c r="A50" s="22" t="s">
        <v>6716</v>
      </c>
      <c r="B50" s="22" t="s">
        <v>6721</v>
      </c>
      <c r="C50" s="22">
        <v>1.5</v>
      </c>
      <c r="D50" s="22">
        <v>2</v>
      </c>
      <c r="E50" s="36">
        <v>1306.77</v>
      </c>
      <c r="F50" s="35"/>
      <c r="G50" s="36">
        <f t="shared" si="8"/>
        <v>0</v>
      </c>
      <c r="H50" s="36">
        <f t="shared" si="9"/>
        <v>0</v>
      </c>
      <c r="I50" s="24">
        <f t="shared" si="10"/>
        <v>0</v>
      </c>
      <c r="K50" s="22"/>
      <c r="L50" s="26">
        <f>IFERROR((VLOOKUP(K50,'tenute nuove MXV'!D$1:E$29,2,FALSE)),0)</f>
        <v>0</v>
      </c>
      <c r="M50" s="24"/>
      <c r="N50" s="26">
        <f>IFERROR((VLOOKUP(M50,guarnizioni!G:H,2,FALSE)),0)</f>
        <v>0</v>
      </c>
      <c r="O50" s="26"/>
      <c r="P50" s="26">
        <f>IFERROR((VLOOKUP(O50,'IP55'!A:B,2,FALSE)),0)</f>
        <v>0</v>
      </c>
      <c r="Q50" s="26"/>
      <c r="R50" s="26">
        <f>IFERROR((VLOOKUP(Q50,'IP55'!A:C,3,FALSE)),0)</f>
        <v>0</v>
      </c>
      <c r="S50" s="36">
        <f t="shared" si="11"/>
        <v>1306.77</v>
      </c>
      <c r="T50" s="26">
        <f t="shared" si="12"/>
        <v>0</v>
      </c>
    </row>
    <row r="51" spans="1:20" ht="14.25" customHeight="1" x14ac:dyDescent="0.2">
      <c r="A51" s="22" t="s">
        <v>6717</v>
      </c>
      <c r="B51" s="22" t="s">
        <v>6722</v>
      </c>
      <c r="C51" s="22">
        <v>1.5</v>
      </c>
      <c r="D51" s="22">
        <v>2</v>
      </c>
      <c r="E51" s="36">
        <v>1382.35</v>
      </c>
      <c r="F51" s="35"/>
      <c r="G51" s="36">
        <f t="shared" si="8"/>
        <v>0</v>
      </c>
      <c r="H51" s="36">
        <f t="shared" si="9"/>
        <v>0</v>
      </c>
      <c r="I51" s="24">
        <f t="shared" si="10"/>
        <v>0</v>
      </c>
      <c r="K51" s="22"/>
      <c r="L51" s="26">
        <f>IFERROR((VLOOKUP(K51,'tenute nuove MXV'!D$1:E$29,2,FALSE)),0)</f>
        <v>0</v>
      </c>
      <c r="M51" s="24"/>
      <c r="N51" s="26">
        <f>IFERROR((VLOOKUP(M51,guarnizioni!G:H,2,FALSE)),0)</f>
        <v>0</v>
      </c>
      <c r="O51" s="26"/>
      <c r="P51" s="26">
        <f>IFERROR((VLOOKUP(O51,'IP55'!A:B,2,FALSE)),0)</f>
        <v>0</v>
      </c>
      <c r="Q51" s="26"/>
      <c r="R51" s="26">
        <f>IFERROR((VLOOKUP(Q51,'IP55'!A:C,3,FALSE)),0)</f>
        <v>0</v>
      </c>
      <c r="S51" s="36">
        <f t="shared" si="11"/>
        <v>1382.35</v>
      </c>
      <c r="T51" s="26">
        <f t="shared" si="12"/>
        <v>0</v>
      </c>
    </row>
    <row r="52" spans="1:20" ht="14.25" customHeight="1" x14ac:dyDescent="0.2">
      <c r="A52" s="22" t="s">
        <v>6997</v>
      </c>
      <c r="B52" s="22" t="s">
        <v>7000</v>
      </c>
      <c r="C52" s="22">
        <v>0.75</v>
      </c>
      <c r="D52" s="22">
        <v>1</v>
      </c>
      <c r="E52" s="36">
        <v>1113.2</v>
      </c>
      <c r="F52" s="35"/>
      <c r="G52" s="36">
        <f t="shared" si="8"/>
        <v>0</v>
      </c>
      <c r="H52" s="36">
        <f t="shared" si="9"/>
        <v>0</v>
      </c>
      <c r="I52" s="24">
        <f t="shared" si="10"/>
        <v>0</v>
      </c>
      <c r="K52" s="22"/>
      <c r="L52" s="26">
        <f>IFERROR((VLOOKUP(K52,'tenute nuove MXV'!D$1:E$29,2,FALSE)),0)</f>
        <v>0</v>
      </c>
      <c r="M52" s="24"/>
      <c r="N52" s="26">
        <f>IFERROR((VLOOKUP(M52,guarnizioni!G:H,2,FALSE)),0)</f>
        <v>0</v>
      </c>
      <c r="O52" s="26"/>
      <c r="P52" s="26">
        <f>IFERROR((VLOOKUP(O52,'IP55'!A:B,2,FALSE)),0)</f>
        <v>0</v>
      </c>
      <c r="Q52" s="26"/>
      <c r="R52" s="26">
        <f>IFERROR((VLOOKUP(Q52,'IP55'!A:C,3,FALSE)),0)</f>
        <v>0</v>
      </c>
      <c r="S52" s="36">
        <f t="shared" si="11"/>
        <v>1113.2</v>
      </c>
      <c r="T52" s="26">
        <f t="shared" si="12"/>
        <v>0</v>
      </c>
    </row>
    <row r="53" spans="1:20" ht="14.25" customHeight="1" x14ac:dyDescent="0.2">
      <c r="A53" s="22" t="s">
        <v>6998</v>
      </c>
      <c r="B53" s="22" t="s">
        <v>7001</v>
      </c>
      <c r="C53" s="22">
        <v>1.1000000000000001</v>
      </c>
      <c r="D53" s="22">
        <v>1.5</v>
      </c>
      <c r="E53" s="36">
        <v>1147.7</v>
      </c>
      <c r="F53" s="35"/>
      <c r="G53" s="36">
        <f t="shared" si="8"/>
        <v>0</v>
      </c>
      <c r="H53" s="36">
        <f t="shared" si="9"/>
        <v>0</v>
      </c>
      <c r="I53" s="24">
        <f t="shared" si="10"/>
        <v>0</v>
      </c>
      <c r="K53" s="22"/>
      <c r="L53" s="26">
        <f>IFERROR((VLOOKUP(K53,'tenute nuove MXV'!D$1:E$29,2,FALSE)),0)</f>
        <v>0</v>
      </c>
      <c r="M53" s="24"/>
      <c r="N53" s="26">
        <f>IFERROR((VLOOKUP(M53,guarnizioni!G:H,2,FALSE)),0)</f>
        <v>0</v>
      </c>
      <c r="O53" s="26"/>
      <c r="P53" s="26">
        <f>IFERROR((VLOOKUP(O53,'IP55'!A:B,2,FALSE)),0)</f>
        <v>0</v>
      </c>
      <c r="Q53" s="26"/>
      <c r="R53" s="26">
        <f>IFERROR((VLOOKUP(Q53,'IP55'!A:C,3,FALSE)),0)</f>
        <v>0</v>
      </c>
      <c r="S53" s="36">
        <f t="shared" si="11"/>
        <v>1147.7</v>
      </c>
      <c r="T53" s="26">
        <f t="shared" si="12"/>
        <v>0</v>
      </c>
    </row>
    <row r="54" spans="1:20" ht="14.25" customHeight="1" x14ac:dyDescent="0.2">
      <c r="A54" s="22" t="s">
        <v>6999</v>
      </c>
      <c r="B54" s="22" t="s">
        <v>7002</v>
      </c>
      <c r="C54" s="22">
        <v>1.1000000000000001</v>
      </c>
      <c r="D54" s="22">
        <v>1.5</v>
      </c>
      <c r="E54" s="36">
        <v>1186.8</v>
      </c>
      <c r="F54" s="35"/>
      <c r="G54" s="36">
        <f t="shared" si="8"/>
        <v>0</v>
      </c>
      <c r="H54" s="36">
        <f t="shared" si="9"/>
        <v>0</v>
      </c>
      <c r="I54" s="24">
        <f t="shared" si="10"/>
        <v>0</v>
      </c>
      <c r="K54" s="22"/>
      <c r="L54" s="26">
        <f>IFERROR((VLOOKUP(K54,'tenute nuove MXV'!D$1:E$29,2,FALSE)),0)</f>
        <v>0</v>
      </c>
      <c r="M54" s="24"/>
      <c r="N54" s="26">
        <f>IFERROR((VLOOKUP(M54,guarnizioni!G:H,2,FALSE)),0)</f>
        <v>0</v>
      </c>
      <c r="O54" s="26"/>
      <c r="P54" s="26">
        <f>IFERROR((VLOOKUP(O54,'IP55'!A:B,2,FALSE)),0)</f>
        <v>0</v>
      </c>
      <c r="Q54" s="26"/>
      <c r="R54" s="26">
        <f>IFERROR((VLOOKUP(Q54,'IP55'!A:C,3,FALSE)),0)</f>
        <v>0</v>
      </c>
      <c r="S54" s="36">
        <f t="shared" si="11"/>
        <v>1186.8</v>
      </c>
      <c r="T54" s="26">
        <f t="shared" si="12"/>
        <v>0</v>
      </c>
    </row>
    <row r="55" spans="1:20" ht="14.25" customHeight="1" x14ac:dyDescent="0.2">
      <c r="A55" s="22" t="s">
        <v>6718</v>
      </c>
      <c r="B55" s="22" t="s">
        <v>6723</v>
      </c>
      <c r="C55" s="22">
        <v>1.5</v>
      </c>
      <c r="D55" s="22">
        <v>2</v>
      </c>
      <c r="E55" s="36">
        <v>1209.25</v>
      </c>
      <c r="F55" s="35"/>
      <c r="G55" s="36">
        <f t="shared" si="8"/>
        <v>0</v>
      </c>
      <c r="H55" s="36">
        <f t="shared" si="9"/>
        <v>0</v>
      </c>
      <c r="I55" s="24">
        <f t="shared" si="10"/>
        <v>0</v>
      </c>
      <c r="K55" s="22"/>
      <c r="L55" s="26">
        <f>IFERROR((VLOOKUP(K55,'tenute nuove MXV'!D$1:E$29,2,FALSE)),0)</f>
        <v>0</v>
      </c>
      <c r="M55" s="24"/>
      <c r="N55" s="26">
        <f>IFERROR((VLOOKUP(M55,guarnizioni!G:H,2,FALSE)),0)</f>
        <v>0</v>
      </c>
      <c r="O55" s="26"/>
      <c r="P55" s="26">
        <f>IFERROR((VLOOKUP(O55,'IP55'!A:B,2,FALSE)),0)</f>
        <v>0</v>
      </c>
      <c r="Q55" s="26"/>
      <c r="R55" s="26">
        <f>IFERROR((VLOOKUP(Q55,'IP55'!A:C,3,FALSE)),0)</f>
        <v>0</v>
      </c>
      <c r="S55" s="36">
        <f t="shared" si="11"/>
        <v>1209.25</v>
      </c>
      <c r="T55" s="26">
        <f t="shared" si="12"/>
        <v>0</v>
      </c>
    </row>
    <row r="56" spans="1:20" ht="14.25" customHeight="1" x14ac:dyDescent="0.2">
      <c r="A56" s="22" t="s">
        <v>6719</v>
      </c>
      <c r="B56" s="22" t="s">
        <v>6724</v>
      </c>
      <c r="C56" s="22">
        <v>1.5</v>
      </c>
      <c r="D56" s="22">
        <v>2</v>
      </c>
      <c r="E56" s="36">
        <v>1268.98</v>
      </c>
      <c r="F56" s="35"/>
      <c r="G56" s="36">
        <f t="shared" si="8"/>
        <v>0</v>
      </c>
      <c r="H56" s="36">
        <f t="shared" si="9"/>
        <v>0</v>
      </c>
      <c r="I56" s="24">
        <f t="shared" si="10"/>
        <v>0</v>
      </c>
      <c r="K56" s="22"/>
      <c r="L56" s="26">
        <f>IFERROR((VLOOKUP(K56,'tenute nuove MXV'!D$1:E$29,2,FALSE)),0)</f>
        <v>0</v>
      </c>
      <c r="M56" s="24"/>
      <c r="N56" s="26">
        <f>IFERROR((VLOOKUP(M56,guarnizioni!G:H,2,FALSE)),0)</f>
        <v>0</v>
      </c>
      <c r="O56" s="26"/>
      <c r="P56" s="26">
        <f>IFERROR((VLOOKUP(O56,'IP55'!A:B,2,FALSE)),0)</f>
        <v>0</v>
      </c>
      <c r="Q56" s="26"/>
      <c r="R56" s="26">
        <f>IFERROR((VLOOKUP(Q56,'IP55'!A:C,3,FALSE)),0)</f>
        <v>0</v>
      </c>
      <c r="S56" s="36">
        <f t="shared" si="11"/>
        <v>1268.98</v>
      </c>
      <c r="T56" s="26">
        <f t="shared" si="12"/>
        <v>0</v>
      </c>
    </row>
    <row r="57" spans="1:20" ht="14.25" customHeight="1" x14ac:dyDescent="0.2">
      <c r="A57" s="22" t="s">
        <v>7003</v>
      </c>
      <c r="B57" s="22" t="s">
        <v>7004</v>
      </c>
      <c r="C57" s="22">
        <v>1.1000000000000001</v>
      </c>
      <c r="D57" s="22">
        <v>1.5</v>
      </c>
      <c r="E57" s="36">
        <v>1191.4000000000001</v>
      </c>
      <c r="F57" s="35"/>
      <c r="G57" s="36">
        <f t="shared" si="8"/>
        <v>0</v>
      </c>
      <c r="H57" s="36">
        <f t="shared" si="9"/>
        <v>0</v>
      </c>
      <c r="I57" s="24">
        <f t="shared" si="10"/>
        <v>0</v>
      </c>
      <c r="K57" s="22"/>
      <c r="L57" s="26">
        <f>IFERROR((VLOOKUP(K57,'tenute nuove MXV'!D$1:E$29,2,FALSE)),0)</f>
        <v>0</v>
      </c>
      <c r="M57" s="24"/>
      <c r="N57" s="26">
        <f>IFERROR((VLOOKUP(M57,guarnizioni!G:H,2,FALSE)),0)</f>
        <v>0</v>
      </c>
      <c r="O57" s="26"/>
      <c r="P57" s="26">
        <f>IFERROR((VLOOKUP(O57,'IP55'!A:B,2,FALSE)),0)</f>
        <v>0</v>
      </c>
      <c r="Q57" s="26"/>
      <c r="R57" s="26">
        <f>IFERROR((VLOOKUP(Q57,'IP55'!A:C,3,FALSE)),0)</f>
        <v>0</v>
      </c>
      <c r="S57" s="36">
        <f t="shared" si="11"/>
        <v>1191.4000000000001</v>
      </c>
      <c r="T57" s="26">
        <f t="shared" si="12"/>
        <v>0</v>
      </c>
    </row>
    <row r="58" spans="1:20" ht="14.25" customHeight="1" x14ac:dyDescent="0.2">
      <c r="A58" s="22" t="s">
        <v>6720</v>
      </c>
      <c r="B58" s="22" t="s">
        <v>6725</v>
      </c>
      <c r="C58" s="22">
        <v>1.5</v>
      </c>
      <c r="D58" s="22">
        <v>2</v>
      </c>
      <c r="E58" s="36">
        <v>1189.74</v>
      </c>
      <c r="F58" s="35"/>
      <c r="G58" s="36">
        <f t="shared" si="8"/>
        <v>0</v>
      </c>
      <c r="H58" s="36">
        <f t="shared" si="9"/>
        <v>0</v>
      </c>
      <c r="I58" s="24">
        <f t="shared" si="10"/>
        <v>0</v>
      </c>
      <c r="K58" s="22"/>
      <c r="L58" s="26">
        <f>IFERROR((VLOOKUP(K58,'tenute nuove MXV'!D$1:E$29,2,FALSE)),0)</f>
        <v>0</v>
      </c>
      <c r="M58" s="24"/>
      <c r="N58" s="26">
        <f>IFERROR((VLOOKUP(M58,guarnizioni!G:H,2,FALSE)),0)</f>
        <v>0</v>
      </c>
      <c r="O58" s="26"/>
      <c r="P58" s="26">
        <f>IFERROR((VLOOKUP(O58,'IP55'!A:B,2,FALSE)),0)</f>
        <v>0</v>
      </c>
      <c r="Q58" s="26"/>
      <c r="R58" s="26">
        <f>IFERROR((VLOOKUP(Q58,'IP55'!A:C,3,FALSE)),0)</f>
        <v>0</v>
      </c>
      <c r="S58" s="36">
        <f t="shared" si="11"/>
        <v>1189.74</v>
      </c>
      <c r="T58" s="26">
        <f t="shared" si="12"/>
        <v>0</v>
      </c>
    </row>
    <row r="59" spans="1:20" s="162" customFormat="1" ht="14.25" customHeight="1" x14ac:dyDescent="0.25">
      <c r="E59" s="179"/>
      <c r="F59" s="180"/>
      <c r="G59" s="180"/>
      <c r="H59" s="180"/>
      <c r="I59" s="163"/>
    </row>
    <row r="60" spans="1:20" ht="14.25" customHeight="1" x14ac:dyDescent="0.2">
      <c r="A60" s="22" t="s">
        <v>6726</v>
      </c>
      <c r="B60" s="22" t="s">
        <v>6747</v>
      </c>
      <c r="C60" s="22">
        <v>0.75</v>
      </c>
      <c r="D60" s="22">
        <v>1</v>
      </c>
      <c r="E60" s="36">
        <v>3194.32</v>
      </c>
      <c r="F60" s="35"/>
      <c r="G60" s="36">
        <f>IF(F60="",IF($I$8="","",$I$8),F60)</f>
        <v>0</v>
      </c>
      <c r="H60" s="36">
        <f>ROUND(E60*(G60),2)</f>
        <v>0</v>
      </c>
      <c r="I60" s="24">
        <f>H60*$I$10</f>
        <v>0</v>
      </c>
      <c r="K60" s="22"/>
      <c r="L60" s="26">
        <f>IFERROR((VLOOKUP(K60,'tenute nuove MXV'!D$1:E$29,2,FALSE)),0)</f>
        <v>0</v>
      </c>
      <c r="M60" s="24"/>
      <c r="N60" s="26">
        <f>IFERROR((VLOOKUP(M60,guarnizioni!G:H,2,FALSE)),0)</f>
        <v>0</v>
      </c>
      <c r="O60" s="26"/>
      <c r="P60" s="26">
        <f>IFERROR((VLOOKUP(O60,'IP55'!A:B,2,FALSE)),0)</f>
        <v>0</v>
      </c>
      <c r="Q60" s="26"/>
      <c r="R60" s="26">
        <f>IFERROR((VLOOKUP(Q60,'IP55'!A:C,3,FALSE)),0)</f>
        <v>0</v>
      </c>
      <c r="S60" s="36">
        <f t="shared" ref="S60:S89" si="13">E60+L60+N60+P60+R60</f>
        <v>3194.32</v>
      </c>
      <c r="T60" s="26">
        <f>S60*$I$8</f>
        <v>0</v>
      </c>
    </row>
    <row r="61" spans="1:20" ht="14.25" customHeight="1" x14ac:dyDescent="0.2">
      <c r="A61" s="22" t="s">
        <v>6727</v>
      </c>
      <c r="B61" s="22" t="s">
        <v>6748</v>
      </c>
      <c r="C61" s="22">
        <v>0.75</v>
      </c>
      <c r="D61" s="22">
        <v>1</v>
      </c>
      <c r="E61" s="36">
        <v>3227.27</v>
      </c>
      <c r="F61" s="35"/>
      <c r="G61" s="36">
        <f t="shared" ref="G61:G80" si="14">IF(F61="",IF($I$8="","",$I$8),F61)</f>
        <v>0</v>
      </c>
      <c r="H61" s="36">
        <f t="shared" ref="H61:H80" si="15">ROUND(E61*(G61),2)</f>
        <v>0</v>
      </c>
      <c r="I61" s="24">
        <f t="shared" ref="I61:I80" si="16">H61*$I$10</f>
        <v>0</v>
      </c>
      <c r="K61" s="22"/>
      <c r="L61" s="26">
        <f>IFERROR((VLOOKUP(K61,'tenute nuove MXV'!D$1:E$29,2,FALSE)),0)</f>
        <v>0</v>
      </c>
      <c r="M61" s="24"/>
      <c r="N61" s="26">
        <f>IFERROR((VLOOKUP(M61,guarnizioni!G:H,2,FALSE)),0)</f>
        <v>0</v>
      </c>
      <c r="O61" s="26"/>
      <c r="P61" s="26">
        <f>IFERROR((VLOOKUP(O61,'IP55'!A:B,2,FALSE)),0)</f>
        <v>0</v>
      </c>
      <c r="Q61" s="26"/>
      <c r="R61" s="26">
        <f>IFERROR((VLOOKUP(Q61,'IP55'!A:C,3,FALSE)),0)</f>
        <v>0</v>
      </c>
      <c r="S61" s="36">
        <f t="shared" si="13"/>
        <v>3227.27</v>
      </c>
      <c r="T61" s="26">
        <f t="shared" ref="T61:T80" si="17">S61*$I$8</f>
        <v>0</v>
      </c>
    </row>
    <row r="62" spans="1:20" ht="14.25" customHeight="1" x14ac:dyDescent="0.2">
      <c r="A62" s="22" t="s">
        <v>6728</v>
      </c>
      <c r="B62" s="22" t="s">
        <v>6749</v>
      </c>
      <c r="C62" s="22">
        <v>0.75</v>
      </c>
      <c r="D62" s="22">
        <v>1</v>
      </c>
      <c r="E62" s="36">
        <v>3257.72</v>
      </c>
      <c r="F62" s="35"/>
      <c r="G62" s="36">
        <f t="shared" si="14"/>
        <v>0</v>
      </c>
      <c r="H62" s="36">
        <f t="shared" si="15"/>
        <v>0</v>
      </c>
      <c r="I62" s="24">
        <f t="shared" si="16"/>
        <v>0</v>
      </c>
      <c r="K62" s="22"/>
      <c r="L62" s="26">
        <f>IFERROR((VLOOKUP(K62,'tenute nuove MXV'!D$1:E$29,2,FALSE)),0)</f>
        <v>0</v>
      </c>
      <c r="M62" s="24"/>
      <c r="N62" s="26">
        <f>IFERROR((VLOOKUP(M62,guarnizioni!G:H,2,FALSE)),0)</f>
        <v>0</v>
      </c>
      <c r="O62" s="26"/>
      <c r="P62" s="26">
        <f>IFERROR((VLOOKUP(O62,'IP55'!A:B,2,FALSE)),0)</f>
        <v>0</v>
      </c>
      <c r="Q62" s="26"/>
      <c r="R62" s="26">
        <f>IFERROR((VLOOKUP(Q62,'IP55'!A:C,3,FALSE)),0)</f>
        <v>0</v>
      </c>
      <c r="S62" s="36">
        <f t="shared" si="13"/>
        <v>3257.72</v>
      </c>
      <c r="T62" s="26">
        <f t="shared" si="17"/>
        <v>0</v>
      </c>
    </row>
    <row r="63" spans="1:20" ht="14.25" customHeight="1" x14ac:dyDescent="0.2">
      <c r="A63" s="22" t="s">
        <v>6729</v>
      </c>
      <c r="B63" s="22" t="s">
        <v>6750</v>
      </c>
      <c r="C63" s="22">
        <v>1.1000000000000001</v>
      </c>
      <c r="D63" s="22">
        <v>1.5</v>
      </c>
      <c r="E63" s="36">
        <v>3338.17</v>
      </c>
      <c r="F63" s="35"/>
      <c r="G63" s="36">
        <f t="shared" si="14"/>
        <v>0</v>
      </c>
      <c r="H63" s="36">
        <f t="shared" si="15"/>
        <v>0</v>
      </c>
      <c r="I63" s="24">
        <f t="shared" si="16"/>
        <v>0</v>
      </c>
      <c r="K63" s="22"/>
      <c r="L63" s="26">
        <f>IFERROR((VLOOKUP(K63,'tenute nuove MXV'!D$1:E$29,2,FALSE)),0)</f>
        <v>0</v>
      </c>
      <c r="M63" s="24"/>
      <c r="N63" s="26">
        <f>IFERROR((VLOOKUP(M63,guarnizioni!G:H,2,FALSE)),0)</f>
        <v>0</v>
      </c>
      <c r="O63" s="26"/>
      <c r="P63" s="26">
        <f>IFERROR((VLOOKUP(O63,'IP55'!A:B,2,FALSE)),0)</f>
        <v>0</v>
      </c>
      <c r="Q63" s="26"/>
      <c r="R63" s="26">
        <f>IFERROR((VLOOKUP(Q63,'IP55'!A:C,3,FALSE)),0)</f>
        <v>0</v>
      </c>
      <c r="S63" s="36">
        <f t="shared" si="13"/>
        <v>3338.17</v>
      </c>
      <c r="T63" s="26">
        <f t="shared" si="17"/>
        <v>0</v>
      </c>
    </row>
    <row r="64" spans="1:20" ht="14.25" customHeight="1" x14ac:dyDescent="0.2">
      <c r="A64" s="22" t="s">
        <v>6730</v>
      </c>
      <c r="B64" s="22" t="s">
        <v>6751</v>
      </c>
      <c r="C64" s="22">
        <v>1.1000000000000001</v>
      </c>
      <c r="D64" s="22">
        <v>1.5</v>
      </c>
      <c r="E64" s="36">
        <v>3383.31</v>
      </c>
      <c r="F64" s="35"/>
      <c r="G64" s="36">
        <f t="shared" si="14"/>
        <v>0</v>
      </c>
      <c r="H64" s="36">
        <f t="shared" si="15"/>
        <v>0</v>
      </c>
      <c r="I64" s="24">
        <f t="shared" si="16"/>
        <v>0</v>
      </c>
      <c r="K64" s="22"/>
      <c r="L64" s="26">
        <f>IFERROR((VLOOKUP(K64,'tenute nuove MXV'!D$1:E$29,2,FALSE)),0)</f>
        <v>0</v>
      </c>
      <c r="M64" s="24"/>
      <c r="N64" s="26">
        <f>IFERROR((VLOOKUP(M64,guarnizioni!G:H,2,FALSE)),0)</f>
        <v>0</v>
      </c>
      <c r="O64" s="26"/>
      <c r="P64" s="26">
        <f>IFERROR((VLOOKUP(O64,'IP55'!A:B,2,FALSE)),0)</f>
        <v>0</v>
      </c>
      <c r="Q64" s="26"/>
      <c r="R64" s="26">
        <f>IFERROR((VLOOKUP(Q64,'IP55'!A:C,3,FALSE)),0)</f>
        <v>0</v>
      </c>
      <c r="S64" s="36">
        <f t="shared" si="13"/>
        <v>3383.31</v>
      </c>
      <c r="T64" s="26">
        <f t="shared" si="17"/>
        <v>0</v>
      </c>
    </row>
    <row r="65" spans="1:20" ht="14.25" customHeight="1" x14ac:dyDescent="0.2">
      <c r="A65" s="22" t="s">
        <v>6731</v>
      </c>
      <c r="B65" s="22" t="s">
        <v>6752</v>
      </c>
      <c r="C65" s="22">
        <v>1.5</v>
      </c>
      <c r="D65" s="22">
        <v>2</v>
      </c>
      <c r="E65" s="36">
        <v>3447.91</v>
      </c>
      <c r="F65" s="35"/>
      <c r="G65" s="36">
        <f t="shared" si="14"/>
        <v>0</v>
      </c>
      <c r="H65" s="36">
        <f t="shared" si="15"/>
        <v>0</v>
      </c>
      <c r="I65" s="24">
        <f t="shared" si="16"/>
        <v>0</v>
      </c>
      <c r="K65" s="22"/>
      <c r="L65" s="26">
        <f>IFERROR((VLOOKUP(K65,'tenute nuove MXV'!D$1:E$29,2,FALSE)),0)</f>
        <v>0</v>
      </c>
      <c r="M65" s="24"/>
      <c r="N65" s="26">
        <f>IFERROR((VLOOKUP(M65,guarnizioni!G:H,2,FALSE)),0)</f>
        <v>0</v>
      </c>
      <c r="O65" s="26"/>
      <c r="P65" s="26">
        <f>IFERROR((VLOOKUP(O65,'IP55'!A:B,2,FALSE)),0)</f>
        <v>0</v>
      </c>
      <c r="Q65" s="26"/>
      <c r="R65" s="26">
        <f>IFERROR((VLOOKUP(Q65,'IP55'!A:C,3,FALSE)),0)</f>
        <v>0</v>
      </c>
      <c r="S65" s="36">
        <f t="shared" si="13"/>
        <v>3447.91</v>
      </c>
      <c r="T65" s="26">
        <f t="shared" si="17"/>
        <v>0</v>
      </c>
    </row>
    <row r="66" spans="1:20" ht="14.25" customHeight="1" x14ac:dyDescent="0.2">
      <c r="A66" s="22" t="s">
        <v>6732</v>
      </c>
      <c r="B66" s="22" t="s">
        <v>6753</v>
      </c>
      <c r="C66" s="22">
        <v>1.5</v>
      </c>
      <c r="D66" s="22">
        <v>2</v>
      </c>
      <c r="E66" s="36">
        <v>3521.05</v>
      </c>
      <c r="F66" s="35"/>
      <c r="G66" s="36">
        <f t="shared" si="14"/>
        <v>0</v>
      </c>
      <c r="H66" s="36">
        <f t="shared" si="15"/>
        <v>0</v>
      </c>
      <c r="I66" s="24">
        <f t="shared" si="16"/>
        <v>0</v>
      </c>
      <c r="K66" s="22"/>
      <c r="L66" s="26">
        <f>IFERROR((VLOOKUP(K66,'tenute nuove MXV'!D$1:E$29,2,FALSE)),0)</f>
        <v>0</v>
      </c>
      <c r="M66" s="24"/>
      <c r="N66" s="26">
        <f>IFERROR((VLOOKUP(M66,guarnizioni!G:H,2,FALSE)),0)</f>
        <v>0</v>
      </c>
      <c r="O66" s="26"/>
      <c r="P66" s="26">
        <f>IFERROR((VLOOKUP(O66,'IP55'!A:B,2,FALSE)),0)</f>
        <v>0</v>
      </c>
      <c r="Q66" s="26"/>
      <c r="R66" s="26">
        <f>IFERROR((VLOOKUP(Q66,'IP55'!A:C,3,FALSE)),0)</f>
        <v>0</v>
      </c>
      <c r="S66" s="36">
        <f t="shared" si="13"/>
        <v>3521.05</v>
      </c>
      <c r="T66" s="26">
        <f t="shared" si="17"/>
        <v>0</v>
      </c>
    </row>
    <row r="67" spans="1:20" ht="14.25" customHeight="1" x14ac:dyDescent="0.2">
      <c r="A67" s="22" t="s">
        <v>6733</v>
      </c>
      <c r="B67" s="22" t="s">
        <v>6754</v>
      </c>
      <c r="C67" s="22">
        <v>0.75</v>
      </c>
      <c r="D67" s="22">
        <v>1</v>
      </c>
      <c r="E67" s="36">
        <v>3229.67</v>
      </c>
      <c r="F67" s="35"/>
      <c r="G67" s="36">
        <f t="shared" si="14"/>
        <v>0</v>
      </c>
      <c r="H67" s="36">
        <f t="shared" si="15"/>
        <v>0</v>
      </c>
      <c r="I67" s="24">
        <f t="shared" si="16"/>
        <v>0</v>
      </c>
      <c r="K67" s="22"/>
      <c r="L67" s="26">
        <f>IFERROR((VLOOKUP(K67,'tenute nuove MXV'!D$1:E$29,2,FALSE)),0)</f>
        <v>0</v>
      </c>
      <c r="M67" s="24"/>
      <c r="N67" s="26">
        <f>IFERROR((VLOOKUP(M67,guarnizioni!G:H,2,FALSE)),0)</f>
        <v>0</v>
      </c>
      <c r="O67" s="26"/>
      <c r="P67" s="26">
        <f>IFERROR((VLOOKUP(O67,'IP55'!A:B,2,FALSE)),0)</f>
        <v>0</v>
      </c>
      <c r="Q67" s="26"/>
      <c r="R67" s="26">
        <f>IFERROR((VLOOKUP(Q67,'IP55'!A:C,3,FALSE)),0)</f>
        <v>0</v>
      </c>
      <c r="S67" s="36">
        <f t="shared" si="13"/>
        <v>3229.67</v>
      </c>
      <c r="T67" s="26">
        <f t="shared" si="17"/>
        <v>0</v>
      </c>
    </row>
    <row r="68" spans="1:20" ht="14.25" customHeight="1" x14ac:dyDescent="0.2">
      <c r="A68" s="22" t="s">
        <v>6734</v>
      </c>
      <c r="B68" s="22" t="s">
        <v>6755</v>
      </c>
      <c r="C68" s="22">
        <v>1.1000000000000001</v>
      </c>
      <c r="D68" s="22">
        <v>1.5</v>
      </c>
      <c r="E68" s="36">
        <v>3262.58</v>
      </c>
      <c r="F68" s="35"/>
      <c r="G68" s="36">
        <f t="shared" si="14"/>
        <v>0</v>
      </c>
      <c r="H68" s="36">
        <f t="shared" si="15"/>
        <v>0</v>
      </c>
      <c r="I68" s="24">
        <f t="shared" si="16"/>
        <v>0</v>
      </c>
      <c r="K68" s="22"/>
      <c r="L68" s="26">
        <f>IFERROR((VLOOKUP(K68,'tenute nuove MXV'!D$1:E$29,2,FALSE)),0)</f>
        <v>0</v>
      </c>
      <c r="M68" s="24"/>
      <c r="N68" s="26">
        <f>IFERROR((VLOOKUP(M68,guarnizioni!G:H,2,FALSE)),0)</f>
        <v>0</v>
      </c>
      <c r="O68" s="26"/>
      <c r="P68" s="26">
        <f>IFERROR((VLOOKUP(O68,'IP55'!A:B,2,FALSE)),0)</f>
        <v>0</v>
      </c>
      <c r="Q68" s="26"/>
      <c r="R68" s="26">
        <f>IFERROR((VLOOKUP(Q68,'IP55'!A:C,3,FALSE)),0)</f>
        <v>0</v>
      </c>
      <c r="S68" s="36">
        <f t="shared" si="13"/>
        <v>3262.58</v>
      </c>
      <c r="T68" s="26">
        <f t="shared" si="17"/>
        <v>0</v>
      </c>
    </row>
    <row r="69" spans="1:20" ht="14.25" customHeight="1" x14ac:dyDescent="0.2">
      <c r="A69" s="22" t="s">
        <v>6735</v>
      </c>
      <c r="B69" s="22" t="s">
        <v>6756</v>
      </c>
      <c r="C69" s="22">
        <v>1.1000000000000001</v>
      </c>
      <c r="D69" s="22">
        <v>1.5</v>
      </c>
      <c r="E69" s="36">
        <v>3300.41</v>
      </c>
      <c r="F69" s="35"/>
      <c r="G69" s="36">
        <f t="shared" si="14"/>
        <v>0</v>
      </c>
      <c r="H69" s="36">
        <f t="shared" si="15"/>
        <v>0</v>
      </c>
      <c r="I69" s="24">
        <f t="shared" si="16"/>
        <v>0</v>
      </c>
      <c r="K69" s="22"/>
      <c r="L69" s="26">
        <f>IFERROR((VLOOKUP(K69,'tenute nuove MXV'!D$1:E$29,2,FALSE)),0)</f>
        <v>0</v>
      </c>
      <c r="M69" s="24"/>
      <c r="N69" s="26">
        <f>IFERROR((VLOOKUP(M69,guarnizioni!G:H,2,FALSE)),0)</f>
        <v>0</v>
      </c>
      <c r="O69" s="26"/>
      <c r="P69" s="26">
        <f>IFERROR((VLOOKUP(O69,'IP55'!A:B,2,FALSE)),0)</f>
        <v>0</v>
      </c>
      <c r="Q69" s="26"/>
      <c r="R69" s="26">
        <f>IFERROR((VLOOKUP(Q69,'IP55'!A:C,3,FALSE)),0)</f>
        <v>0</v>
      </c>
      <c r="S69" s="36">
        <f t="shared" si="13"/>
        <v>3300.41</v>
      </c>
      <c r="T69" s="26">
        <f t="shared" si="17"/>
        <v>0</v>
      </c>
    </row>
    <row r="70" spans="1:20" ht="14.25" customHeight="1" x14ac:dyDescent="0.2">
      <c r="A70" s="22" t="s">
        <v>6736</v>
      </c>
      <c r="B70" s="22" t="s">
        <v>6757</v>
      </c>
      <c r="C70" s="22">
        <v>1.5</v>
      </c>
      <c r="D70" s="22">
        <v>2</v>
      </c>
      <c r="E70" s="36">
        <v>3347.96</v>
      </c>
      <c r="F70" s="35"/>
      <c r="G70" s="36">
        <f t="shared" si="14"/>
        <v>0</v>
      </c>
      <c r="H70" s="36">
        <f t="shared" si="15"/>
        <v>0</v>
      </c>
      <c r="I70" s="24">
        <f t="shared" si="16"/>
        <v>0</v>
      </c>
      <c r="K70" s="22"/>
      <c r="L70" s="26">
        <f>IFERROR((VLOOKUP(K70,'tenute nuove MXV'!D$1:E$29,2,FALSE)),0)</f>
        <v>0</v>
      </c>
      <c r="M70" s="24"/>
      <c r="N70" s="26">
        <f>IFERROR((VLOOKUP(M70,guarnizioni!G:H,2,FALSE)),0)</f>
        <v>0</v>
      </c>
      <c r="O70" s="26"/>
      <c r="P70" s="26">
        <f>IFERROR((VLOOKUP(O70,'IP55'!A:B,2,FALSE)),0)</f>
        <v>0</v>
      </c>
      <c r="Q70" s="26"/>
      <c r="R70" s="26">
        <f>IFERROR((VLOOKUP(Q70,'IP55'!A:C,3,FALSE)),0)</f>
        <v>0</v>
      </c>
      <c r="S70" s="36">
        <f t="shared" si="13"/>
        <v>3347.96</v>
      </c>
      <c r="T70" s="26">
        <f t="shared" si="17"/>
        <v>0</v>
      </c>
    </row>
    <row r="71" spans="1:20" ht="14.25" customHeight="1" x14ac:dyDescent="0.2">
      <c r="A71" s="22" t="s">
        <v>6737</v>
      </c>
      <c r="B71" s="22" t="s">
        <v>6758</v>
      </c>
      <c r="C71" s="22">
        <v>1.5</v>
      </c>
      <c r="D71" s="22">
        <v>2</v>
      </c>
      <c r="E71" s="36">
        <v>3407.67</v>
      </c>
      <c r="F71" s="35"/>
      <c r="G71" s="36">
        <f t="shared" si="14"/>
        <v>0</v>
      </c>
      <c r="H71" s="36">
        <f t="shared" si="15"/>
        <v>0</v>
      </c>
      <c r="I71" s="24">
        <f t="shared" si="16"/>
        <v>0</v>
      </c>
      <c r="K71" s="22"/>
      <c r="L71" s="26">
        <f>IFERROR((VLOOKUP(K71,'tenute nuove MXV'!D$1:E$29,2,FALSE)),0)</f>
        <v>0</v>
      </c>
      <c r="M71" s="24"/>
      <c r="N71" s="26">
        <f>IFERROR((VLOOKUP(M71,guarnizioni!G:H,2,FALSE)),0)</f>
        <v>0</v>
      </c>
      <c r="O71" s="26"/>
      <c r="P71" s="26">
        <f>IFERROR((VLOOKUP(O71,'IP55'!A:B,2,FALSE)),0)</f>
        <v>0</v>
      </c>
      <c r="Q71" s="26"/>
      <c r="R71" s="26">
        <f>IFERROR((VLOOKUP(Q71,'IP55'!A:C,3,FALSE)),0)</f>
        <v>0</v>
      </c>
      <c r="S71" s="36">
        <f t="shared" si="13"/>
        <v>3407.67</v>
      </c>
      <c r="T71" s="26">
        <f t="shared" si="17"/>
        <v>0</v>
      </c>
    </row>
    <row r="72" spans="1:20" ht="14.25" customHeight="1" x14ac:dyDescent="0.2">
      <c r="A72" s="22" t="s">
        <v>6738</v>
      </c>
      <c r="B72" s="22" t="s">
        <v>6759</v>
      </c>
      <c r="C72" s="22">
        <v>2.2000000000000002</v>
      </c>
      <c r="D72" s="22">
        <v>3</v>
      </c>
      <c r="E72" s="36">
        <v>3715.33</v>
      </c>
      <c r="F72" s="35"/>
      <c r="G72" s="36">
        <f t="shared" si="14"/>
        <v>0</v>
      </c>
      <c r="H72" s="36">
        <f t="shared" si="15"/>
        <v>0</v>
      </c>
      <c r="I72" s="24">
        <f t="shared" si="16"/>
        <v>0</v>
      </c>
      <c r="K72" s="22"/>
      <c r="L72" s="26">
        <f>IFERROR((VLOOKUP(K72,'tenute nuove MXV'!D$1:E$29,2,FALSE)),0)</f>
        <v>0</v>
      </c>
      <c r="M72" s="24"/>
      <c r="N72" s="26">
        <f>IFERROR((VLOOKUP(M72,guarnizioni!G:H,2,FALSE)),0)</f>
        <v>0</v>
      </c>
      <c r="O72" s="26"/>
      <c r="P72" s="26">
        <f>IFERROR((VLOOKUP(O72,'IP55'!A:B,2,FALSE)),0)</f>
        <v>0</v>
      </c>
      <c r="Q72" s="26"/>
      <c r="R72" s="26">
        <f>IFERROR((VLOOKUP(Q72,'IP55'!A:C,3,FALSE)),0)</f>
        <v>0</v>
      </c>
      <c r="S72" s="36">
        <f t="shared" si="13"/>
        <v>3715.33</v>
      </c>
      <c r="T72" s="26">
        <f t="shared" si="17"/>
        <v>0</v>
      </c>
    </row>
    <row r="73" spans="1:20" ht="14.25" customHeight="1" x14ac:dyDescent="0.2">
      <c r="A73" s="22" t="s">
        <v>6739</v>
      </c>
      <c r="B73" s="22" t="s">
        <v>6760</v>
      </c>
      <c r="C73" s="22">
        <v>2.2000000000000002</v>
      </c>
      <c r="D73" s="22">
        <v>3</v>
      </c>
      <c r="E73" s="36">
        <v>3790.93</v>
      </c>
      <c r="F73" s="35"/>
      <c r="G73" s="36">
        <f t="shared" si="14"/>
        <v>0</v>
      </c>
      <c r="H73" s="36">
        <f t="shared" si="15"/>
        <v>0</v>
      </c>
      <c r="I73" s="24">
        <f t="shared" si="16"/>
        <v>0</v>
      </c>
      <c r="K73" s="22"/>
      <c r="L73" s="26">
        <f>IFERROR((VLOOKUP(K73,'tenute nuove MXV'!D$1:E$29,2,FALSE)),0)</f>
        <v>0</v>
      </c>
      <c r="M73" s="24"/>
      <c r="N73" s="26">
        <f>IFERROR((VLOOKUP(M73,guarnizioni!G:H,2,FALSE)),0)</f>
        <v>0</v>
      </c>
      <c r="O73" s="26"/>
      <c r="P73" s="26">
        <f>IFERROR((VLOOKUP(O73,'IP55'!A:B,2,FALSE)),0)</f>
        <v>0</v>
      </c>
      <c r="Q73" s="26"/>
      <c r="R73" s="26">
        <f>IFERROR((VLOOKUP(Q73,'IP55'!A:C,3,FALSE)),0)</f>
        <v>0</v>
      </c>
      <c r="S73" s="36">
        <f t="shared" si="13"/>
        <v>3790.93</v>
      </c>
      <c r="T73" s="26">
        <f t="shared" si="17"/>
        <v>0</v>
      </c>
    </row>
    <row r="74" spans="1:20" ht="14.25" customHeight="1" x14ac:dyDescent="0.2">
      <c r="A74" s="22" t="s">
        <v>6740</v>
      </c>
      <c r="B74" s="22" t="s">
        <v>6761</v>
      </c>
      <c r="C74" s="22">
        <v>1.1000000000000001</v>
      </c>
      <c r="D74" s="22">
        <v>1.5</v>
      </c>
      <c r="E74" s="36">
        <v>3294.29</v>
      </c>
      <c r="F74" s="35"/>
      <c r="G74" s="36">
        <f t="shared" si="14"/>
        <v>0</v>
      </c>
      <c r="H74" s="36">
        <f t="shared" si="15"/>
        <v>0</v>
      </c>
      <c r="I74" s="24">
        <f t="shared" si="16"/>
        <v>0</v>
      </c>
      <c r="K74" s="22"/>
      <c r="L74" s="26">
        <f>IFERROR((VLOOKUP(K74,'tenute nuove MXV'!D$1:E$29,2,FALSE)),0)</f>
        <v>0</v>
      </c>
      <c r="M74" s="24"/>
      <c r="N74" s="26">
        <f>IFERROR((VLOOKUP(M74,guarnizioni!G:H,2,FALSE)),0)</f>
        <v>0</v>
      </c>
      <c r="O74" s="26"/>
      <c r="P74" s="26">
        <f>IFERROR((VLOOKUP(O74,'IP55'!A:B,2,FALSE)),0)</f>
        <v>0</v>
      </c>
      <c r="Q74" s="26"/>
      <c r="R74" s="26">
        <f>IFERROR((VLOOKUP(Q74,'IP55'!A:C,3,FALSE)),0)</f>
        <v>0</v>
      </c>
      <c r="S74" s="36">
        <f t="shared" si="13"/>
        <v>3294.29</v>
      </c>
      <c r="T74" s="26">
        <f t="shared" si="17"/>
        <v>0</v>
      </c>
    </row>
    <row r="75" spans="1:20" ht="14.25" customHeight="1" x14ac:dyDescent="0.2">
      <c r="A75" s="22" t="s">
        <v>6741</v>
      </c>
      <c r="B75" s="22" t="s">
        <v>6762</v>
      </c>
      <c r="C75" s="22">
        <v>1.5</v>
      </c>
      <c r="D75" s="22">
        <v>2</v>
      </c>
      <c r="E75" s="36">
        <v>3328.43</v>
      </c>
      <c r="F75" s="35"/>
      <c r="G75" s="36">
        <f t="shared" si="14"/>
        <v>0</v>
      </c>
      <c r="H75" s="36">
        <f t="shared" si="15"/>
        <v>0</v>
      </c>
      <c r="I75" s="24">
        <f t="shared" si="16"/>
        <v>0</v>
      </c>
      <c r="K75" s="22"/>
      <c r="L75" s="26">
        <f>IFERROR((VLOOKUP(K75,'tenute nuove MXV'!D$1:E$29,2,FALSE)),0)</f>
        <v>0</v>
      </c>
      <c r="M75" s="24"/>
      <c r="N75" s="26">
        <f>IFERROR((VLOOKUP(M75,guarnizioni!G:H,2,FALSE)),0)</f>
        <v>0</v>
      </c>
      <c r="O75" s="26"/>
      <c r="P75" s="26">
        <f>IFERROR((VLOOKUP(O75,'IP55'!A:B,2,FALSE)),0)</f>
        <v>0</v>
      </c>
      <c r="Q75" s="26"/>
      <c r="R75" s="26">
        <f>IFERROR((VLOOKUP(Q75,'IP55'!A:C,3,FALSE)),0)</f>
        <v>0</v>
      </c>
      <c r="S75" s="36">
        <f t="shared" si="13"/>
        <v>3328.43</v>
      </c>
      <c r="T75" s="26">
        <f t="shared" si="17"/>
        <v>0</v>
      </c>
    </row>
    <row r="76" spans="1:20" ht="14.25" customHeight="1" x14ac:dyDescent="0.2">
      <c r="A76" s="22" t="s">
        <v>6742</v>
      </c>
      <c r="B76" s="22" t="s">
        <v>6763</v>
      </c>
      <c r="C76" s="22">
        <v>2.2000000000000002</v>
      </c>
      <c r="D76" s="22">
        <v>3</v>
      </c>
      <c r="E76" s="36">
        <v>3625.15</v>
      </c>
      <c r="F76" s="35"/>
      <c r="G76" s="36">
        <f t="shared" si="14"/>
        <v>0</v>
      </c>
      <c r="H76" s="36">
        <f t="shared" si="15"/>
        <v>0</v>
      </c>
      <c r="I76" s="24">
        <f t="shared" si="16"/>
        <v>0</v>
      </c>
      <c r="K76" s="22"/>
      <c r="L76" s="26">
        <f>IFERROR((VLOOKUP(K76,'tenute nuove MXV'!D$1:E$29,2,FALSE)),0)</f>
        <v>0</v>
      </c>
      <c r="M76" s="24"/>
      <c r="N76" s="26">
        <f>IFERROR((VLOOKUP(M76,guarnizioni!G:H,2,FALSE)),0)</f>
        <v>0</v>
      </c>
      <c r="O76" s="26"/>
      <c r="P76" s="26">
        <f>IFERROR((VLOOKUP(O76,'IP55'!A:B,2,FALSE)),0)</f>
        <v>0</v>
      </c>
      <c r="Q76" s="26"/>
      <c r="R76" s="26">
        <f>IFERROR((VLOOKUP(Q76,'IP55'!A:C,3,FALSE)),0)</f>
        <v>0</v>
      </c>
      <c r="S76" s="36">
        <f t="shared" si="13"/>
        <v>3625.15</v>
      </c>
      <c r="T76" s="26">
        <f t="shared" si="17"/>
        <v>0</v>
      </c>
    </row>
    <row r="77" spans="1:20" ht="14.25" customHeight="1" x14ac:dyDescent="0.2">
      <c r="A77" s="22" t="s">
        <v>6743</v>
      </c>
      <c r="B77" s="22" t="s">
        <v>6764</v>
      </c>
      <c r="C77" s="22">
        <v>2.2000000000000002</v>
      </c>
      <c r="D77" s="22">
        <v>3</v>
      </c>
      <c r="E77" s="36">
        <v>3697.07</v>
      </c>
      <c r="F77" s="35"/>
      <c r="G77" s="36">
        <f t="shared" si="14"/>
        <v>0</v>
      </c>
      <c r="H77" s="36">
        <f t="shared" si="15"/>
        <v>0</v>
      </c>
      <c r="I77" s="24">
        <f t="shared" si="16"/>
        <v>0</v>
      </c>
      <c r="K77" s="22"/>
      <c r="L77" s="26">
        <f>IFERROR((VLOOKUP(K77,'tenute nuove MXV'!D$1:E$29,2,FALSE)),0)</f>
        <v>0</v>
      </c>
      <c r="M77" s="24"/>
      <c r="N77" s="26">
        <f>IFERROR((VLOOKUP(M77,guarnizioni!G:H,2,FALSE)),0)</f>
        <v>0</v>
      </c>
      <c r="O77" s="26"/>
      <c r="P77" s="26">
        <f>IFERROR((VLOOKUP(O77,'IP55'!A:B,2,FALSE)),0)</f>
        <v>0</v>
      </c>
      <c r="Q77" s="26"/>
      <c r="R77" s="26">
        <f>IFERROR((VLOOKUP(Q77,'IP55'!A:C,3,FALSE)),0)</f>
        <v>0</v>
      </c>
      <c r="S77" s="36">
        <f t="shared" si="13"/>
        <v>3697.07</v>
      </c>
      <c r="T77" s="26">
        <f t="shared" si="17"/>
        <v>0</v>
      </c>
    </row>
    <row r="78" spans="1:20" ht="14.25" customHeight="1" x14ac:dyDescent="0.2">
      <c r="A78" s="22" t="s">
        <v>6744</v>
      </c>
      <c r="B78" s="22" t="s">
        <v>6765</v>
      </c>
      <c r="C78" s="22">
        <v>3</v>
      </c>
      <c r="D78" s="22">
        <v>4</v>
      </c>
      <c r="E78" s="36">
        <v>3918.91</v>
      </c>
      <c r="F78" s="35"/>
      <c r="G78" s="36">
        <f t="shared" si="14"/>
        <v>0</v>
      </c>
      <c r="H78" s="36">
        <f t="shared" si="15"/>
        <v>0</v>
      </c>
      <c r="I78" s="24">
        <f t="shared" si="16"/>
        <v>0</v>
      </c>
      <c r="K78" s="22"/>
      <c r="L78" s="26">
        <f>IFERROR((VLOOKUP(K78,'tenute nuove MXV'!D$1:E$29,2,FALSE)),0)</f>
        <v>0</v>
      </c>
      <c r="M78" s="24"/>
      <c r="N78" s="26">
        <f>IFERROR((VLOOKUP(M78,guarnizioni!G:H,2,FALSE)),0)</f>
        <v>0</v>
      </c>
      <c r="O78" s="26"/>
      <c r="P78" s="26">
        <f>IFERROR((VLOOKUP(O78,'IP55'!A:B,2,FALSE)),0)</f>
        <v>0</v>
      </c>
      <c r="Q78" s="26"/>
      <c r="R78" s="26">
        <f>IFERROR((VLOOKUP(Q78,'IP55'!A:C,3,FALSE)),0)</f>
        <v>0</v>
      </c>
      <c r="S78" s="36">
        <f t="shared" si="13"/>
        <v>3918.91</v>
      </c>
      <c r="T78" s="26">
        <f t="shared" si="17"/>
        <v>0</v>
      </c>
    </row>
    <row r="79" spans="1:20" ht="14.25" customHeight="1" x14ac:dyDescent="0.2">
      <c r="A79" s="22" t="s">
        <v>6745</v>
      </c>
      <c r="B79" s="22" t="s">
        <v>6766</v>
      </c>
      <c r="C79" s="22">
        <v>3</v>
      </c>
      <c r="D79" s="22">
        <v>4</v>
      </c>
      <c r="E79" s="36">
        <v>3957.92</v>
      </c>
      <c r="F79" s="35"/>
      <c r="G79" s="36">
        <f t="shared" si="14"/>
        <v>0</v>
      </c>
      <c r="H79" s="36">
        <f t="shared" si="15"/>
        <v>0</v>
      </c>
      <c r="I79" s="24">
        <f t="shared" si="16"/>
        <v>0</v>
      </c>
      <c r="K79" s="22"/>
      <c r="L79" s="26">
        <f>IFERROR((VLOOKUP(K79,'tenute nuove MXV'!D$1:E$29,2,FALSE)),0)</f>
        <v>0</v>
      </c>
      <c r="M79" s="24"/>
      <c r="N79" s="26">
        <f>IFERROR((VLOOKUP(M79,guarnizioni!G:H,2,FALSE)),0)</f>
        <v>0</v>
      </c>
      <c r="O79" s="26"/>
      <c r="P79" s="26">
        <f>IFERROR((VLOOKUP(O79,'IP55'!A:B,2,FALSE)),0)</f>
        <v>0</v>
      </c>
      <c r="Q79" s="26"/>
      <c r="R79" s="26">
        <f>IFERROR((VLOOKUP(Q79,'IP55'!A:C,3,FALSE)),0)</f>
        <v>0</v>
      </c>
      <c r="S79" s="36">
        <f t="shared" si="13"/>
        <v>3957.92</v>
      </c>
      <c r="T79" s="26">
        <f t="shared" si="17"/>
        <v>0</v>
      </c>
    </row>
    <row r="80" spans="1:20" ht="14.25" customHeight="1" x14ac:dyDescent="0.2">
      <c r="A80" s="22" t="s">
        <v>6746</v>
      </c>
      <c r="B80" s="22" t="s">
        <v>6767</v>
      </c>
      <c r="C80" s="22">
        <v>3.7</v>
      </c>
      <c r="D80" s="22">
        <v>5</v>
      </c>
      <c r="E80" s="36">
        <v>4178.58</v>
      </c>
      <c r="F80" s="35"/>
      <c r="G80" s="36">
        <f t="shared" si="14"/>
        <v>0</v>
      </c>
      <c r="H80" s="36">
        <f t="shared" si="15"/>
        <v>0</v>
      </c>
      <c r="I80" s="24">
        <f t="shared" si="16"/>
        <v>0</v>
      </c>
      <c r="K80" s="22"/>
      <c r="L80" s="26">
        <f>IFERROR((VLOOKUP(K80,'tenute nuove MXV'!D$1:E$29,2,FALSE)),0)</f>
        <v>0</v>
      </c>
      <c r="M80" s="24"/>
      <c r="N80" s="26">
        <f>IFERROR((VLOOKUP(M80,guarnizioni!G:H,2,FALSE)),0)</f>
        <v>0</v>
      </c>
      <c r="O80" s="26"/>
      <c r="P80" s="26">
        <f>IFERROR((VLOOKUP(O80,'IP55'!A:B,2,FALSE)),0)</f>
        <v>0</v>
      </c>
      <c r="Q80" s="26"/>
      <c r="R80" s="26">
        <f>IFERROR((VLOOKUP(Q80,'IP55'!A:C,3,FALSE)),0)</f>
        <v>0</v>
      </c>
      <c r="S80" s="36">
        <f t="shared" si="13"/>
        <v>4178.58</v>
      </c>
      <c r="T80" s="26">
        <f t="shared" si="17"/>
        <v>0</v>
      </c>
    </row>
    <row r="81" spans="1:20" ht="14.25" customHeight="1" x14ac:dyDescent="0.2">
      <c r="A81" s="22" t="s">
        <v>6797</v>
      </c>
      <c r="B81" s="22" t="s">
        <v>6806</v>
      </c>
      <c r="C81" s="22">
        <v>1.5</v>
      </c>
      <c r="D81" s="22">
        <v>2</v>
      </c>
      <c r="E81" s="36">
        <v>3354.55</v>
      </c>
      <c r="F81" s="35"/>
      <c r="G81" s="36">
        <f t="shared" ref="G81:G89" si="18">IF(F81="",IF($I$8="","",$I$8),F81)</f>
        <v>0</v>
      </c>
      <c r="H81" s="36">
        <f t="shared" ref="H81:H89" si="19">ROUND(E81*(G81),2)</f>
        <v>0</v>
      </c>
      <c r="I81" s="24">
        <f t="shared" ref="I81:I89" si="20">H81*$I$10</f>
        <v>0</v>
      </c>
      <c r="K81" s="24"/>
      <c r="L81" s="26">
        <f>IFERROR((VLOOKUP(K81,'tenute nuove MXV'!D$1:E$29,2,FALSE)),0)</f>
        <v>0</v>
      </c>
      <c r="M81" s="26"/>
      <c r="N81" s="26">
        <f>IFERROR((VLOOKUP(M81,guarnizioni!G:H,2,FALSE)),0)</f>
        <v>0</v>
      </c>
      <c r="O81" s="26"/>
      <c r="P81" s="26"/>
      <c r="Q81" s="26"/>
      <c r="R81" s="26"/>
      <c r="S81" s="36">
        <f t="shared" si="13"/>
        <v>3354.55</v>
      </c>
      <c r="T81" s="26">
        <f>S81*$I$8</f>
        <v>0</v>
      </c>
    </row>
    <row r="82" spans="1:20" ht="14.25" customHeight="1" x14ac:dyDescent="0.2">
      <c r="A82" s="22" t="s">
        <v>6798</v>
      </c>
      <c r="B82" s="22" t="s">
        <v>6807</v>
      </c>
      <c r="C82" s="22">
        <v>2.2000000000000002</v>
      </c>
      <c r="D82" s="22">
        <v>3</v>
      </c>
      <c r="E82" s="36">
        <v>3654.7</v>
      </c>
      <c r="F82" s="35"/>
      <c r="G82" s="36">
        <f t="shared" si="18"/>
        <v>0</v>
      </c>
      <c r="H82" s="36">
        <f t="shared" si="19"/>
        <v>0</v>
      </c>
      <c r="I82" s="24">
        <f t="shared" si="20"/>
        <v>0</v>
      </c>
      <c r="K82" s="24"/>
      <c r="L82" s="26">
        <f>IFERROR((VLOOKUP(K82,'tenute nuove MXV'!D$1:E$29,2,FALSE)),0)</f>
        <v>0</v>
      </c>
      <c r="M82" s="26"/>
      <c r="N82" s="26">
        <f>IFERROR((VLOOKUP(M82,guarnizioni!G:H,2,FALSE)),0)</f>
        <v>0</v>
      </c>
      <c r="O82" s="26"/>
      <c r="P82" s="26"/>
      <c r="Q82" s="26"/>
      <c r="R82" s="26"/>
      <c r="S82" s="36">
        <f t="shared" si="13"/>
        <v>3654.7</v>
      </c>
      <c r="T82" s="26">
        <f t="shared" ref="T82:T89" si="21">S82*$I$8</f>
        <v>0</v>
      </c>
    </row>
    <row r="83" spans="1:20" ht="14.25" customHeight="1" x14ac:dyDescent="0.2">
      <c r="A83" s="22" t="s">
        <v>6799</v>
      </c>
      <c r="B83" s="22" t="s">
        <v>6808</v>
      </c>
      <c r="C83" s="22">
        <v>3</v>
      </c>
      <c r="D83" s="22">
        <v>4</v>
      </c>
      <c r="E83" s="36">
        <v>3874.35</v>
      </c>
      <c r="F83" s="35"/>
      <c r="G83" s="36">
        <f t="shared" si="18"/>
        <v>0</v>
      </c>
      <c r="H83" s="36">
        <f t="shared" si="19"/>
        <v>0</v>
      </c>
      <c r="I83" s="24">
        <f t="shared" si="20"/>
        <v>0</v>
      </c>
      <c r="K83" s="24"/>
      <c r="L83" s="26">
        <f>IFERROR((VLOOKUP(K83,'tenute nuove MXV'!D$1:E$29,2,FALSE)),0)</f>
        <v>0</v>
      </c>
      <c r="M83" s="26"/>
      <c r="N83" s="26">
        <f>IFERROR((VLOOKUP(M83,guarnizioni!G:H,2,FALSE)),0)</f>
        <v>0</v>
      </c>
      <c r="O83" s="26"/>
      <c r="P83" s="26"/>
      <c r="Q83" s="26"/>
      <c r="R83" s="26"/>
      <c r="S83" s="36">
        <f t="shared" si="13"/>
        <v>3874.35</v>
      </c>
      <c r="T83" s="26">
        <f t="shared" si="21"/>
        <v>0</v>
      </c>
    </row>
    <row r="84" spans="1:20" ht="14.25" customHeight="1" x14ac:dyDescent="0.2">
      <c r="A84" s="22" t="s">
        <v>6800</v>
      </c>
      <c r="B84" s="22" t="s">
        <v>6809</v>
      </c>
      <c r="C84" s="22">
        <v>4</v>
      </c>
      <c r="D84" s="22">
        <v>5.5</v>
      </c>
      <c r="E84" s="36">
        <v>4214.75</v>
      </c>
      <c r="F84" s="35"/>
      <c r="G84" s="36">
        <f t="shared" si="18"/>
        <v>0</v>
      </c>
      <c r="H84" s="36">
        <f t="shared" si="19"/>
        <v>0</v>
      </c>
      <c r="I84" s="24">
        <f t="shared" si="20"/>
        <v>0</v>
      </c>
      <c r="K84" s="24"/>
      <c r="L84" s="26">
        <f>IFERROR((VLOOKUP(K84,'tenute nuove MXV'!D$1:E$29,2,FALSE)),0)</f>
        <v>0</v>
      </c>
      <c r="M84" s="26"/>
      <c r="N84" s="26">
        <f>IFERROR((VLOOKUP(M84,guarnizioni!G:H,2,FALSE)),0)</f>
        <v>0</v>
      </c>
      <c r="O84" s="26"/>
      <c r="P84" s="26"/>
      <c r="Q84" s="26"/>
      <c r="R84" s="26"/>
      <c r="S84" s="36">
        <f t="shared" si="13"/>
        <v>4214.75</v>
      </c>
      <c r="T84" s="26">
        <f t="shared" si="21"/>
        <v>0</v>
      </c>
    </row>
    <row r="85" spans="1:20" ht="14.25" customHeight="1" x14ac:dyDescent="0.2">
      <c r="A85" s="22" t="s">
        <v>6801</v>
      </c>
      <c r="B85" s="22" t="s">
        <v>6810</v>
      </c>
      <c r="C85" s="22">
        <v>5.5</v>
      </c>
      <c r="D85" s="22">
        <v>7.5</v>
      </c>
      <c r="E85" s="36">
        <v>4648.3</v>
      </c>
      <c r="F85" s="35"/>
      <c r="G85" s="36">
        <f t="shared" si="18"/>
        <v>0</v>
      </c>
      <c r="H85" s="36">
        <f t="shared" si="19"/>
        <v>0</v>
      </c>
      <c r="I85" s="24">
        <f t="shared" si="20"/>
        <v>0</v>
      </c>
      <c r="K85" s="24"/>
      <c r="L85" s="26">
        <f>IFERROR((VLOOKUP(K85,'tenute nuove MXV'!D$1:E$29,2,FALSE)),0)</f>
        <v>0</v>
      </c>
      <c r="M85" s="26"/>
      <c r="N85" s="26">
        <f>IFERROR((VLOOKUP(M85,guarnizioni!G:H,2,FALSE)),0)</f>
        <v>0</v>
      </c>
      <c r="O85" s="26"/>
      <c r="P85" s="26"/>
      <c r="Q85" s="26"/>
      <c r="R85" s="26"/>
      <c r="S85" s="36">
        <f t="shared" si="13"/>
        <v>4648.3</v>
      </c>
      <c r="T85" s="26">
        <f t="shared" si="21"/>
        <v>0</v>
      </c>
    </row>
    <row r="86" spans="1:20" ht="14.25" customHeight="1" x14ac:dyDescent="0.2">
      <c r="A86" s="22" t="s">
        <v>6802</v>
      </c>
      <c r="B86" s="22" t="s">
        <v>6811</v>
      </c>
      <c r="C86" s="22">
        <v>5.5</v>
      </c>
      <c r="D86" s="22">
        <v>7.5</v>
      </c>
      <c r="E86" s="36">
        <v>4732.25</v>
      </c>
      <c r="F86" s="35"/>
      <c r="G86" s="36">
        <f t="shared" si="18"/>
        <v>0</v>
      </c>
      <c r="H86" s="36">
        <f t="shared" si="19"/>
        <v>0</v>
      </c>
      <c r="I86" s="24">
        <f t="shared" si="20"/>
        <v>0</v>
      </c>
      <c r="K86" s="24"/>
      <c r="L86" s="26">
        <f>IFERROR((VLOOKUP(K86,'tenute nuove MXV'!D$1:E$29,2,FALSE)),0)</f>
        <v>0</v>
      </c>
      <c r="M86" s="26"/>
      <c r="N86" s="26">
        <f>IFERROR((VLOOKUP(M86,guarnizioni!G:H,2,FALSE)),0)</f>
        <v>0</v>
      </c>
      <c r="O86" s="26"/>
      <c r="P86" s="26"/>
      <c r="Q86" s="26"/>
      <c r="R86" s="26"/>
      <c r="S86" s="36">
        <f t="shared" si="13"/>
        <v>4732.25</v>
      </c>
      <c r="T86" s="26">
        <f t="shared" si="21"/>
        <v>0</v>
      </c>
    </row>
    <row r="87" spans="1:20" ht="14.25" customHeight="1" x14ac:dyDescent="0.2">
      <c r="A87" s="22" t="s">
        <v>6803</v>
      </c>
      <c r="B87" s="22" t="s">
        <v>6812</v>
      </c>
      <c r="C87" s="22">
        <v>5.5</v>
      </c>
      <c r="D87" s="22">
        <v>7.5</v>
      </c>
      <c r="E87" s="36">
        <v>6081.2</v>
      </c>
      <c r="F87" s="35"/>
      <c r="G87" s="36">
        <f t="shared" si="18"/>
        <v>0</v>
      </c>
      <c r="H87" s="36">
        <f t="shared" si="19"/>
        <v>0</v>
      </c>
      <c r="I87" s="24">
        <f t="shared" si="20"/>
        <v>0</v>
      </c>
      <c r="K87" s="24"/>
      <c r="L87" s="26">
        <f>IFERROR((VLOOKUP(K87,'tenute nuove MXV'!D$1:E$29,2,FALSE)),0)</f>
        <v>0</v>
      </c>
      <c r="M87" s="26"/>
      <c r="N87" s="26">
        <f>IFERROR((VLOOKUP(M87,guarnizioni!G:H,2,FALSE)),0)</f>
        <v>0</v>
      </c>
      <c r="O87" s="26"/>
      <c r="P87" s="26"/>
      <c r="Q87" s="26"/>
      <c r="R87" s="26"/>
      <c r="S87" s="36">
        <f t="shared" si="13"/>
        <v>6081.2</v>
      </c>
      <c r="T87" s="26">
        <f t="shared" si="21"/>
        <v>0</v>
      </c>
    </row>
    <row r="88" spans="1:20" ht="14.25" customHeight="1" x14ac:dyDescent="0.2">
      <c r="A88" s="22" t="s">
        <v>6804</v>
      </c>
      <c r="B88" s="22" t="s">
        <v>6813</v>
      </c>
      <c r="C88" s="22">
        <v>7.5</v>
      </c>
      <c r="D88" s="22">
        <v>10</v>
      </c>
      <c r="E88" s="36">
        <v>6426.2</v>
      </c>
      <c r="F88" s="35"/>
      <c r="G88" s="36">
        <f t="shared" si="18"/>
        <v>0</v>
      </c>
      <c r="H88" s="36">
        <f t="shared" si="19"/>
        <v>0</v>
      </c>
      <c r="I88" s="24">
        <f t="shared" si="20"/>
        <v>0</v>
      </c>
      <c r="K88" s="24"/>
      <c r="L88" s="26">
        <f>IFERROR((VLOOKUP(K88,'tenute nuove MXV'!D$1:E$29,2,FALSE)),0)</f>
        <v>0</v>
      </c>
      <c r="M88" s="26"/>
      <c r="N88" s="26">
        <f>IFERROR((VLOOKUP(M88,guarnizioni!G:H,2,FALSE)),0)</f>
        <v>0</v>
      </c>
      <c r="O88" s="26"/>
      <c r="P88" s="26"/>
      <c r="Q88" s="26"/>
      <c r="R88" s="26"/>
      <c r="S88" s="36">
        <f t="shared" si="13"/>
        <v>6426.2</v>
      </c>
      <c r="T88" s="26">
        <f t="shared" si="21"/>
        <v>0</v>
      </c>
    </row>
    <row r="89" spans="1:20" ht="14.25" customHeight="1" x14ac:dyDescent="0.2">
      <c r="A89" s="22" t="s">
        <v>6805</v>
      </c>
      <c r="B89" s="22" t="s">
        <v>6814</v>
      </c>
      <c r="C89" s="22">
        <v>7.5</v>
      </c>
      <c r="D89" s="22">
        <v>10</v>
      </c>
      <c r="E89" s="36">
        <v>6515.9</v>
      </c>
      <c r="F89" s="35"/>
      <c r="G89" s="36">
        <f t="shared" si="18"/>
        <v>0</v>
      </c>
      <c r="H89" s="36">
        <f t="shared" si="19"/>
        <v>0</v>
      </c>
      <c r="I89" s="24">
        <f t="shared" si="20"/>
        <v>0</v>
      </c>
      <c r="K89" s="24"/>
      <c r="L89" s="26">
        <f>IFERROR((VLOOKUP(K89,'tenute nuove MXV'!D$1:E$29,2,FALSE)),0)</f>
        <v>0</v>
      </c>
      <c r="M89" s="26"/>
      <c r="N89" s="26">
        <f>IFERROR((VLOOKUP(M89,guarnizioni!G:H,2,FALSE)),0)</f>
        <v>0</v>
      </c>
      <c r="O89" s="26"/>
      <c r="P89" s="26"/>
      <c r="Q89" s="26"/>
      <c r="R89" s="26"/>
      <c r="S89" s="36">
        <f t="shared" si="13"/>
        <v>6515.9</v>
      </c>
      <c r="T89" s="26">
        <f t="shared" si="21"/>
        <v>0</v>
      </c>
    </row>
    <row r="100" spans="5:9" s="162" customFormat="1" ht="14.25" customHeight="1" x14ac:dyDescent="0.2">
      <c r="E100" s="180"/>
      <c r="F100" s="180"/>
      <c r="G100" s="180"/>
      <c r="H100" s="180"/>
      <c r="I100" s="163"/>
    </row>
  </sheetData>
  <mergeCells count="6">
    <mergeCell ref="K3:T4"/>
    <mergeCell ref="C11:D11"/>
    <mergeCell ref="C12:D12"/>
    <mergeCell ref="A3:A4"/>
    <mergeCell ref="A1:I1"/>
    <mergeCell ref="A2:I2"/>
  </mergeCells>
  <phoneticPr fontId="1" type="noConversion"/>
  <conditionalFormatting sqref="A14:D43 F14:I43">
    <cfRule type="expression" dxfId="705" priority="101">
      <formula>MOD(ROW(),2)=0</formula>
    </cfRule>
  </conditionalFormatting>
  <conditionalFormatting sqref="F45:I58 A45:D51 A55:D56 A58:D58">
    <cfRule type="expression" dxfId="704" priority="96">
      <formula>MOD(ROW(),2)=0</formula>
    </cfRule>
  </conditionalFormatting>
  <conditionalFormatting sqref="A60:D89 F60:I89">
    <cfRule type="expression" dxfId="703" priority="93">
      <formula>MOD(ROW(),2)=0</formula>
    </cfRule>
  </conditionalFormatting>
  <conditionalFormatting sqref="K14:T43 K60:T89 K45:T58">
    <cfRule type="expression" dxfId="702" priority="14">
      <formula>MOD(ROW(),2)=0</formula>
    </cfRule>
  </conditionalFormatting>
  <conditionalFormatting sqref="E14:E43">
    <cfRule type="expression" dxfId="701" priority="13">
      <formula>MOD(ROW(),2)=0</formula>
    </cfRule>
  </conditionalFormatting>
  <conditionalFormatting sqref="A52:D52">
    <cfRule type="expression" dxfId="700" priority="10">
      <formula>MOD(ROW(),2)=0</formula>
    </cfRule>
  </conditionalFormatting>
  <conditionalFormatting sqref="A53:D53">
    <cfRule type="expression" dxfId="699" priority="8">
      <formula>MOD(ROW(),2)=0</formula>
    </cfRule>
  </conditionalFormatting>
  <conditionalFormatting sqref="A54:D54">
    <cfRule type="expression" dxfId="698" priority="6">
      <formula>MOD(ROW(),2)=0</formula>
    </cfRule>
  </conditionalFormatting>
  <conditionalFormatting sqref="A57:D57">
    <cfRule type="expression" dxfId="697" priority="4">
      <formula>MOD(ROW(),2)=0</formula>
    </cfRule>
  </conditionalFormatting>
  <conditionalFormatting sqref="E60:E89">
    <cfRule type="expression" dxfId="696" priority="1">
      <formula>MOD(ROW(),2)=0</formula>
    </cfRule>
  </conditionalFormatting>
  <conditionalFormatting sqref="E45:E58">
    <cfRule type="expression" dxfId="695" priority="2">
      <formula>MOD(ROW(),2)=0</formula>
    </cfRule>
  </conditionalFormatting>
  <dataValidations count="3">
    <dataValidation type="list" allowBlank="1" showInputMessage="1" showErrorMessage="1" sqref="Q45:Q58 O14:O31 Q14:Q31 O45:O58 O60:O77 Q60:Q77">
      <formula1>SIZE80</formula1>
    </dataValidation>
    <dataValidation type="list" allowBlank="1" showInputMessage="1" showErrorMessage="1" sqref="Q78:Q80 O78:O80 Q32:Q34 O32:O34">
      <formula1>SIZE90</formula1>
    </dataValidation>
    <dataValidation type="list" allowBlank="1" showInputMessage="1" showErrorMessage="1" sqref="M81:M89 M35:M43">
      <formula1>POMPAMXV506580</formula1>
    </dataValidation>
  </dataValidations>
  <hyperlinks>
    <hyperlink ref="H5" location="indice!A1" display="INDICE"/>
    <hyperlink ref="H6" location="A71" display="KIT AGGIUNTIVI"/>
    <hyperlink ref="I6" location="A71" display="ADDITIONAL KIT"/>
  </hyperlinks>
  <pageMargins left="0.25" right="0.25" top="0.75000000000000011" bottom="0.75000000000000011" header="0.30000000000000004" footer="0.30000000000000004"/>
  <pageSetup paperSize="9" orientation="portrait"/>
  <headerFooter alignWithMargins="0">
    <oddFooter>&amp;L&amp;"Calibri,Normale"&amp;K000000&amp;P&amp;R&amp;"Calibri,Normale"&amp;K00000065656565</oddFooter>
  </headerFooter>
  <rowBreaks count="1" manualBreakCount="1">
    <brk id="22" max="16383" man="1"/>
  </rowBreaks>
  <ignoredErrors>
    <ignoredError sqref="L14:T43 L45:T58 L60:T89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'tenute MXV'!$D$2:$D$8</xm:f>
          </x14:formula1>
          <xm:sqref>K58</xm:sqref>
        </x14:dataValidation>
        <x14:dataValidation type="list" allowBlank="1" showInputMessage="1" showErrorMessage="1">
          <x14:formula1>
            <xm:f>'tenute nuove MXV'!$D$15:$D$17</xm:f>
          </x14:formula1>
          <xm:sqref>K60:K80 K45:K57 K14:K34</xm:sqref>
        </x14:dataValidation>
        <x14:dataValidation type="list" allowBlank="1" showInputMessage="1" showErrorMessage="1">
          <x14:formula1>
            <xm:f>guarnizioni!$G$53</xm:f>
          </x14:formula1>
          <xm:sqref>M60:M80 M45:M58 M14:M34</xm:sqref>
        </x14:dataValidation>
        <x14:dataValidation type="list" allowBlank="1" showInputMessage="1" showErrorMessage="1">
          <x14:formula1>
            <xm:f>'tenute nuove MXV'!$D$11:$D$13</xm:f>
          </x14:formula1>
          <xm:sqref>K81:K89 K35:K43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>
    <tabColor theme="8" tint="-0.249977111117893"/>
  </sheetPr>
  <dimension ref="A1:Q862"/>
  <sheetViews>
    <sheetView zoomScaleNormal="100" zoomScalePageLayoutView="120" workbookViewId="0">
      <selection activeCell="A3" sqref="A3:B4"/>
    </sheetView>
  </sheetViews>
  <sheetFormatPr defaultColWidth="8.85546875" defaultRowHeight="14.25" customHeight="1" x14ac:dyDescent="0.2"/>
  <cols>
    <col min="1" max="1" width="14.140625" style="41" customWidth="1"/>
    <col min="2" max="2" width="33.85546875" style="41" customWidth="1"/>
    <col min="3" max="3" width="5.42578125" style="41" customWidth="1"/>
    <col min="4" max="4" width="4.140625" style="41" customWidth="1"/>
    <col min="5" max="5" width="13.140625" style="76" customWidth="1"/>
    <col min="6" max="7" width="15.140625" style="41" customWidth="1"/>
    <col min="8" max="8" width="15.140625" style="76" customWidth="1"/>
    <col min="9" max="9" width="15.140625" style="44" customWidth="1"/>
    <col min="10" max="10" width="1.85546875" style="41" customWidth="1"/>
    <col min="11" max="11" width="23.140625" style="41" bestFit="1" customWidth="1"/>
    <col min="12" max="16" width="15.140625" style="41" customWidth="1"/>
    <col min="17" max="16384" width="8.85546875" style="41"/>
  </cols>
  <sheetData>
    <row r="1" spans="1:16" ht="14.25" customHeight="1" x14ac:dyDescent="0.2">
      <c r="A1" s="317" t="s">
        <v>8513</v>
      </c>
      <c r="B1" s="317"/>
      <c r="C1" s="317"/>
      <c r="D1" s="317"/>
      <c r="E1" s="317"/>
      <c r="F1" s="317"/>
      <c r="G1" s="317"/>
      <c r="H1" s="317"/>
      <c r="I1" s="317"/>
    </row>
    <row r="2" spans="1:16" ht="14.25" customHeight="1" x14ac:dyDescent="0.2">
      <c r="A2" s="317" t="s">
        <v>8514</v>
      </c>
      <c r="B2" s="317"/>
      <c r="C2" s="317"/>
      <c r="D2" s="317"/>
      <c r="E2" s="317"/>
      <c r="F2" s="317"/>
      <c r="G2" s="317"/>
      <c r="H2" s="317"/>
      <c r="I2" s="317"/>
    </row>
    <row r="3" spans="1:16" ht="14.25" customHeight="1" x14ac:dyDescent="0.2">
      <c r="A3" s="292" t="s">
        <v>4101</v>
      </c>
      <c r="B3" s="292"/>
      <c r="C3" s="79"/>
      <c r="D3" s="79"/>
      <c r="E3" s="79"/>
      <c r="F3" s="79"/>
      <c r="G3" s="79"/>
      <c r="H3" s="79"/>
      <c r="I3" s="79"/>
      <c r="K3" s="302"/>
      <c r="L3" s="302"/>
      <c r="M3" s="302"/>
      <c r="N3" s="302"/>
      <c r="O3" s="302"/>
      <c r="P3" s="302"/>
    </row>
    <row r="4" spans="1:16" ht="14.25" customHeight="1" x14ac:dyDescent="0.2">
      <c r="A4" s="292"/>
      <c r="B4" s="292"/>
      <c r="C4" s="79"/>
      <c r="D4" s="79"/>
      <c r="E4" s="79"/>
      <c r="F4" s="79"/>
      <c r="G4" s="79"/>
      <c r="H4" s="79"/>
      <c r="I4" s="79"/>
      <c r="K4" s="302"/>
      <c r="L4" s="302"/>
      <c r="M4" s="302"/>
      <c r="N4" s="302"/>
      <c r="O4" s="302"/>
      <c r="P4" s="302"/>
    </row>
    <row r="5" spans="1:16" ht="14.25" customHeight="1" x14ac:dyDescent="0.2">
      <c r="A5" s="168" t="s">
        <v>82</v>
      </c>
      <c r="B5" s="168"/>
      <c r="C5" s="168"/>
      <c r="D5" s="168"/>
      <c r="E5" s="168"/>
      <c r="F5" s="168"/>
      <c r="G5" s="168"/>
      <c r="H5" s="182" t="s">
        <v>2224</v>
      </c>
      <c r="I5" s="159"/>
      <c r="J5" s="162"/>
      <c r="K5" s="172"/>
      <c r="L5" s="172"/>
      <c r="M5" s="172"/>
      <c r="N5" s="172"/>
      <c r="O5" s="172"/>
      <c r="P5" s="172"/>
    </row>
    <row r="6" spans="1:16" ht="14.25" customHeight="1" x14ac:dyDescent="0.2">
      <c r="A6" s="168" t="s">
        <v>65</v>
      </c>
      <c r="B6" s="168"/>
      <c r="C6" s="168"/>
      <c r="D6" s="168"/>
      <c r="E6" s="168"/>
      <c r="F6" s="168"/>
      <c r="G6" s="168"/>
      <c r="H6" s="184" t="s">
        <v>2192</v>
      </c>
      <c r="I6" s="171" t="s">
        <v>2193</v>
      </c>
      <c r="J6" s="162"/>
      <c r="K6" s="172"/>
      <c r="L6" s="172"/>
      <c r="M6" s="172"/>
      <c r="N6" s="172"/>
      <c r="O6" s="172"/>
      <c r="P6" s="172"/>
    </row>
    <row r="7" spans="1:16" ht="14.25" customHeight="1" x14ac:dyDescent="0.2">
      <c r="A7" s="162"/>
      <c r="B7" s="162"/>
      <c r="C7" s="162"/>
      <c r="D7" s="162"/>
      <c r="E7" s="180"/>
      <c r="F7" s="162"/>
      <c r="G7" s="162"/>
      <c r="H7" s="162"/>
      <c r="I7" s="163"/>
      <c r="J7" s="162"/>
      <c r="K7" s="172"/>
      <c r="L7" s="172"/>
      <c r="M7" s="172"/>
      <c r="N7" s="172"/>
      <c r="O7" s="172"/>
      <c r="P7" s="172"/>
    </row>
    <row r="8" spans="1:16" ht="14.25" customHeight="1" x14ac:dyDescent="0.2">
      <c r="A8" s="168"/>
      <c r="B8" s="168"/>
      <c r="C8" s="168"/>
      <c r="D8" s="168"/>
      <c r="E8" s="168"/>
      <c r="F8" s="168"/>
      <c r="G8" s="168"/>
      <c r="H8" s="173" t="s">
        <v>2223</v>
      </c>
      <c r="I8" s="156">
        <f>IF(indice!$C$37="",indice!$D$7,indice!$C$37)</f>
        <v>0</v>
      </c>
      <c r="J8" s="162"/>
      <c r="K8" s="172"/>
      <c r="L8" s="172"/>
      <c r="M8" s="172"/>
      <c r="N8" s="172"/>
      <c r="O8" s="165" t="s">
        <v>2223</v>
      </c>
      <c r="P8" s="166">
        <f>$I$8</f>
        <v>0</v>
      </c>
    </row>
    <row r="9" spans="1:16" ht="14.25" customHeight="1" x14ac:dyDescent="0.2">
      <c r="A9" s="162" t="s">
        <v>4091</v>
      </c>
      <c r="B9" s="162" t="s">
        <v>4092</v>
      </c>
      <c r="C9" s="173"/>
      <c r="D9" s="173"/>
      <c r="E9" s="168" t="s">
        <v>2222</v>
      </c>
      <c r="F9" s="168"/>
      <c r="G9" s="168"/>
      <c r="H9" s="173" t="s">
        <v>2221</v>
      </c>
      <c r="I9" s="156">
        <f>indice!$E$10</f>
        <v>0</v>
      </c>
      <c r="J9" s="162"/>
      <c r="K9" s="172"/>
      <c r="L9" s="172"/>
      <c r="M9" s="172"/>
      <c r="N9" s="172"/>
      <c r="O9" s="190"/>
      <c r="P9" s="190"/>
    </row>
    <row r="10" spans="1:16" ht="14.25" customHeight="1" x14ac:dyDescent="0.2">
      <c r="A10" s="173" t="s">
        <v>4083</v>
      </c>
      <c r="B10" s="173" t="s">
        <v>4098</v>
      </c>
      <c r="C10" s="168"/>
      <c r="D10" s="168"/>
      <c r="E10" s="168" t="s">
        <v>7205</v>
      </c>
      <c r="F10" s="168"/>
      <c r="G10" s="168"/>
      <c r="H10" s="173" t="s">
        <v>2221</v>
      </c>
      <c r="I10" s="156">
        <f>indice!$F$10</f>
        <v>0</v>
      </c>
      <c r="J10" s="162"/>
      <c r="K10" s="172"/>
      <c r="L10" s="172"/>
      <c r="M10" s="172"/>
      <c r="N10" s="172"/>
      <c r="O10" s="190"/>
      <c r="P10" s="190"/>
    </row>
    <row r="11" spans="1:16" ht="14.25" customHeight="1" x14ac:dyDescent="0.2">
      <c r="A11" s="173" t="s">
        <v>5137</v>
      </c>
      <c r="B11" s="173" t="s">
        <v>5138</v>
      </c>
      <c r="C11" s="168"/>
      <c r="D11" s="168"/>
      <c r="E11" s="168"/>
      <c r="F11" s="168"/>
      <c r="G11" s="168"/>
      <c r="H11" s="173"/>
      <c r="I11" s="156"/>
      <c r="J11" s="162"/>
      <c r="K11" s="172"/>
      <c r="L11" s="172"/>
      <c r="M11" s="172"/>
      <c r="N11" s="172"/>
      <c r="O11" s="190"/>
      <c r="P11" s="190"/>
    </row>
    <row r="12" spans="1:16" ht="14.25" customHeight="1" x14ac:dyDescent="0.2">
      <c r="A12" s="205" t="s">
        <v>5206</v>
      </c>
      <c r="B12" s="206" t="s">
        <v>5207</v>
      </c>
      <c r="C12" s="168"/>
      <c r="D12" s="168"/>
      <c r="E12" s="168"/>
      <c r="F12" s="168"/>
      <c r="G12" s="168"/>
      <c r="H12" s="173"/>
      <c r="I12" s="156"/>
      <c r="J12" s="162"/>
      <c r="K12" s="172"/>
      <c r="L12" s="172"/>
      <c r="M12" s="172"/>
      <c r="N12" s="172"/>
      <c r="O12" s="190"/>
      <c r="P12" s="190"/>
    </row>
    <row r="13" spans="1:16" ht="14.25" customHeight="1" x14ac:dyDescent="0.2">
      <c r="A13" s="207" t="s">
        <v>5208</v>
      </c>
      <c r="B13" s="208" t="s">
        <v>5209</v>
      </c>
      <c r="C13" s="168"/>
      <c r="D13" s="168"/>
      <c r="E13" s="168"/>
      <c r="F13" s="168"/>
      <c r="G13" s="168"/>
      <c r="H13" s="173"/>
      <c r="I13" s="156"/>
      <c r="J13" s="162"/>
      <c r="K13" s="172"/>
      <c r="L13" s="172"/>
      <c r="M13" s="172"/>
      <c r="N13" s="172"/>
      <c r="O13" s="190"/>
      <c r="P13" s="190"/>
    </row>
    <row r="14" spans="1:16" s="25" customFormat="1" ht="14.25" customHeight="1" x14ac:dyDescent="0.2">
      <c r="A14" s="51" t="s">
        <v>166</v>
      </c>
      <c r="B14" s="55" t="s">
        <v>4080</v>
      </c>
      <c r="C14" s="298" t="s">
        <v>141</v>
      </c>
      <c r="D14" s="298"/>
      <c r="E14" s="81" t="s">
        <v>143</v>
      </c>
      <c r="F14" s="67" t="s">
        <v>145</v>
      </c>
      <c r="G14" s="67" t="s">
        <v>2223</v>
      </c>
      <c r="H14" s="67" t="s">
        <v>148</v>
      </c>
      <c r="I14" s="68" t="s">
        <v>150</v>
      </c>
      <c r="J14" s="82"/>
      <c r="K14" s="68" t="s">
        <v>3564</v>
      </c>
      <c r="L14" s="68"/>
      <c r="M14" s="68" t="s">
        <v>4534</v>
      </c>
      <c r="N14" s="68"/>
      <c r="O14" s="68" t="s">
        <v>143</v>
      </c>
      <c r="P14" s="68" t="s">
        <v>148</v>
      </c>
    </row>
    <row r="15" spans="1:16" s="25" customFormat="1" ht="14.25" customHeight="1" x14ac:dyDescent="0.2">
      <c r="A15" s="53" t="s">
        <v>164</v>
      </c>
      <c r="B15" s="56" t="s">
        <v>4078</v>
      </c>
      <c r="C15" s="299" t="s">
        <v>142</v>
      </c>
      <c r="D15" s="299"/>
      <c r="E15" s="83" t="s">
        <v>165</v>
      </c>
      <c r="F15" s="69" t="s">
        <v>146</v>
      </c>
      <c r="G15" s="69" t="s">
        <v>147</v>
      </c>
      <c r="H15" s="69" t="s">
        <v>149</v>
      </c>
      <c r="I15" s="70" t="s">
        <v>151</v>
      </c>
      <c r="J15" s="82"/>
      <c r="K15" s="70" t="s">
        <v>3565</v>
      </c>
      <c r="L15" s="70"/>
      <c r="M15" s="70" t="s">
        <v>3566</v>
      </c>
      <c r="N15" s="70"/>
      <c r="O15" s="70" t="s">
        <v>165</v>
      </c>
      <c r="P15" s="70" t="s">
        <v>149</v>
      </c>
    </row>
    <row r="16" spans="1:16" s="25" customFormat="1" ht="14.25" customHeight="1" x14ac:dyDescent="0.2">
      <c r="A16" s="24"/>
      <c r="B16" s="24"/>
      <c r="C16" s="24" t="s">
        <v>159</v>
      </c>
      <c r="D16" s="24" t="s">
        <v>0</v>
      </c>
      <c r="E16" s="36" t="s">
        <v>15</v>
      </c>
      <c r="F16" s="24"/>
      <c r="G16" s="24"/>
      <c r="H16" s="24" t="str">
        <f>E16</f>
        <v>€</v>
      </c>
      <c r="I16" s="24">
        <f>$I$9</f>
        <v>0</v>
      </c>
      <c r="J16" s="82"/>
    </row>
    <row r="17" spans="1:16" s="25" customFormat="1" ht="14.25" customHeight="1" x14ac:dyDescent="0.2">
      <c r="A17" s="138"/>
      <c r="B17" s="138" t="s">
        <v>4532</v>
      </c>
      <c r="C17" s="24"/>
      <c r="D17" s="24"/>
      <c r="E17" s="36"/>
      <c r="F17" s="24"/>
      <c r="G17" s="24"/>
      <c r="H17" s="24"/>
      <c r="I17" s="24"/>
      <c r="J17" s="82"/>
    </row>
    <row r="18" spans="1:16" s="25" customFormat="1" ht="14.25" customHeight="1" x14ac:dyDescent="0.2">
      <c r="A18" s="138"/>
      <c r="B18" s="139" t="s">
        <v>4533</v>
      </c>
      <c r="C18" s="24"/>
      <c r="D18" s="24"/>
      <c r="E18" s="36"/>
      <c r="F18" s="24"/>
      <c r="G18" s="24"/>
      <c r="H18" s="24"/>
      <c r="I18" s="24"/>
      <c r="J18" s="82"/>
    </row>
    <row r="19" spans="1:16" ht="14.25" customHeight="1" x14ac:dyDescent="0.2">
      <c r="A19" s="134" t="s">
        <v>6120</v>
      </c>
      <c r="B19" s="134" t="s">
        <v>6152</v>
      </c>
      <c r="C19" s="22">
        <v>0.75</v>
      </c>
      <c r="D19" s="22">
        <v>1</v>
      </c>
      <c r="E19" s="36">
        <v>1015.67</v>
      </c>
      <c r="F19" s="35"/>
      <c r="G19" s="36">
        <f t="shared" ref="G19:G106" si="0">IF(F19="",IF($I$8="","",$I$8),F19)</f>
        <v>0</v>
      </c>
      <c r="H19" s="36">
        <f t="shared" ref="H19:H106" si="1">ROUND(E19*(G19),2)</f>
        <v>0</v>
      </c>
      <c r="I19" s="24">
        <f>H19*$I$10</f>
        <v>0</v>
      </c>
      <c r="K19" s="24"/>
      <c r="L19" s="26">
        <f>IFERROR((VLOOKUP(K19,'tenute nuove MXV'!D$1:E$29,2,FALSE)),0)</f>
        <v>0</v>
      </c>
      <c r="M19" s="24"/>
      <c r="N19" s="26">
        <f>IFERROR((VLOOKUP(M19,guarnizioni!G:H,2,FALSE)),0)</f>
        <v>0</v>
      </c>
      <c r="O19" s="26">
        <f>E19+L19+N19</f>
        <v>1015.67</v>
      </c>
      <c r="P19" s="26">
        <f>O19*$I$8</f>
        <v>0</v>
      </c>
    </row>
    <row r="20" spans="1:16" ht="14.25" customHeight="1" x14ac:dyDescent="0.2">
      <c r="A20" s="134" t="s">
        <v>6121</v>
      </c>
      <c r="B20" s="134" t="s">
        <v>6153</v>
      </c>
      <c r="C20" s="22">
        <v>0.75</v>
      </c>
      <c r="D20" s="22">
        <v>1</v>
      </c>
      <c r="E20" s="36">
        <v>1043.23</v>
      </c>
      <c r="F20" s="35"/>
      <c r="G20" s="36">
        <f t="shared" si="0"/>
        <v>0</v>
      </c>
      <c r="H20" s="36">
        <f t="shared" si="1"/>
        <v>0</v>
      </c>
      <c r="I20" s="24">
        <f t="shared" ref="I20:I107" si="2">H20*$I$10</f>
        <v>0</v>
      </c>
      <c r="K20" s="24"/>
      <c r="L20" s="26">
        <f>IFERROR((VLOOKUP(K20,'tenute nuove MXV'!D$1:E$29,2,FALSE)),0)</f>
        <v>0</v>
      </c>
      <c r="M20" s="24"/>
      <c r="N20" s="26">
        <f>IFERROR((VLOOKUP(M20,guarnizioni!G:H,2,FALSE)),0)</f>
        <v>0</v>
      </c>
      <c r="O20" s="26">
        <f t="shared" ref="O20:O74" si="3">E20+L20+N20</f>
        <v>1043.23</v>
      </c>
      <c r="P20" s="26">
        <f t="shared" ref="P20:P74" si="4">O20*$I$8</f>
        <v>0</v>
      </c>
    </row>
    <row r="21" spans="1:16" ht="14.25" customHeight="1" x14ac:dyDescent="0.2">
      <c r="A21" s="134" t="s">
        <v>6122</v>
      </c>
      <c r="B21" s="134" t="s">
        <v>6154</v>
      </c>
      <c r="C21" s="22">
        <v>1.1000000000000001</v>
      </c>
      <c r="D21" s="22">
        <v>1.5</v>
      </c>
      <c r="E21" s="36">
        <v>1130.29</v>
      </c>
      <c r="F21" s="35"/>
      <c r="G21" s="36">
        <f t="shared" si="0"/>
        <v>0</v>
      </c>
      <c r="H21" s="36">
        <f t="shared" si="1"/>
        <v>0</v>
      </c>
      <c r="I21" s="24">
        <f t="shared" si="2"/>
        <v>0</v>
      </c>
      <c r="K21" s="24"/>
      <c r="L21" s="26">
        <f>IFERROR((VLOOKUP(K21,'tenute nuove MXV'!D$1:E$29,2,FALSE)),0)</f>
        <v>0</v>
      </c>
      <c r="M21" s="24"/>
      <c r="N21" s="26">
        <f>IFERROR((VLOOKUP(M21,guarnizioni!G:H,2,FALSE)),0)</f>
        <v>0</v>
      </c>
      <c r="O21" s="26">
        <f t="shared" si="3"/>
        <v>1130.29</v>
      </c>
      <c r="P21" s="26">
        <f t="shared" si="4"/>
        <v>0</v>
      </c>
    </row>
    <row r="22" spans="1:16" ht="14.25" customHeight="1" x14ac:dyDescent="0.2">
      <c r="A22" s="134" t="s">
        <v>6123</v>
      </c>
      <c r="B22" s="134" t="s">
        <v>6155</v>
      </c>
      <c r="C22" s="22">
        <v>1.1000000000000001</v>
      </c>
      <c r="D22" s="22">
        <v>1.5</v>
      </c>
      <c r="E22" s="36">
        <v>1163.6600000000001</v>
      </c>
      <c r="F22" s="35"/>
      <c r="G22" s="36">
        <f t="shared" si="0"/>
        <v>0</v>
      </c>
      <c r="H22" s="36">
        <f t="shared" si="1"/>
        <v>0</v>
      </c>
      <c r="I22" s="24">
        <f t="shared" si="2"/>
        <v>0</v>
      </c>
      <c r="K22" s="24"/>
      <c r="L22" s="26">
        <f>IFERROR((VLOOKUP(K22,'tenute nuove MXV'!D$1:E$29,2,FALSE)),0)</f>
        <v>0</v>
      </c>
      <c r="M22" s="24"/>
      <c r="N22" s="26">
        <f>IFERROR((VLOOKUP(M22,guarnizioni!G:H,2,FALSE)),0)</f>
        <v>0</v>
      </c>
      <c r="O22" s="26">
        <f t="shared" si="3"/>
        <v>1163.6600000000001</v>
      </c>
      <c r="P22" s="26">
        <f t="shared" si="4"/>
        <v>0</v>
      </c>
    </row>
    <row r="23" spans="1:16" ht="14.25" customHeight="1" x14ac:dyDescent="0.2">
      <c r="A23" s="134" t="s">
        <v>6124</v>
      </c>
      <c r="B23" s="134" t="s">
        <v>6156</v>
      </c>
      <c r="C23" s="22">
        <v>1.5</v>
      </c>
      <c r="D23" s="22">
        <v>2</v>
      </c>
      <c r="E23" s="36">
        <v>1314.55</v>
      </c>
      <c r="F23" s="35"/>
      <c r="G23" s="36">
        <f t="shared" si="0"/>
        <v>0</v>
      </c>
      <c r="H23" s="36">
        <f t="shared" si="1"/>
        <v>0</v>
      </c>
      <c r="I23" s="24">
        <f t="shared" si="2"/>
        <v>0</v>
      </c>
      <c r="K23" s="24"/>
      <c r="L23" s="26">
        <f>IFERROR((VLOOKUP(K23,'tenute nuove MXV'!D$1:E$29,2,FALSE)),0)</f>
        <v>0</v>
      </c>
      <c r="M23" s="24"/>
      <c r="N23" s="26">
        <f>IFERROR((VLOOKUP(M23,guarnizioni!G:H,2,FALSE)),0)</f>
        <v>0</v>
      </c>
      <c r="O23" s="26">
        <f t="shared" si="3"/>
        <v>1314.55</v>
      </c>
      <c r="P23" s="26">
        <f t="shared" si="4"/>
        <v>0</v>
      </c>
    </row>
    <row r="24" spans="1:16" ht="14.25" customHeight="1" x14ac:dyDescent="0.2">
      <c r="A24" s="134" t="s">
        <v>6125</v>
      </c>
      <c r="B24" s="134" t="s">
        <v>6157</v>
      </c>
      <c r="C24" s="22">
        <v>1.5</v>
      </c>
      <c r="D24" s="22">
        <v>2</v>
      </c>
      <c r="E24" s="36">
        <v>1387.11</v>
      </c>
      <c r="F24" s="35"/>
      <c r="G24" s="36">
        <f t="shared" si="0"/>
        <v>0</v>
      </c>
      <c r="H24" s="36">
        <f t="shared" si="1"/>
        <v>0</v>
      </c>
      <c r="I24" s="24">
        <f t="shared" si="2"/>
        <v>0</v>
      </c>
      <c r="K24" s="24"/>
      <c r="L24" s="26">
        <f>IFERROR((VLOOKUP(K24,'tenute nuove MXV'!D$1:E$29,2,FALSE)),0)</f>
        <v>0</v>
      </c>
      <c r="M24" s="24"/>
      <c r="N24" s="26">
        <f>IFERROR((VLOOKUP(M24,guarnizioni!G:H,2,FALSE)),0)</f>
        <v>0</v>
      </c>
      <c r="O24" s="26">
        <f t="shared" si="3"/>
        <v>1387.11</v>
      </c>
      <c r="P24" s="26">
        <f t="shared" si="4"/>
        <v>0</v>
      </c>
    </row>
    <row r="25" spans="1:16" ht="14.25" customHeight="1" x14ac:dyDescent="0.2">
      <c r="A25" s="134" t="s">
        <v>6126</v>
      </c>
      <c r="B25" s="134" t="s">
        <v>6158</v>
      </c>
      <c r="C25" s="22">
        <v>2.2000000000000002</v>
      </c>
      <c r="D25" s="22">
        <v>3</v>
      </c>
      <c r="E25" s="36">
        <v>1564.14</v>
      </c>
      <c r="F25" s="35"/>
      <c r="G25" s="36">
        <f t="shared" si="0"/>
        <v>0</v>
      </c>
      <c r="H25" s="36">
        <f t="shared" si="1"/>
        <v>0</v>
      </c>
      <c r="I25" s="24">
        <f t="shared" si="2"/>
        <v>0</v>
      </c>
      <c r="K25" s="24"/>
      <c r="L25" s="26">
        <f>IFERROR((VLOOKUP(K25,'tenute nuove MXV'!D$1:E$29,2,FALSE)),0)</f>
        <v>0</v>
      </c>
      <c r="M25" s="24"/>
      <c r="N25" s="26">
        <f>IFERROR((VLOOKUP(M25,guarnizioni!G:H,2,FALSE)),0)</f>
        <v>0</v>
      </c>
      <c r="O25" s="26">
        <f t="shared" si="3"/>
        <v>1564.14</v>
      </c>
      <c r="P25" s="26">
        <f t="shared" si="4"/>
        <v>0</v>
      </c>
    </row>
    <row r="26" spans="1:16" ht="14.25" customHeight="1" x14ac:dyDescent="0.2">
      <c r="A26" s="134" t="s">
        <v>6127</v>
      </c>
      <c r="B26" s="134" t="s">
        <v>6159</v>
      </c>
      <c r="C26" s="22">
        <v>2.2000000000000002</v>
      </c>
      <c r="D26" s="22">
        <v>3</v>
      </c>
      <c r="E26" s="36">
        <v>1664.25</v>
      </c>
      <c r="F26" s="35"/>
      <c r="G26" s="36">
        <f t="shared" si="0"/>
        <v>0</v>
      </c>
      <c r="H26" s="36">
        <f t="shared" si="1"/>
        <v>0</v>
      </c>
      <c r="I26" s="24">
        <f t="shared" si="2"/>
        <v>0</v>
      </c>
      <c r="K26" s="24"/>
      <c r="L26" s="26">
        <f>IFERROR((VLOOKUP(K26,'tenute nuove MXV'!D$1:E$29,2,FALSE)),0)</f>
        <v>0</v>
      </c>
      <c r="M26" s="24"/>
      <c r="N26" s="26">
        <f>IFERROR((VLOOKUP(M26,guarnizioni!G:H,2,FALSE)),0)</f>
        <v>0</v>
      </c>
      <c r="O26" s="26">
        <f t="shared" si="3"/>
        <v>1664.25</v>
      </c>
      <c r="P26" s="26">
        <f t="shared" si="4"/>
        <v>0</v>
      </c>
    </row>
    <row r="27" spans="1:16" ht="14.25" customHeight="1" x14ac:dyDescent="0.2">
      <c r="A27" s="134" t="s">
        <v>6128</v>
      </c>
      <c r="B27" s="134" t="s">
        <v>6160</v>
      </c>
      <c r="C27" s="22">
        <v>3</v>
      </c>
      <c r="D27" s="22">
        <v>4</v>
      </c>
      <c r="E27" s="36">
        <v>1803.53</v>
      </c>
      <c r="F27" s="35"/>
      <c r="G27" s="36">
        <f t="shared" si="0"/>
        <v>0</v>
      </c>
      <c r="H27" s="36">
        <f t="shared" si="1"/>
        <v>0</v>
      </c>
      <c r="I27" s="24">
        <f t="shared" si="2"/>
        <v>0</v>
      </c>
      <c r="K27" s="24"/>
      <c r="L27" s="26">
        <f>IFERROR((VLOOKUP(K27,'tenute nuove MXV'!D$1:E$29,2,FALSE)),0)</f>
        <v>0</v>
      </c>
      <c r="M27" s="24"/>
      <c r="N27" s="26">
        <f>IFERROR((VLOOKUP(M27,guarnizioni!G:H,2,FALSE)),0)</f>
        <v>0</v>
      </c>
      <c r="O27" s="26">
        <f t="shared" si="3"/>
        <v>1803.53</v>
      </c>
      <c r="P27" s="26">
        <f t="shared" si="4"/>
        <v>0</v>
      </c>
    </row>
    <row r="28" spans="1:16" ht="14.25" customHeight="1" x14ac:dyDescent="0.2">
      <c r="A28" s="134" t="s">
        <v>6129</v>
      </c>
      <c r="B28" s="134" t="s">
        <v>6161</v>
      </c>
      <c r="C28" s="22">
        <v>3</v>
      </c>
      <c r="D28" s="22">
        <v>4</v>
      </c>
      <c r="E28" s="36">
        <v>1874.63</v>
      </c>
      <c r="F28" s="35"/>
      <c r="G28" s="36">
        <f t="shared" si="0"/>
        <v>0</v>
      </c>
      <c r="H28" s="36">
        <f t="shared" si="1"/>
        <v>0</v>
      </c>
      <c r="I28" s="24">
        <f t="shared" si="2"/>
        <v>0</v>
      </c>
      <c r="K28" s="24"/>
      <c r="L28" s="26">
        <f>IFERROR((VLOOKUP(K28,'tenute nuove MXV'!D$1:E$29,2,FALSE)),0)</f>
        <v>0</v>
      </c>
      <c r="M28" s="24"/>
      <c r="N28" s="26">
        <f>IFERROR((VLOOKUP(M28,guarnizioni!G:H,2,FALSE)),0)</f>
        <v>0</v>
      </c>
      <c r="O28" s="26">
        <f t="shared" si="3"/>
        <v>1874.63</v>
      </c>
      <c r="P28" s="26">
        <f t="shared" si="4"/>
        <v>0</v>
      </c>
    </row>
    <row r="29" spans="1:16" ht="14.25" customHeight="1" x14ac:dyDescent="0.2">
      <c r="A29" s="134" t="s">
        <v>6130</v>
      </c>
      <c r="B29" s="134" t="s">
        <v>6162</v>
      </c>
      <c r="C29" s="22">
        <v>3</v>
      </c>
      <c r="D29" s="22">
        <v>4</v>
      </c>
      <c r="E29" s="36">
        <v>2013.93</v>
      </c>
      <c r="F29" s="35"/>
      <c r="G29" s="36">
        <f t="shared" si="0"/>
        <v>0</v>
      </c>
      <c r="H29" s="36">
        <f t="shared" si="1"/>
        <v>0</v>
      </c>
      <c r="I29" s="24">
        <f t="shared" si="2"/>
        <v>0</v>
      </c>
      <c r="K29" s="24"/>
      <c r="L29" s="26">
        <f>IFERROR((VLOOKUP(K29,'tenute nuove MXV'!D$1:E$29,2,FALSE)),0)</f>
        <v>0</v>
      </c>
      <c r="M29" s="24"/>
      <c r="N29" s="26">
        <f>IFERROR((VLOOKUP(M29,guarnizioni!G:H,2,FALSE)),0)</f>
        <v>0</v>
      </c>
      <c r="O29" s="26">
        <f t="shared" si="3"/>
        <v>2013.93</v>
      </c>
      <c r="P29" s="26">
        <f t="shared" si="4"/>
        <v>0</v>
      </c>
    </row>
    <row r="30" spans="1:16" ht="14.25" customHeight="1" x14ac:dyDescent="0.2">
      <c r="A30" s="134" t="s">
        <v>6131</v>
      </c>
      <c r="B30" s="134" t="s">
        <v>6163</v>
      </c>
      <c r="C30" s="22">
        <v>1.1000000000000001</v>
      </c>
      <c r="D30" s="22">
        <v>1.5</v>
      </c>
      <c r="E30" s="36">
        <v>1035.98</v>
      </c>
      <c r="F30" s="35"/>
      <c r="G30" s="36">
        <f t="shared" si="0"/>
        <v>0</v>
      </c>
      <c r="H30" s="36">
        <f t="shared" si="1"/>
        <v>0</v>
      </c>
      <c r="I30" s="24">
        <f t="shared" si="2"/>
        <v>0</v>
      </c>
      <c r="K30" s="24"/>
      <c r="L30" s="26">
        <f>IFERROR((VLOOKUP(K30,'tenute nuove MXV'!D$1:E$29,2,FALSE)),0)</f>
        <v>0</v>
      </c>
      <c r="M30" s="24"/>
      <c r="N30" s="26">
        <f>IFERROR((VLOOKUP(M30,guarnizioni!G:H,2,FALSE)),0)</f>
        <v>0</v>
      </c>
      <c r="O30" s="26">
        <f t="shared" si="3"/>
        <v>1035.98</v>
      </c>
      <c r="P30" s="26">
        <f t="shared" si="4"/>
        <v>0</v>
      </c>
    </row>
    <row r="31" spans="1:16" ht="14.25" customHeight="1" x14ac:dyDescent="0.2">
      <c r="A31" s="134" t="s">
        <v>6132</v>
      </c>
      <c r="B31" s="134" t="s">
        <v>6164</v>
      </c>
      <c r="C31" s="22">
        <v>1.1000000000000001</v>
      </c>
      <c r="D31" s="22">
        <v>1.5</v>
      </c>
      <c r="E31" s="36">
        <v>1062.0899999999999</v>
      </c>
      <c r="F31" s="35"/>
      <c r="G31" s="36">
        <f t="shared" si="0"/>
        <v>0</v>
      </c>
      <c r="H31" s="36">
        <f t="shared" si="1"/>
        <v>0</v>
      </c>
      <c r="I31" s="24">
        <f t="shared" si="2"/>
        <v>0</v>
      </c>
      <c r="K31" s="24"/>
      <c r="L31" s="26">
        <f>IFERROR((VLOOKUP(K31,'tenute nuove MXV'!D$1:E$29,2,FALSE)),0)</f>
        <v>0</v>
      </c>
      <c r="M31" s="24"/>
      <c r="N31" s="26">
        <f>IFERROR((VLOOKUP(M31,guarnizioni!G:H,2,FALSE)),0)</f>
        <v>0</v>
      </c>
      <c r="O31" s="26">
        <f t="shared" si="3"/>
        <v>1062.0899999999999</v>
      </c>
      <c r="P31" s="26">
        <f t="shared" si="4"/>
        <v>0</v>
      </c>
    </row>
    <row r="32" spans="1:16" ht="14.25" customHeight="1" x14ac:dyDescent="0.2">
      <c r="A32" s="134" t="s">
        <v>6133</v>
      </c>
      <c r="B32" s="134" t="s">
        <v>6165</v>
      </c>
      <c r="C32" s="22">
        <v>1.5</v>
      </c>
      <c r="D32" s="22">
        <v>2</v>
      </c>
      <c r="E32" s="36">
        <v>1236.2</v>
      </c>
      <c r="F32" s="35"/>
      <c r="G32" s="36">
        <f t="shared" si="0"/>
        <v>0</v>
      </c>
      <c r="H32" s="36">
        <f t="shared" si="1"/>
        <v>0</v>
      </c>
      <c r="I32" s="24">
        <f t="shared" si="2"/>
        <v>0</v>
      </c>
      <c r="K32" s="24"/>
      <c r="L32" s="26">
        <f>IFERROR((VLOOKUP(K32,'tenute nuove MXV'!D$1:E$29,2,FALSE)),0)</f>
        <v>0</v>
      </c>
      <c r="M32" s="24"/>
      <c r="N32" s="26">
        <f>IFERROR((VLOOKUP(M32,guarnizioni!G:H,2,FALSE)),0)</f>
        <v>0</v>
      </c>
      <c r="O32" s="26">
        <f t="shared" si="3"/>
        <v>1236.2</v>
      </c>
      <c r="P32" s="26">
        <f t="shared" si="4"/>
        <v>0</v>
      </c>
    </row>
    <row r="33" spans="1:16" ht="14.25" customHeight="1" x14ac:dyDescent="0.2">
      <c r="A33" s="134" t="s">
        <v>6134</v>
      </c>
      <c r="B33" s="134" t="s">
        <v>6166</v>
      </c>
      <c r="C33" s="22">
        <v>1.5</v>
      </c>
      <c r="D33" s="22">
        <v>2</v>
      </c>
      <c r="E33" s="36">
        <v>1273.94</v>
      </c>
      <c r="F33" s="35"/>
      <c r="G33" s="36">
        <f t="shared" si="0"/>
        <v>0</v>
      </c>
      <c r="H33" s="36">
        <f t="shared" si="1"/>
        <v>0</v>
      </c>
      <c r="I33" s="24">
        <f t="shared" si="2"/>
        <v>0</v>
      </c>
      <c r="K33" s="24"/>
      <c r="L33" s="26">
        <f>IFERROR((VLOOKUP(K33,'tenute nuove MXV'!D$1:E$29,2,FALSE)),0)</f>
        <v>0</v>
      </c>
      <c r="M33" s="24"/>
      <c r="N33" s="26">
        <f>IFERROR((VLOOKUP(M33,guarnizioni!G:H,2,FALSE)),0)</f>
        <v>0</v>
      </c>
      <c r="O33" s="26">
        <f t="shared" si="3"/>
        <v>1273.94</v>
      </c>
      <c r="P33" s="26">
        <f t="shared" si="4"/>
        <v>0</v>
      </c>
    </row>
    <row r="34" spans="1:16" ht="14.25" customHeight="1" x14ac:dyDescent="0.2">
      <c r="A34" s="134" t="s">
        <v>6135</v>
      </c>
      <c r="B34" s="134" t="s">
        <v>6167</v>
      </c>
      <c r="C34" s="22">
        <v>2.2000000000000002</v>
      </c>
      <c r="D34" s="22">
        <v>3</v>
      </c>
      <c r="E34" s="36">
        <v>1337.77</v>
      </c>
      <c r="F34" s="35"/>
      <c r="G34" s="36">
        <f t="shared" si="0"/>
        <v>0</v>
      </c>
      <c r="H34" s="36">
        <f t="shared" si="1"/>
        <v>0</v>
      </c>
      <c r="I34" s="24">
        <f t="shared" si="2"/>
        <v>0</v>
      </c>
      <c r="K34" s="24"/>
      <c r="L34" s="26">
        <f>IFERROR((VLOOKUP(K34,'tenute nuove MXV'!D$1:E$29,2,FALSE)),0)</f>
        <v>0</v>
      </c>
      <c r="M34" s="24"/>
      <c r="N34" s="26">
        <f>IFERROR((VLOOKUP(M34,guarnizioni!G:H,2,FALSE)),0)</f>
        <v>0</v>
      </c>
      <c r="O34" s="26">
        <f t="shared" si="3"/>
        <v>1337.77</v>
      </c>
      <c r="P34" s="26">
        <f t="shared" si="4"/>
        <v>0</v>
      </c>
    </row>
    <row r="35" spans="1:16" ht="14.25" customHeight="1" x14ac:dyDescent="0.2">
      <c r="A35" s="134" t="s">
        <v>6136</v>
      </c>
      <c r="B35" s="134" t="s">
        <v>6168</v>
      </c>
      <c r="C35" s="22">
        <v>2.2000000000000002</v>
      </c>
      <c r="D35" s="22">
        <v>3</v>
      </c>
      <c r="E35" s="36">
        <v>1407.42</v>
      </c>
      <c r="F35" s="35"/>
      <c r="G35" s="36">
        <f t="shared" si="0"/>
        <v>0</v>
      </c>
      <c r="H35" s="36">
        <f t="shared" si="1"/>
        <v>0</v>
      </c>
      <c r="I35" s="24">
        <f t="shared" si="2"/>
        <v>0</v>
      </c>
      <c r="K35" s="24"/>
      <c r="L35" s="26">
        <f>IFERROR((VLOOKUP(K35,'tenute nuove MXV'!D$1:E$29,2,FALSE)),0)</f>
        <v>0</v>
      </c>
      <c r="M35" s="24"/>
      <c r="N35" s="26">
        <f>IFERROR((VLOOKUP(M35,guarnizioni!G:H,2,FALSE)),0)</f>
        <v>0</v>
      </c>
      <c r="O35" s="26">
        <f t="shared" si="3"/>
        <v>1407.42</v>
      </c>
      <c r="P35" s="26">
        <f t="shared" si="4"/>
        <v>0</v>
      </c>
    </row>
    <row r="36" spans="1:16" ht="14.25" customHeight="1" x14ac:dyDescent="0.2">
      <c r="A36" s="134" t="s">
        <v>6137</v>
      </c>
      <c r="B36" s="134" t="s">
        <v>6169</v>
      </c>
      <c r="C36" s="22">
        <v>3</v>
      </c>
      <c r="D36" s="22">
        <v>4</v>
      </c>
      <c r="E36" s="36">
        <v>1648.28</v>
      </c>
      <c r="F36" s="35"/>
      <c r="G36" s="36">
        <f t="shared" si="0"/>
        <v>0</v>
      </c>
      <c r="H36" s="36">
        <f t="shared" si="1"/>
        <v>0</v>
      </c>
      <c r="I36" s="24">
        <f t="shared" si="2"/>
        <v>0</v>
      </c>
      <c r="K36" s="24"/>
      <c r="L36" s="26">
        <f>IFERROR((VLOOKUP(K36,'tenute nuove MXV'!D$1:E$29,2,FALSE)),0)</f>
        <v>0</v>
      </c>
      <c r="M36" s="24"/>
      <c r="N36" s="26">
        <f>IFERROR((VLOOKUP(M36,guarnizioni!G:H,2,FALSE)),0)</f>
        <v>0</v>
      </c>
      <c r="O36" s="26">
        <f t="shared" si="3"/>
        <v>1648.28</v>
      </c>
      <c r="P36" s="26">
        <f t="shared" si="4"/>
        <v>0</v>
      </c>
    </row>
    <row r="37" spans="1:16" ht="14.25" customHeight="1" x14ac:dyDescent="0.2">
      <c r="A37" s="134" t="s">
        <v>6138</v>
      </c>
      <c r="B37" s="134" t="s">
        <v>6170</v>
      </c>
      <c r="C37" s="22">
        <v>3</v>
      </c>
      <c r="D37" s="22">
        <v>4</v>
      </c>
      <c r="E37" s="36">
        <v>1739.7</v>
      </c>
      <c r="F37" s="35"/>
      <c r="G37" s="36">
        <f t="shared" si="0"/>
        <v>0</v>
      </c>
      <c r="H37" s="36">
        <f t="shared" si="1"/>
        <v>0</v>
      </c>
      <c r="I37" s="24">
        <f t="shared" si="2"/>
        <v>0</v>
      </c>
      <c r="K37" s="24"/>
      <c r="L37" s="26">
        <f>IFERROR((VLOOKUP(K37,'tenute nuove MXV'!D$1:E$29,2,FALSE)),0)</f>
        <v>0</v>
      </c>
      <c r="M37" s="24"/>
      <c r="N37" s="26">
        <f>IFERROR((VLOOKUP(M37,guarnizioni!G:H,2,FALSE)),0)</f>
        <v>0</v>
      </c>
      <c r="O37" s="26">
        <f t="shared" si="3"/>
        <v>1739.7</v>
      </c>
      <c r="P37" s="26">
        <f t="shared" si="4"/>
        <v>0</v>
      </c>
    </row>
    <row r="38" spans="1:16" ht="14.25" customHeight="1" x14ac:dyDescent="0.2">
      <c r="A38" s="134" t="s">
        <v>6139</v>
      </c>
      <c r="B38" s="134" t="s">
        <v>6171</v>
      </c>
      <c r="C38" s="22">
        <v>4</v>
      </c>
      <c r="D38" s="22">
        <v>5.5</v>
      </c>
      <c r="E38" s="36">
        <v>1964.59</v>
      </c>
      <c r="F38" s="35"/>
      <c r="G38" s="36">
        <f t="shared" si="0"/>
        <v>0</v>
      </c>
      <c r="H38" s="36">
        <f t="shared" si="1"/>
        <v>0</v>
      </c>
      <c r="I38" s="24">
        <f t="shared" si="2"/>
        <v>0</v>
      </c>
      <c r="K38" s="24"/>
      <c r="L38" s="26">
        <f>IFERROR((VLOOKUP(K38,'tenute nuove MXV'!D$1:E$29,2,FALSE)),0)</f>
        <v>0</v>
      </c>
      <c r="M38" s="24"/>
      <c r="N38" s="26">
        <f>IFERROR((VLOOKUP(M38,guarnizioni!G:H,2,FALSE)),0)</f>
        <v>0</v>
      </c>
      <c r="O38" s="26">
        <f t="shared" si="3"/>
        <v>1964.59</v>
      </c>
      <c r="P38" s="26">
        <f t="shared" si="4"/>
        <v>0</v>
      </c>
    </row>
    <row r="39" spans="1:16" ht="14.25" customHeight="1" x14ac:dyDescent="0.2">
      <c r="A39" s="134" t="s">
        <v>6140</v>
      </c>
      <c r="B39" s="134" t="s">
        <v>6172</v>
      </c>
      <c r="C39" s="22">
        <v>4</v>
      </c>
      <c r="D39" s="22">
        <v>5.5</v>
      </c>
      <c r="E39" s="36">
        <v>2144.5100000000002</v>
      </c>
      <c r="F39" s="35"/>
      <c r="G39" s="36">
        <f t="shared" si="0"/>
        <v>0</v>
      </c>
      <c r="H39" s="36">
        <f t="shared" si="1"/>
        <v>0</v>
      </c>
      <c r="I39" s="24">
        <f t="shared" si="2"/>
        <v>0</v>
      </c>
      <c r="K39" s="24"/>
      <c r="L39" s="26">
        <f>IFERROR((VLOOKUP(K39,'tenute nuove MXV'!D$1:E$29,2,FALSE)),0)</f>
        <v>0</v>
      </c>
      <c r="M39" s="24"/>
      <c r="N39" s="26">
        <f>IFERROR((VLOOKUP(M39,guarnizioni!G:H,2,FALSE)),0)</f>
        <v>0</v>
      </c>
      <c r="O39" s="26">
        <f t="shared" si="3"/>
        <v>2144.5100000000002</v>
      </c>
      <c r="P39" s="26">
        <f t="shared" si="4"/>
        <v>0</v>
      </c>
    </row>
    <row r="40" spans="1:16" ht="14.25" customHeight="1" x14ac:dyDescent="0.2">
      <c r="A40" s="134" t="s">
        <v>6141</v>
      </c>
      <c r="B40" s="134" t="s">
        <v>6173</v>
      </c>
      <c r="C40" s="22">
        <v>1.5</v>
      </c>
      <c r="D40" s="22">
        <v>2</v>
      </c>
      <c r="E40" s="36">
        <v>1275.4000000000001</v>
      </c>
      <c r="F40" s="35"/>
      <c r="G40" s="36">
        <f t="shared" si="0"/>
        <v>0</v>
      </c>
      <c r="H40" s="36">
        <f t="shared" si="1"/>
        <v>0</v>
      </c>
      <c r="I40" s="24">
        <f t="shared" si="2"/>
        <v>0</v>
      </c>
      <c r="K40" s="24"/>
      <c r="L40" s="26">
        <f>IFERROR((VLOOKUP(K40,'tenute nuove MXV'!D$1:E$29,2,FALSE)),0)</f>
        <v>0</v>
      </c>
      <c r="M40" s="24"/>
      <c r="N40" s="26">
        <f>IFERROR((VLOOKUP(M40,guarnizioni!G:H,2,FALSE)),0)</f>
        <v>0</v>
      </c>
      <c r="O40" s="26">
        <f t="shared" si="3"/>
        <v>1275.4000000000001</v>
      </c>
      <c r="P40" s="26">
        <f t="shared" si="4"/>
        <v>0</v>
      </c>
    </row>
    <row r="41" spans="1:16" ht="14.25" customHeight="1" x14ac:dyDescent="0.2">
      <c r="A41" s="134" t="s">
        <v>6142</v>
      </c>
      <c r="B41" s="134" t="s">
        <v>6174</v>
      </c>
      <c r="C41" s="22">
        <v>2.2000000000000002</v>
      </c>
      <c r="D41" s="22">
        <v>3</v>
      </c>
      <c r="E41" s="36">
        <v>1359.54</v>
      </c>
      <c r="F41" s="35"/>
      <c r="G41" s="36">
        <f t="shared" si="0"/>
        <v>0</v>
      </c>
      <c r="H41" s="36">
        <f t="shared" si="1"/>
        <v>0</v>
      </c>
      <c r="I41" s="24">
        <f t="shared" si="2"/>
        <v>0</v>
      </c>
      <c r="K41" s="24"/>
      <c r="L41" s="26">
        <f>IFERROR((VLOOKUP(K41,'tenute nuove MXV'!D$1:E$29,2,FALSE)),0)</f>
        <v>0</v>
      </c>
      <c r="M41" s="24"/>
      <c r="N41" s="26">
        <f>IFERROR((VLOOKUP(M41,guarnizioni!G:H,2,FALSE)),0)</f>
        <v>0</v>
      </c>
      <c r="O41" s="26">
        <f t="shared" si="3"/>
        <v>1359.54</v>
      </c>
      <c r="P41" s="26">
        <f t="shared" si="4"/>
        <v>0</v>
      </c>
    </row>
    <row r="42" spans="1:16" ht="14.25" customHeight="1" x14ac:dyDescent="0.2">
      <c r="A42" s="134" t="s">
        <v>6143</v>
      </c>
      <c r="B42" s="134" t="s">
        <v>6175</v>
      </c>
      <c r="C42" s="22">
        <v>2.2000000000000002</v>
      </c>
      <c r="D42" s="22">
        <v>3</v>
      </c>
      <c r="E42" s="36">
        <v>1482.87</v>
      </c>
      <c r="F42" s="35"/>
      <c r="G42" s="36">
        <f t="shared" si="0"/>
        <v>0</v>
      </c>
      <c r="H42" s="36">
        <f t="shared" si="1"/>
        <v>0</v>
      </c>
      <c r="I42" s="24">
        <f t="shared" si="2"/>
        <v>0</v>
      </c>
      <c r="K42" s="24"/>
      <c r="L42" s="26">
        <f>IFERROR((VLOOKUP(K42,'tenute nuove MXV'!D$1:E$29,2,FALSE)),0)</f>
        <v>0</v>
      </c>
      <c r="M42" s="24"/>
      <c r="N42" s="26">
        <f>IFERROR((VLOOKUP(M42,guarnizioni!G:H,2,FALSE)),0)</f>
        <v>0</v>
      </c>
      <c r="O42" s="26">
        <f t="shared" si="3"/>
        <v>1482.87</v>
      </c>
      <c r="P42" s="26">
        <f t="shared" si="4"/>
        <v>0</v>
      </c>
    </row>
    <row r="43" spans="1:16" ht="14.25" customHeight="1" x14ac:dyDescent="0.2">
      <c r="A43" s="134" t="s">
        <v>6144</v>
      </c>
      <c r="B43" s="134" t="s">
        <v>6176</v>
      </c>
      <c r="C43" s="22">
        <v>3</v>
      </c>
      <c r="D43" s="22">
        <v>4</v>
      </c>
      <c r="E43" s="36">
        <v>1604.76</v>
      </c>
      <c r="F43" s="35"/>
      <c r="G43" s="36">
        <f t="shared" si="0"/>
        <v>0</v>
      </c>
      <c r="H43" s="36">
        <f t="shared" si="1"/>
        <v>0</v>
      </c>
      <c r="I43" s="24">
        <f t="shared" si="2"/>
        <v>0</v>
      </c>
      <c r="K43" s="24"/>
      <c r="L43" s="26">
        <f>IFERROR((VLOOKUP(K43,'tenute nuove MXV'!D$1:E$29,2,FALSE)),0)</f>
        <v>0</v>
      </c>
      <c r="M43" s="24"/>
      <c r="N43" s="26">
        <f>IFERROR((VLOOKUP(M43,guarnizioni!G:H,2,FALSE)),0)</f>
        <v>0</v>
      </c>
      <c r="O43" s="26">
        <f t="shared" si="3"/>
        <v>1604.76</v>
      </c>
      <c r="P43" s="26">
        <f t="shared" si="4"/>
        <v>0</v>
      </c>
    </row>
    <row r="44" spans="1:16" ht="14.25" customHeight="1" x14ac:dyDescent="0.2">
      <c r="A44" s="134" t="s">
        <v>6145</v>
      </c>
      <c r="B44" s="134" t="s">
        <v>6177</v>
      </c>
      <c r="C44" s="22">
        <v>3</v>
      </c>
      <c r="D44" s="22">
        <v>4</v>
      </c>
      <c r="E44" s="36">
        <v>1656.99</v>
      </c>
      <c r="F44" s="35"/>
      <c r="G44" s="36">
        <f t="shared" si="0"/>
        <v>0</v>
      </c>
      <c r="H44" s="36">
        <f t="shared" si="1"/>
        <v>0</v>
      </c>
      <c r="I44" s="24">
        <f t="shared" si="2"/>
        <v>0</v>
      </c>
      <c r="K44" s="24"/>
      <c r="L44" s="26">
        <f>IFERROR((VLOOKUP(K44,'tenute nuove MXV'!D$1:E$29,2,FALSE)),0)</f>
        <v>0</v>
      </c>
      <c r="M44" s="24"/>
      <c r="N44" s="26">
        <f>IFERROR((VLOOKUP(M44,guarnizioni!G:H,2,FALSE)),0)</f>
        <v>0</v>
      </c>
      <c r="O44" s="26">
        <f t="shared" si="3"/>
        <v>1656.99</v>
      </c>
      <c r="P44" s="26">
        <f t="shared" si="4"/>
        <v>0</v>
      </c>
    </row>
    <row r="45" spans="1:16" ht="14.25" customHeight="1" x14ac:dyDescent="0.2">
      <c r="A45" s="134" t="s">
        <v>6146</v>
      </c>
      <c r="B45" s="134" t="s">
        <v>6178</v>
      </c>
      <c r="C45" s="22">
        <v>4</v>
      </c>
      <c r="D45" s="22">
        <v>5.5</v>
      </c>
      <c r="E45" s="36">
        <v>1870.28</v>
      </c>
      <c r="F45" s="35"/>
      <c r="G45" s="36">
        <f t="shared" si="0"/>
        <v>0</v>
      </c>
      <c r="H45" s="36">
        <f t="shared" si="1"/>
        <v>0</v>
      </c>
      <c r="I45" s="24">
        <f t="shared" si="2"/>
        <v>0</v>
      </c>
      <c r="K45" s="24"/>
      <c r="L45" s="26">
        <f>IFERROR((VLOOKUP(K45,'tenute nuove MXV'!D$1:E$29,2,FALSE)),0)</f>
        <v>0</v>
      </c>
      <c r="M45" s="24"/>
      <c r="N45" s="26">
        <f>IFERROR((VLOOKUP(M45,guarnizioni!G:H,2,FALSE)),0)</f>
        <v>0</v>
      </c>
      <c r="O45" s="26">
        <f t="shared" si="3"/>
        <v>1870.28</v>
      </c>
      <c r="P45" s="26">
        <f t="shared" si="4"/>
        <v>0</v>
      </c>
    </row>
    <row r="46" spans="1:16" ht="14.25" customHeight="1" x14ac:dyDescent="0.2">
      <c r="A46" s="134" t="s">
        <v>6147</v>
      </c>
      <c r="B46" s="134" t="s">
        <v>6179</v>
      </c>
      <c r="C46" s="22">
        <v>4</v>
      </c>
      <c r="D46" s="22">
        <v>5.5</v>
      </c>
      <c r="E46" s="36">
        <v>2040.03</v>
      </c>
      <c r="F46" s="35"/>
      <c r="G46" s="36">
        <f t="shared" si="0"/>
        <v>0</v>
      </c>
      <c r="H46" s="36">
        <f t="shared" si="1"/>
        <v>0</v>
      </c>
      <c r="I46" s="24">
        <f t="shared" si="2"/>
        <v>0</v>
      </c>
      <c r="K46" s="24"/>
      <c r="L46" s="26">
        <f>IFERROR((VLOOKUP(K46,'tenute nuove MXV'!D$1:E$29,2,FALSE)),0)</f>
        <v>0</v>
      </c>
      <c r="M46" s="24"/>
      <c r="N46" s="26">
        <f>IFERROR((VLOOKUP(M46,guarnizioni!G:H,2,FALSE)),0)</f>
        <v>0</v>
      </c>
      <c r="O46" s="26">
        <f t="shared" si="3"/>
        <v>2040.03</v>
      </c>
      <c r="P46" s="26">
        <f t="shared" si="4"/>
        <v>0</v>
      </c>
    </row>
    <row r="47" spans="1:16" ht="14.25" customHeight="1" x14ac:dyDescent="0.2">
      <c r="A47" s="134" t="s">
        <v>6148</v>
      </c>
      <c r="B47" s="134" t="s">
        <v>6180</v>
      </c>
      <c r="C47" s="22">
        <v>5.5</v>
      </c>
      <c r="D47" s="22">
        <v>7.5</v>
      </c>
      <c r="E47" s="36">
        <v>2394.0700000000002</v>
      </c>
      <c r="F47" s="35"/>
      <c r="G47" s="36">
        <f t="shared" si="0"/>
        <v>0</v>
      </c>
      <c r="H47" s="36">
        <f t="shared" si="1"/>
        <v>0</v>
      </c>
      <c r="I47" s="24">
        <f t="shared" si="2"/>
        <v>0</v>
      </c>
      <c r="K47" s="24"/>
      <c r="L47" s="26">
        <f>IFERROR((VLOOKUP(K47,'tenute nuove MXV'!D$1:E$29,2,FALSE)),0)</f>
        <v>0</v>
      </c>
      <c r="M47" s="24"/>
      <c r="N47" s="26">
        <f>IFERROR((VLOOKUP(M47,guarnizioni!G:H,2,FALSE)),0)</f>
        <v>0</v>
      </c>
      <c r="O47" s="26">
        <f t="shared" si="3"/>
        <v>2394.0700000000002</v>
      </c>
      <c r="P47" s="26">
        <f t="shared" si="4"/>
        <v>0</v>
      </c>
    </row>
    <row r="48" spans="1:16" ht="14.25" customHeight="1" x14ac:dyDescent="0.2">
      <c r="A48" s="134" t="s">
        <v>6149</v>
      </c>
      <c r="B48" s="134" t="s">
        <v>6181</v>
      </c>
      <c r="C48" s="22">
        <v>5.5</v>
      </c>
      <c r="D48" s="22">
        <v>7.5</v>
      </c>
      <c r="E48" s="36">
        <v>2573.9899999999998</v>
      </c>
      <c r="F48" s="35"/>
      <c r="G48" s="36">
        <f t="shared" si="0"/>
        <v>0</v>
      </c>
      <c r="H48" s="36">
        <f t="shared" si="1"/>
        <v>0</v>
      </c>
      <c r="I48" s="24">
        <f t="shared" si="2"/>
        <v>0</v>
      </c>
      <c r="K48" s="24"/>
      <c r="L48" s="26">
        <f>IFERROR((VLOOKUP(K48,'tenute nuove MXV'!D$1:E$29,2,FALSE)),0)</f>
        <v>0</v>
      </c>
      <c r="M48" s="24"/>
      <c r="N48" s="26">
        <f>IFERROR((VLOOKUP(M48,guarnizioni!G:H,2,FALSE)),0)</f>
        <v>0</v>
      </c>
      <c r="O48" s="26">
        <f t="shared" si="3"/>
        <v>2573.9899999999998</v>
      </c>
      <c r="P48" s="26">
        <f t="shared" si="4"/>
        <v>0</v>
      </c>
    </row>
    <row r="49" spans="1:16" ht="14.25" customHeight="1" x14ac:dyDescent="0.2">
      <c r="A49" s="134" t="s">
        <v>6150</v>
      </c>
      <c r="B49" s="134" t="s">
        <v>6182</v>
      </c>
      <c r="C49" s="22">
        <v>7.5</v>
      </c>
      <c r="D49" s="22">
        <v>10</v>
      </c>
      <c r="E49" s="36">
        <v>2755.35</v>
      </c>
      <c r="F49" s="35"/>
      <c r="G49" s="36">
        <f t="shared" si="0"/>
        <v>0</v>
      </c>
      <c r="H49" s="36">
        <f t="shared" si="1"/>
        <v>0</v>
      </c>
      <c r="I49" s="24">
        <f t="shared" si="2"/>
        <v>0</v>
      </c>
      <c r="K49" s="24"/>
      <c r="L49" s="26">
        <f>IFERROR((VLOOKUP(K49,'tenute nuove MXV'!D$1:E$29,2,FALSE)),0)</f>
        <v>0</v>
      </c>
      <c r="M49" s="24"/>
      <c r="N49" s="26">
        <f>IFERROR((VLOOKUP(M49,guarnizioni!G:H,2,FALSE)),0)</f>
        <v>0</v>
      </c>
      <c r="O49" s="26">
        <f t="shared" si="3"/>
        <v>2755.35</v>
      </c>
      <c r="P49" s="26">
        <f t="shared" si="4"/>
        <v>0</v>
      </c>
    </row>
    <row r="50" spans="1:16" ht="14.25" customHeight="1" x14ac:dyDescent="0.2">
      <c r="A50" s="134" t="s">
        <v>6151</v>
      </c>
      <c r="B50" s="134" t="s">
        <v>6183</v>
      </c>
      <c r="C50" s="22">
        <v>7.5</v>
      </c>
      <c r="D50" s="22">
        <v>10</v>
      </c>
      <c r="E50" s="36">
        <v>2954.13</v>
      </c>
      <c r="F50" s="35"/>
      <c r="G50" s="36">
        <f t="shared" si="0"/>
        <v>0</v>
      </c>
      <c r="H50" s="36">
        <f t="shared" si="1"/>
        <v>0</v>
      </c>
      <c r="I50" s="24">
        <f t="shared" si="2"/>
        <v>0</v>
      </c>
      <c r="K50" s="24"/>
      <c r="L50" s="26">
        <f>IFERROR((VLOOKUP(K50,'tenute nuove MXV'!D$1:E$29,2,FALSE)),0)</f>
        <v>0</v>
      </c>
      <c r="M50" s="24"/>
      <c r="N50" s="26">
        <f>IFERROR((VLOOKUP(M50,guarnizioni!G:H,2,FALSE)),0)</f>
        <v>0</v>
      </c>
      <c r="O50" s="26">
        <f t="shared" si="3"/>
        <v>2954.13</v>
      </c>
      <c r="P50" s="26">
        <f t="shared" si="4"/>
        <v>0</v>
      </c>
    </row>
    <row r="51" spans="1:16" ht="14.25" customHeight="1" x14ac:dyDescent="0.2">
      <c r="A51" s="134" t="s">
        <v>6184</v>
      </c>
      <c r="B51" s="134" t="s">
        <v>6208</v>
      </c>
      <c r="C51" s="22">
        <v>0.75</v>
      </c>
      <c r="D51" s="22">
        <v>1</v>
      </c>
      <c r="E51" s="36">
        <v>1015.67</v>
      </c>
      <c r="F51" s="35"/>
      <c r="G51" s="36">
        <f t="shared" ref="G51:G74" si="5">IF(F51="",IF($I$8="","",$I$8),F51)</f>
        <v>0</v>
      </c>
      <c r="H51" s="36">
        <f t="shared" ref="H51:H74" si="6">ROUND(E51*(G51),2)</f>
        <v>0</v>
      </c>
      <c r="I51" s="24">
        <f t="shared" ref="I51:I74" si="7">H51*$I$10</f>
        <v>0</v>
      </c>
      <c r="K51" s="24"/>
      <c r="L51" s="26">
        <f>IFERROR((VLOOKUP(K51,'tenute nuove MXV'!D$1:E$29,2,FALSE)),0)</f>
        <v>0</v>
      </c>
      <c r="M51" s="24"/>
      <c r="N51" s="26">
        <f>IFERROR((VLOOKUP(M51,guarnizioni!G:H,2,FALSE)),0)</f>
        <v>0</v>
      </c>
      <c r="O51" s="26">
        <f t="shared" si="3"/>
        <v>1015.67</v>
      </c>
      <c r="P51" s="26">
        <f t="shared" si="4"/>
        <v>0</v>
      </c>
    </row>
    <row r="52" spans="1:16" ht="14.25" customHeight="1" x14ac:dyDescent="0.2">
      <c r="A52" s="134" t="s">
        <v>6185</v>
      </c>
      <c r="B52" s="134" t="s">
        <v>6209</v>
      </c>
      <c r="C52" s="22">
        <v>0.75</v>
      </c>
      <c r="D52" s="22">
        <v>1</v>
      </c>
      <c r="E52" s="36">
        <v>1043.23</v>
      </c>
      <c r="F52" s="35"/>
      <c r="G52" s="36">
        <f t="shared" si="5"/>
        <v>0</v>
      </c>
      <c r="H52" s="36">
        <f t="shared" si="6"/>
        <v>0</v>
      </c>
      <c r="I52" s="24">
        <f t="shared" si="7"/>
        <v>0</v>
      </c>
      <c r="K52" s="24"/>
      <c r="L52" s="26">
        <f>IFERROR((VLOOKUP(K52,'tenute nuove MXV'!D$1:E$29,2,FALSE)),0)</f>
        <v>0</v>
      </c>
      <c r="M52" s="24"/>
      <c r="N52" s="26">
        <f>IFERROR((VLOOKUP(M52,guarnizioni!G:H,2,FALSE)),0)</f>
        <v>0</v>
      </c>
      <c r="O52" s="26">
        <f t="shared" si="3"/>
        <v>1043.23</v>
      </c>
      <c r="P52" s="26">
        <f t="shared" si="4"/>
        <v>0</v>
      </c>
    </row>
    <row r="53" spans="1:16" ht="14.25" customHeight="1" x14ac:dyDescent="0.2">
      <c r="A53" s="134" t="s">
        <v>6186</v>
      </c>
      <c r="B53" s="134" t="s">
        <v>6210</v>
      </c>
      <c r="C53" s="22">
        <v>1.1000000000000001</v>
      </c>
      <c r="D53" s="22">
        <v>1.5</v>
      </c>
      <c r="E53" s="36">
        <v>1130.29</v>
      </c>
      <c r="F53" s="35"/>
      <c r="G53" s="36">
        <f t="shared" si="5"/>
        <v>0</v>
      </c>
      <c r="H53" s="36">
        <f t="shared" si="6"/>
        <v>0</v>
      </c>
      <c r="I53" s="24">
        <f t="shared" si="7"/>
        <v>0</v>
      </c>
      <c r="K53" s="24"/>
      <c r="L53" s="26">
        <f>IFERROR((VLOOKUP(K53,'tenute nuove MXV'!D$1:E$29,2,FALSE)),0)</f>
        <v>0</v>
      </c>
      <c r="M53" s="24"/>
      <c r="N53" s="26">
        <f>IFERROR((VLOOKUP(M53,guarnizioni!G:H,2,FALSE)),0)</f>
        <v>0</v>
      </c>
      <c r="O53" s="26">
        <f t="shared" si="3"/>
        <v>1130.29</v>
      </c>
      <c r="P53" s="26">
        <f t="shared" si="4"/>
        <v>0</v>
      </c>
    </row>
    <row r="54" spans="1:16" ht="14.25" customHeight="1" x14ac:dyDescent="0.2">
      <c r="A54" s="134" t="s">
        <v>6187</v>
      </c>
      <c r="B54" s="134" t="s">
        <v>6211</v>
      </c>
      <c r="C54" s="22">
        <v>1.1000000000000001</v>
      </c>
      <c r="D54" s="22">
        <v>1.5</v>
      </c>
      <c r="E54" s="36">
        <v>1163.6600000000001</v>
      </c>
      <c r="F54" s="35"/>
      <c r="G54" s="36">
        <f t="shared" si="5"/>
        <v>0</v>
      </c>
      <c r="H54" s="36">
        <f t="shared" si="6"/>
        <v>0</v>
      </c>
      <c r="I54" s="24">
        <f t="shared" si="7"/>
        <v>0</v>
      </c>
      <c r="K54" s="24"/>
      <c r="L54" s="26">
        <f>IFERROR((VLOOKUP(K54,'tenute nuove MXV'!D$1:E$29,2,FALSE)),0)</f>
        <v>0</v>
      </c>
      <c r="M54" s="24"/>
      <c r="N54" s="26">
        <f>IFERROR((VLOOKUP(M54,guarnizioni!G:H,2,FALSE)),0)</f>
        <v>0</v>
      </c>
      <c r="O54" s="26">
        <f t="shared" si="3"/>
        <v>1163.6600000000001</v>
      </c>
      <c r="P54" s="26">
        <f t="shared" si="4"/>
        <v>0</v>
      </c>
    </row>
    <row r="55" spans="1:16" ht="14.25" customHeight="1" x14ac:dyDescent="0.2">
      <c r="A55" s="134" t="s">
        <v>6188</v>
      </c>
      <c r="B55" s="134" t="s">
        <v>6212</v>
      </c>
      <c r="C55" s="22">
        <v>1.5</v>
      </c>
      <c r="D55" s="22">
        <v>2</v>
      </c>
      <c r="E55" s="36">
        <v>1314.55</v>
      </c>
      <c r="F55" s="35"/>
      <c r="G55" s="36">
        <f t="shared" si="5"/>
        <v>0</v>
      </c>
      <c r="H55" s="36">
        <f t="shared" si="6"/>
        <v>0</v>
      </c>
      <c r="I55" s="24">
        <f t="shared" si="7"/>
        <v>0</v>
      </c>
      <c r="K55" s="24"/>
      <c r="L55" s="26">
        <f>IFERROR((VLOOKUP(K55,'tenute nuove MXV'!D$1:E$29,2,FALSE)),0)</f>
        <v>0</v>
      </c>
      <c r="M55" s="24"/>
      <c r="N55" s="26">
        <f>IFERROR((VLOOKUP(M55,guarnizioni!G:H,2,FALSE)),0)</f>
        <v>0</v>
      </c>
      <c r="O55" s="26">
        <f t="shared" si="3"/>
        <v>1314.55</v>
      </c>
      <c r="P55" s="26">
        <f t="shared" si="4"/>
        <v>0</v>
      </c>
    </row>
    <row r="56" spans="1:16" ht="14.25" customHeight="1" x14ac:dyDescent="0.2">
      <c r="A56" s="134" t="s">
        <v>6189</v>
      </c>
      <c r="B56" s="134" t="s">
        <v>6213</v>
      </c>
      <c r="C56" s="22">
        <v>1.5</v>
      </c>
      <c r="D56" s="22">
        <v>2</v>
      </c>
      <c r="E56" s="36">
        <v>1387.11</v>
      </c>
      <c r="F56" s="35"/>
      <c r="G56" s="36">
        <f t="shared" si="5"/>
        <v>0</v>
      </c>
      <c r="H56" s="36">
        <f t="shared" si="6"/>
        <v>0</v>
      </c>
      <c r="I56" s="24">
        <f t="shared" si="7"/>
        <v>0</v>
      </c>
      <c r="K56" s="24"/>
      <c r="L56" s="26">
        <f>IFERROR((VLOOKUP(K56,'tenute nuove MXV'!D$1:E$29,2,FALSE)),0)</f>
        <v>0</v>
      </c>
      <c r="M56" s="24"/>
      <c r="N56" s="26">
        <f>IFERROR((VLOOKUP(M56,guarnizioni!G:H,2,FALSE)),0)</f>
        <v>0</v>
      </c>
      <c r="O56" s="26">
        <f t="shared" si="3"/>
        <v>1387.11</v>
      </c>
      <c r="P56" s="26">
        <f t="shared" si="4"/>
        <v>0</v>
      </c>
    </row>
    <row r="57" spans="1:16" ht="14.25" customHeight="1" x14ac:dyDescent="0.2">
      <c r="A57" s="134" t="s">
        <v>6190</v>
      </c>
      <c r="B57" s="134" t="s">
        <v>6214</v>
      </c>
      <c r="C57" s="22">
        <v>2.2000000000000002</v>
      </c>
      <c r="D57" s="22">
        <v>3</v>
      </c>
      <c r="E57" s="36">
        <v>1564.14</v>
      </c>
      <c r="F57" s="35"/>
      <c r="G57" s="36">
        <f t="shared" si="5"/>
        <v>0</v>
      </c>
      <c r="H57" s="36">
        <f t="shared" si="6"/>
        <v>0</v>
      </c>
      <c r="I57" s="24">
        <f t="shared" si="7"/>
        <v>0</v>
      </c>
      <c r="K57" s="24"/>
      <c r="L57" s="26">
        <f>IFERROR((VLOOKUP(K57,'tenute nuove MXV'!D$1:E$29,2,FALSE)),0)</f>
        <v>0</v>
      </c>
      <c r="M57" s="24"/>
      <c r="N57" s="26">
        <f>IFERROR((VLOOKUP(M57,guarnizioni!G:H,2,FALSE)),0)</f>
        <v>0</v>
      </c>
      <c r="O57" s="26">
        <f t="shared" si="3"/>
        <v>1564.14</v>
      </c>
      <c r="P57" s="26">
        <f t="shared" si="4"/>
        <v>0</v>
      </c>
    </row>
    <row r="58" spans="1:16" ht="14.25" customHeight="1" x14ac:dyDescent="0.2">
      <c r="A58" s="134" t="s">
        <v>6191</v>
      </c>
      <c r="B58" s="134" t="s">
        <v>6215</v>
      </c>
      <c r="C58" s="22">
        <v>2.2000000000000002</v>
      </c>
      <c r="D58" s="22">
        <v>3</v>
      </c>
      <c r="E58" s="36">
        <v>1664.25</v>
      </c>
      <c r="F58" s="35"/>
      <c r="G58" s="36">
        <f t="shared" si="5"/>
        <v>0</v>
      </c>
      <c r="H58" s="36">
        <f t="shared" si="6"/>
        <v>0</v>
      </c>
      <c r="I58" s="24">
        <f t="shared" si="7"/>
        <v>0</v>
      </c>
      <c r="K58" s="24"/>
      <c r="L58" s="26">
        <f>IFERROR((VLOOKUP(K58,'tenute nuove MXV'!D$1:E$29,2,FALSE)),0)</f>
        <v>0</v>
      </c>
      <c r="M58" s="24"/>
      <c r="N58" s="26">
        <f>IFERROR((VLOOKUP(M58,guarnizioni!G:H,2,FALSE)),0)</f>
        <v>0</v>
      </c>
      <c r="O58" s="26">
        <f t="shared" si="3"/>
        <v>1664.25</v>
      </c>
      <c r="P58" s="26">
        <f t="shared" si="4"/>
        <v>0</v>
      </c>
    </row>
    <row r="59" spans="1:16" ht="14.25" customHeight="1" x14ac:dyDescent="0.2">
      <c r="A59" s="134" t="s">
        <v>6192</v>
      </c>
      <c r="B59" s="134" t="s">
        <v>6216</v>
      </c>
      <c r="C59" s="22">
        <v>1.1000000000000001</v>
      </c>
      <c r="D59" s="22">
        <v>1.5</v>
      </c>
      <c r="E59" s="36">
        <v>1035.98</v>
      </c>
      <c r="F59" s="35"/>
      <c r="G59" s="36">
        <f t="shared" si="5"/>
        <v>0</v>
      </c>
      <c r="H59" s="36">
        <f t="shared" si="6"/>
        <v>0</v>
      </c>
      <c r="I59" s="24">
        <f t="shared" si="7"/>
        <v>0</v>
      </c>
      <c r="K59" s="24"/>
      <c r="L59" s="26">
        <f>IFERROR((VLOOKUP(K59,'tenute nuove MXV'!D$1:E$29,2,FALSE)),0)</f>
        <v>0</v>
      </c>
      <c r="M59" s="24"/>
      <c r="N59" s="26">
        <f>IFERROR((VLOOKUP(M59,guarnizioni!G:H,2,FALSE)),0)</f>
        <v>0</v>
      </c>
      <c r="O59" s="26">
        <f t="shared" si="3"/>
        <v>1035.98</v>
      </c>
      <c r="P59" s="26">
        <f t="shared" si="4"/>
        <v>0</v>
      </c>
    </row>
    <row r="60" spans="1:16" ht="14.25" customHeight="1" x14ac:dyDescent="0.2">
      <c r="A60" s="134" t="s">
        <v>6193</v>
      </c>
      <c r="B60" s="134" t="s">
        <v>6217</v>
      </c>
      <c r="C60" s="22">
        <v>1.1000000000000001</v>
      </c>
      <c r="D60" s="22">
        <v>1.5</v>
      </c>
      <c r="E60" s="36">
        <v>1062.0899999999999</v>
      </c>
      <c r="F60" s="35"/>
      <c r="G60" s="36">
        <f t="shared" si="5"/>
        <v>0</v>
      </c>
      <c r="H60" s="36">
        <f t="shared" si="6"/>
        <v>0</v>
      </c>
      <c r="I60" s="24">
        <f t="shared" si="7"/>
        <v>0</v>
      </c>
      <c r="K60" s="24"/>
      <c r="L60" s="26">
        <f>IFERROR((VLOOKUP(K60,'tenute nuove MXV'!D$1:E$29,2,FALSE)),0)</f>
        <v>0</v>
      </c>
      <c r="M60" s="24"/>
      <c r="N60" s="26">
        <f>IFERROR((VLOOKUP(M60,guarnizioni!G:H,2,FALSE)),0)</f>
        <v>0</v>
      </c>
      <c r="O60" s="26">
        <f t="shared" si="3"/>
        <v>1062.0899999999999</v>
      </c>
      <c r="P60" s="26">
        <f t="shared" si="4"/>
        <v>0</v>
      </c>
    </row>
    <row r="61" spans="1:16" ht="14.25" customHeight="1" x14ac:dyDescent="0.2">
      <c r="A61" s="134" t="s">
        <v>6194</v>
      </c>
      <c r="B61" s="134" t="s">
        <v>6218</v>
      </c>
      <c r="C61" s="22">
        <v>1.5</v>
      </c>
      <c r="D61" s="22">
        <v>2</v>
      </c>
      <c r="E61" s="36">
        <v>1236.2</v>
      </c>
      <c r="F61" s="35"/>
      <c r="G61" s="36">
        <f t="shared" si="5"/>
        <v>0</v>
      </c>
      <c r="H61" s="36">
        <f t="shared" si="6"/>
        <v>0</v>
      </c>
      <c r="I61" s="24">
        <f t="shared" si="7"/>
        <v>0</v>
      </c>
      <c r="K61" s="24"/>
      <c r="L61" s="26">
        <f>IFERROR((VLOOKUP(K61,'tenute nuove MXV'!D$1:E$29,2,FALSE)),0)</f>
        <v>0</v>
      </c>
      <c r="M61" s="24"/>
      <c r="N61" s="26">
        <f>IFERROR((VLOOKUP(M61,guarnizioni!G:H,2,FALSE)),0)</f>
        <v>0</v>
      </c>
      <c r="O61" s="26">
        <f t="shared" si="3"/>
        <v>1236.2</v>
      </c>
      <c r="P61" s="26">
        <f t="shared" si="4"/>
        <v>0</v>
      </c>
    </row>
    <row r="62" spans="1:16" ht="14.25" customHeight="1" x14ac:dyDescent="0.2">
      <c r="A62" s="134" t="s">
        <v>6195</v>
      </c>
      <c r="B62" s="134" t="s">
        <v>6219</v>
      </c>
      <c r="C62" s="22">
        <v>1.5</v>
      </c>
      <c r="D62" s="22">
        <v>2</v>
      </c>
      <c r="E62" s="36">
        <v>1273.94</v>
      </c>
      <c r="F62" s="35"/>
      <c r="G62" s="36">
        <f t="shared" si="5"/>
        <v>0</v>
      </c>
      <c r="H62" s="36">
        <f t="shared" si="6"/>
        <v>0</v>
      </c>
      <c r="I62" s="24">
        <f t="shared" si="7"/>
        <v>0</v>
      </c>
      <c r="K62" s="24"/>
      <c r="L62" s="26">
        <f>IFERROR((VLOOKUP(K62,'tenute nuove MXV'!D$1:E$29,2,FALSE)),0)</f>
        <v>0</v>
      </c>
      <c r="M62" s="24"/>
      <c r="N62" s="26">
        <f>IFERROR((VLOOKUP(M62,guarnizioni!G:H,2,FALSE)),0)</f>
        <v>0</v>
      </c>
      <c r="O62" s="26">
        <f t="shared" si="3"/>
        <v>1273.94</v>
      </c>
      <c r="P62" s="26">
        <f t="shared" si="4"/>
        <v>0</v>
      </c>
    </row>
    <row r="63" spans="1:16" ht="14.25" customHeight="1" x14ac:dyDescent="0.2">
      <c r="A63" s="134" t="s">
        <v>6196</v>
      </c>
      <c r="B63" s="134" t="s">
        <v>6220</v>
      </c>
      <c r="C63" s="22">
        <v>2.2000000000000002</v>
      </c>
      <c r="D63" s="22">
        <v>3</v>
      </c>
      <c r="E63" s="36">
        <v>1337.77</v>
      </c>
      <c r="F63" s="35"/>
      <c r="G63" s="36">
        <f t="shared" si="5"/>
        <v>0</v>
      </c>
      <c r="H63" s="36">
        <f t="shared" si="6"/>
        <v>0</v>
      </c>
      <c r="I63" s="24">
        <f t="shared" si="7"/>
        <v>0</v>
      </c>
      <c r="K63" s="24"/>
      <c r="L63" s="26">
        <f>IFERROR((VLOOKUP(K63,'tenute nuove MXV'!D$1:E$29,2,FALSE)),0)</f>
        <v>0</v>
      </c>
      <c r="M63" s="24"/>
      <c r="N63" s="26">
        <f>IFERROR((VLOOKUP(M63,guarnizioni!G:H,2,FALSE)),0)</f>
        <v>0</v>
      </c>
      <c r="O63" s="26">
        <f t="shared" si="3"/>
        <v>1337.77</v>
      </c>
      <c r="P63" s="26">
        <f t="shared" si="4"/>
        <v>0</v>
      </c>
    </row>
    <row r="64" spans="1:16" ht="14.25" customHeight="1" x14ac:dyDescent="0.2">
      <c r="A64" s="134" t="s">
        <v>6197</v>
      </c>
      <c r="B64" s="134" t="s">
        <v>6221</v>
      </c>
      <c r="C64" s="22">
        <v>2.2000000000000002</v>
      </c>
      <c r="D64" s="22">
        <v>3</v>
      </c>
      <c r="E64" s="36">
        <v>1407.42</v>
      </c>
      <c r="F64" s="35"/>
      <c r="G64" s="36">
        <f t="shared" si="5"/>
        <v>0</v>
      </c>
      <c r="H64" s="36">
        <f t="shared" si="6"/>
        <v>0</v>
      </c>
      <c r="I64" s="24">
        <f t="shared" si="7"/>
        <v>0</v>
      </c>
      <c r="K64" s="24"/>
      <c r="L64" s="26">
        <f>IFERROR((VLOOKUP(K64,'tenute nuove MXV'!D$1:E$29,2,FALSE)),0)</f>
        <v>0</v>
      </c>
      <c r="M64" s="24"/>
      <c r="N64" s="26">
        <f>IFERROR((VLOOKUP(M64,guarnizioni!G:H,2,FALSE)),0)</f>
        <v>0</v>
      </c>
      <c r="O64" s="26">
        <f t="shared" si="3"/>
        <v>1407.42</v>
      </c>
      <c r="P64" s="26">
        <f t="shared" si="4"/>
        <v>0</v>
      </c>
    </row>
    <row r="65" spans="1:16" ht="14.25" customHeight="1" x14ac:dyDescent="0.2">
      <c r="A65" s="134" t="s">
        <v>6198</v>
      </c>
      <c r="B65" s="134" t="s">
        <v>6222</v>
      </c>
      <c r="C65" s="22">
        <v>3</v>
      </c>
      <c r="D65" s="22">
        <v>4</v>
      </c>
      <c r="E65" s="36">
        <v>1648.28</v>
      </c>
      <c r="F65" s="35"/>
      <c r="G65" s="36">
        <f t="shared" si="5"/>
        <v>0</v>
      </c>
      <c r="H65" s="36">
        <f t="shared" si="6"/>
        <v>0</v>
      </c>
      <c r="I65" s="24">
        <f t="shared" si="7"/>
        <v>0</v>
      </c>
      <c r="K65" s="24"/>
      <c r="L65" s="26">
        <f>IFERROR((VLOOKUP(K65,'tenute nuove MXV'!D$1:E$29,2,FALSE)),0)</f>
        <v>0</v>
      </c>
      <c r="M65" s="24"/>
      <c r="N65" s="26">
        <f>IFERROR((VLOOKUP(M65,guarnizioni!G:H,2,FALSE)),0)</f>
        <v>0</v>
      </c>
      <c r="O65" s="26">
        <f t="shared" si="3"/>
        <v>1648.28</v>
      </c>
      <c r="P65" s="26">
        <f t="shared" si="4"/>
        <v>0</v>
      </c>
    </row>
    <row r="66" spans="1:16" ht="14.25" customHeight="1" x14ac:dyDescent="0.2">
      <c r="A66" s="134" t="s">
        <v>6199</v>
      </c>
      <c r="B66" s="134" t="s">
        <v>6223</v>
      </c>
      <c r="C66" s="22">
        <v>3</v>
      </c>
      <c r="D66" s="22">
        <v>4</v>
      </c>
      <c r="E66" s="36">
        <v>1739.7</v>
      </c>
      <c r="F66" s="35"/>
      <c r="G66" s="36">
        <f t="shared" si="5"/>
        <v>0</v>
      </c>
      <c r="H66" s="36">
        <f t="shared" si="6"/>
        <v>0</v>
      </c>
      <c r="I66" s="24">
        <f t="shared" si="7"/>
        <v>0</v>
      </c>
      <c r="K66" s="24"/>
      <c r="L66" s="26">
        <f>IFERROR((VLOOKUP(K66,'tenute nuove MXV'!D$1:E$29,2,FALSE)),0)</f>
        <v>0</v>
      </c>
      <c r="M66" s="24"/>
      <c r="N66" s="26">
        <f>IFERROR((VLOOKUP(M66,guarnizioni!G:H,2,FALSE)),0)</f>
        <v>0</v>
      </c>
      <c r="O66" s="26">
        <f t="shared" si="3"/>
        <v>1739.7</v>
      </c>
      <c r="P66" s="26">
        <f t="shared" si="4"/>
        <v>0</v>
      </c>
    </row>
    <row r="67" spans="1:16" ht="14.25" customHeight="1" x14ac:dyDescent="0.2">
      <c r="A67" s="134" t="s">
        <v>6200</v>
      </c>
      <c r="B67" s="134" t="s">
        <v>6224</v>
      </c>
      <c r="C67" s="22">
        <v>1.5</v>
      </c>
      <c r="D67" s="22">
        <v>2</v>
      </c>
      <c r="E67" s="36">
        <v>1275.4000000000001</v>
      </c>
      <c r="F67" s="35"/>
      <c r="G67" s="36">
        <f t="shared" si="5"/>
        <v>0</v>
      </c>
      <c r="H67" s="36">
        <f t="shared" si="6"/>
        <v>0</v>
      </c>
      <c r="I67" s="24">
        <f t="shared" si="7"/>
        <v>0</v>
      </c>
      <c r="K67" s="24"/>
      <c r="L67" s="26">
        <f>IFERROR((VLOOKUP(K67,'tenute nuove MXV'!D$1:E$29,2,FALSE)),0)</f>
        <v>0</v>
      </c>
      <c r="M67" s="24"/>
      <c r="N67" s="26">
        <f>IFERROR((VLOOKUP(M67,guarnizioni!G:H,2,FALSE)),0)</f>
        <v>0</v>
      </c>
      <c r="O67" s="26">
        <f t="shared" si="3"/>
        <v>1275.4000000000001</v>
      </c>
      <c r="P67" s="26">
        <f t="shared" si="4"/>
        <v>0</v>
      </c>
    </row>
    <row r="68" spans="1:16" ht="14.25" customHeight="1" x14ac:dyDescent="0.2">
      <c r="A68" s="134" t="s">
        <v>6201</v>
      </c>
      <c r="B68" s="134" t="s">
        <v>6225</v>
      </c>
      <c r="C68" s="22">
        <v>2.2000000000000002</v>
      </c>
      <c r="D68" s="22">
        <v>3</v>
      </c>
      <c r="E68" s="36">
        <v>1359.54</v>
      </c>
      <c r="F68" s="35"/>
      <c r="G68" s="36">
        <f t="shared" si="5"/>
        <v>0</v>
      </c>
      <c r="H68" s="36">
        <f t="shared" si="6"/>
        <v>0</v>
      </c>
      <c r="I68" s="24">
        <f t="shared" si="7"/>
        <v>0</v>
      </c>
      <c r="K68" s="24"/>
      <c r="L68" s="26">
        <f>IFERROR((VLOOKUP(K68,'tenute nuove MXV'!D$1:E$29,2,FALSE)),0)</f>
        <v>0</v>
      </c>
      <c r="M68" s="24"/>
      <c r="N68" s="26">
        <f>IFERROR((VLOOKUP(M68,guarnizioni!G:H,2,FALSE)),0)</f>
        <v>0</v>
      </c>
      <c r="O68" s="26">
        <f t="shared" si="3"/>
        <v>1359.54</v>
      </c>
      <c r="P68" s="26">
        <f t="shared" si="4"/>
        <v>0</v>
      </c>
    </row>
    <row r="69" spans="1:16" ht="14.25" customHeight="1" x14ac:dyDescent="0.2">
      <c r="A69" s="134" t="s">
        <v>6202</v>
      </c>
      <c r="B69" s="134" t="s">
        <v>6226</v>
      </c>
      <c r="C69" s="22">
        <v>2.2000000000000002</v>
      </c>
      <c r="D69" s="22">
        <v>3</v>
      </c>
      <c r="E69" s="36">
        <v>1482.87</v>
      </c>
      <c r="F69" s="35"/>
      <c r="G69" s="36">
        <f t="shared" si="5"/>
        <v>0</v>
      </c>
      <c r="H69" s="36">
        <f t="shared" si="6"/>
        <v>0</v>
      </c>
      <c r="I69" s="24">
        <f t="shared" si="7"/>
        <v>0</v>
      </c>
      <c r="K69" s="24"/>
      <c r="L69" s="26">
        <f>IFERROR((VLOOKUP(K69,'tenute nuove MXV'!D$1:E$29,2,FALSE)),0)</f>
        <v>0</v>
      </c>
      <c r="M69" s="24"/>
      <c r="N69" s="26">
        <f>IFERROR((VLOOKUP(M69,guarnizioni!G:H,2,FALSE)),0)</f>
        <v>0</v>
      </c>
      <c r="O69" s="26">
        <f t="shared" si="3"/>
        <v>1482.87</v>
      </c>
      <c r="P69" s="26">
        <f t="shared" si="4"/>
        <v>0</v>
      </c>
    </row>
    <row r="70" spans="1:16" ht="14.25" customHeight="1" x14ac:dyDescent="0.2">
      <c r="A70" s="134" t="s">
        <v>6203</v>
      </c>
      <c r="B70" s="134" t="s">
        <v>6227</v>
      </c>
      <c r="C70" s="22">
        <v>3</v>
      </c>
      <c r="D70" s="22">
        <v>4</v>
      </c>
      <c r="E70" s="36">
        <v>1604.76</v>
      </c>
      <c r="F70" s="35"/>
      <c r="G70" s="36">
        <f t="shared" si="5"/>
        <v>0</v>
      </c>
      <c r="H70" s="36">
        <f t="shared" si="6"/>
        <v>0</v>
      </c>
      <c r="I70" s="24">
        <f t="shared" si="7"/>
        <v>0</v>
      </c>
      <c r="K70" s="24"/>
      <c r="L70" s="26">
        <f>IFERROR((VLOOKUP(K70,'tenute nuove MXV'!D$1:E$29,2,FALSE)),0)</f>
        <v>0</v>
      </c>
      <c r="M70" s="24"/>
      <c r="N70" s="26">
        <f>IFERROR((VLOOKUP(M70,guarnizioni!G:H,2,FALSE)),0)</f>
        <v>0</v>
      </c>
      <c r="O70" s="26">
        <f t="shared" si="3"/>
        <v>1604.76</v>
      </c>
      <c r="P70" s="26">
        <f t="shared" si="4"/>
        <v>0</v>
      </c>
    </row>
    <row r="71" spans="1:16" ht="14.25" customHeight="1" x14ac:dyDescent="0.2">
      <c r="A71" s="134" t="s">
        <v>6204</v>
      </c>
      <c r="B71" s="134" t="s">
        <v>6228</v>
      </c>
      <c r="C71" s="22">
        <v>3</v>
      </c>
      <c r="D71" s="22">
        <v>4</v>
      </c>
      <c r="E71" s="36">
        <v>1656.99</v>
      </c>
      <c r="F71" s="35"/>
      <c r="G71" s="36">
        <f t="shared" si="5"/>
        <v>0</v>
      </c>
      <c r="H71" s="36">
        <f t="shared" si="6"/>
        <v>0</v>
      </c>
      <c r="I71" s="24">
        <f t="shared" si="7"/>
        <v>0</v>
      </c>
      <c r="K71" s="24"/>
      <c r="L71" s="26">
        <f>IFERROR((VLOOKUP(K71,'tenute nuove MXV'!D$1:E$29,2,FALSE)),0)</f>
        <v>0</v>
      </c>
      <c r="M71" s="24"/>
      <c r="N71" s="26">
        <f>IFERROR((VLOOKUP(M71,guarnizioni!G:H,2,FALSE)),0)</f>
        <v>0</v>
      </c>
      <c r="O71" s="26">
        <f t="shared" si="3"/>
        <v>1656.99</v>
      </c>
      <c r="P71" s="26">
        <f t="shared" si="4"/>
        <v>0</v>
      </c>
    </row>
    <row r="72" spans="1:16" ht="14.25" customHeight="1" x14ac:dyDescent="0.2">
      <c r="A72" s="134" t="s">
        <v>6205</v>
      </c>
      <c r="B72" s="134" t="s">
        <v>6229</v>
      </c>
      <c r="C72" s="22">
        <v>4</v>
      </c>
      <c r="D72" s="22">
        <v>5.5</v>
      </c>
      <c r="E72" s="36">
        <v>1870.28</v>
      </c>
      <c r="F72" s="35"/>
      <c r="G72" s="36">
        <f t="shared" si="5"/>
        <v>0</v>
      </c>
      <c r="H72" s="36">
        <f t="shared" si="6"/>
        <v>0</v>
      </c>
      <c r="I72" s="24">
        <f t="shared" si="7"/>
        <v>0</v>
      </c>
      <c r="K72" s="24"/>
      <c r="L72" s="26">
        <f>IFERROR((VLOOKUP(K72,'tenute nuove MXV'!D$1:E$29,2,FALSE)),0)</f>
        <v>0</v>
      </c>
      <c r="M72" s="24"/>
      <c r="N72" s="26">
        <f>IFERROR((VLOOKUP(M72,guarnizioni!G:H,2,FALSE)),0)</f>
        <v>0</v>
      </c>
      <c r="O72" s="26">
        <f t="shared" si="3"/>
        <v>1870.28</v>
      </c>
      <c r="P72" s="26">
        <f t="shared" si="4"/>
        <v>0</v>
      </c>
    </row>
    <row r="73" spans="1:16" ht="14.25" customHeight="1" x14ac:dyDescent="0.2">
      <c r="A73" s="134" t="s">
        <v>6206</v>
      </c>
      <c r="B73" s="134" t="s">
        <v>6230</v>
      </c>
      <c r="C73" s="22">
        <v>4</v>
      </c>
      <c r="D73" s="22">
        <v>5.5</v>
      </c>
      <c r="E73" s="36">
        <v>2040.03</v>
      </c>
      <c r="F73" s="35"/>
      <c r="G73" s="36">
        <f t="shared" si="5"/>
        <v>0</v>
      </c>
      <c r="H73" s="36">
        <f t="shared" si="6"/>
        <v>0</v>
      </c>
      <c r="I73" s="24">
        <f t="shared" si="7"/>
        <v>0</v>
      </c>
      <c r="K73" s="24"/>
      <c r="L73" s="26">
        <f>IFERROR((VLOOKUP(K73,'tenute nuove MXV'!D$1:E$29,2,FALSE)),0)</f>
        <v>0</v>
      </c>
      <c r="M73" s="24"/>
      <c r="N73" s="26">
        <f>IFERROR((VLOOKUP(M73,guarnizioni!G:H,2,FALSE)),0)</f>
        <v>0</v>
      </c>
      <c r="O73" s="26">
        <f t="shared" si="3"/>
        <v>2040.03</v>
      </c>
      <c r="P73" s="26">
        <f t="shared" si="4"/>
        <v>0</v>
      </c>
    </row>
    <row r="74" spans="1:16" ht="14.25" customHeight="1" x14ac:dyDescent="0.2">
      <c r="A74" s="134" t="s">
        <v>6207</v>
      </c>
      <c r="B74" s="134" t="s">
        <v>6231</v>
      </c>
      <c r="C74" s="22">
        <v>5.5</v>
      </c>
      <c r="D74" s="22">
        <v>7.5</v>
      </c>
      <c r="E74" s="36">
        <v>2394.0700000000002</v>
      </c>
      <c r="F74" s="35"/>
      <c r="G74" s="36">
        <f t="shared" si="5"/>
        <v>0</v>
      </c>
      <c r="H74" s="36">
        <f t="shared" si="6"/>
        <v>0</v>
      </c>
      <c r="I74" s="24">
        <f t="shared" si="7"/>
        <v>0</v>
      </c>
      <c r="K74" s="24"/>
      <c r="L74" s="26">
        <f>IFERROR((VLOOKUP(K74,'tenute nuove MXV'!D$1:E$29,2,FALSE)),0)</f>
        <v>0</v>
      </c>
      <c r="M74" s="24"/>
      <c r="N74" s="26">
        <f>IFERROR((VLOOKUP(M74,guarnizioni!G:H,2,FALSE)),0)</f>
        <v>0</v>
      </c>
      <c r="O74" s="26">
        <f t="shared" si="3"/>
        <v>2394.0700000000002</v>
      </c>
      <c r="P74" s="26">
        <f t="shared" si="4"/>
        <v>0</v>
      </c>
    </row>
    <row r="75" spans="1:16" ht="14.25" customHeight="1" x14ac:dyDescent="0.2">
      <c r="A75" s="134">
        <v>53380121000</v>
      </c>
      <c r="B75" s="134" t="s">
        <v>4549</v>
      </c>
      <c r="C75" s="22">
        <v>1.1000000000000001</v>
      </c>
      <c r="D75" s="22">
        <v>1.5</v>
      </c>
      <c r="E75" s="36">
        <v>1103.6300000000001</v>
      </c>
      <c r="F75" s="35"/>
      <c r="G75" s="36">
        <f t="shared" si="0"/>
        <v>0</v>
      </c>
      <c r="H75" s="36">
        <f t="shared" si="1"/>
        <v>0</v>
      </c>
      <c r="I75" s="24">
        <f t="shared" si="2"/>
        <v>0</v>
      </c>
      <c r="K75" s="24"/>
      <c r="L75" s="26">
        <f>IFERROR((VLOOKUP(K75,'tenute nuove MXV'!D$1:E$29,2,FALSE)),0)</f>
        <v>0</v>
      </c>
      <c r="M75" s="26"/>
      <c r="N75" s="26">
        <f>IFERROR((VLOOKUP(M75,guarnizioni!G:H,2,FALSE)),0)</f>
        <v>0</v>
      </c>
      <c r="O75" s="26">
        <f t="shared" ref="O75:O106" si="8">E75+L75+N75</f>
        <v>1103.6300000000001</v>
      </c>
      <c r="P75" s="26">
        <f t="shared" ref="P75:P107" si="9">O75*$I$8</f>
        <v>0</v>
      </c>
    </row>
    <row r="76" spans="1:16" ht="14.25" customHeight="1" x14ac:dyDescent="0.2">
      <c r="A76" s="134">
        <v>53380221000</v>
      </c>
      <c r="B76" s="134" t="s">
        <v>4550</v>
      </c>
      <c r="C76" s="22">
        <v>1.5</v>
      </c>
      <c r="D76" s="22">
        <v>2</v>
      </c>
      <c r="E76" s="36">
        <v>1133.81</v>
      </c>
      <c r="F76" s="35"/>
      <c r="G76" s="36">
        <f t="shared" si="0"/>
        <v>0</v>
      </c>
      <c r="H76" s="36">
        <f t="shared" si="1"/>
        <v>0</v>
      </c>
      <c r="I76" s="24">
        <f t="shared" si="2"/>
        <v>0</v>
      </c>
      <c r="K76" s="24"/>
      <c r="L76" s="26">
        <f>IFERROR((VLOOKUP(K76,'tenute nuove MXV'!D$1:E$29,2,FALSE)),0)</f>
        <v>0</v>
      </c>
      <c r="M76" s="26"/>
      <c r="N76" s="26">
        <f>IFERROR((VLOOKUP(M76,guarnizioni!G:H,2,FALSE)),0)</f>
        <v>0</v>
      </c>
      <c r="O76" s="26">
        <f t="shared" si="8"/>
        <v>1133.81</v>
      </c>
      <c r="P76" s="26">
        <f t="shared" si="9"/>
        <v>0</v>
      </c>
    </row>
    <row r="77" spans="1:16" ht="14.25" customHeight="1" x14ac:dyDescent="0.2">
      <c r="A77" s="134">
        <v>53380321000</v>
      </c>
      <c r="B77" s="134" t="s">
        <v>4551</v>
      </c>
      <c r="C77" s="22">
        <v>2.2000000000000002</v>
      </c>
      <c r="D77" s="22">
        <v>3</v>
      </c>
      <c r="E77" s="36">
        <v>1172.94</v>
      </c>
      <c r="F77" s="35"/>
      <c r="G77" s="36">
        <f t="shared" si="0"/>
        <v>0</v>
      </c>
      <c r="H77" s="36">
        <f t="shared" si="1"/>
        <v>0</v>
      </c>
      <c r="I77" s="24">
        <f t="shared" si="2"/>
        <v>0</v>
      </c>
      <c r="K77" s="24"/>
      <c r="L77" s="26">
        <f>IFERROR((VLOOKUP(K77,'tenute nuove MXV'!D$1:E$29,2,FALSE)),0)</f>
        <v>0</v>
      </c>
      <c r="M77" s="26"/>
      <c r="N77" s="26">
        <f>IFERROR((VLOOKUP(M77,guarnizioni!G:H,2,FALSE)),0)</f>
        <v>0</v>
      </c>
      <c r="O77" s="26">
        <f t="shared" si="8"/>
        <v>1172.94</v>
      </c>
      <c r="P77" s="26">
        <f t="shared" si="9"/>
        <v>0</v>
      </c>
    </row>
    <row r="78" spans="1:16" ht="14.25" customHeight="1" x14ac:dyDescent="0.2">
      <c r="A78" s="134">
        <v>53380421000</v>
      </c>
      <c r="B78" s="134" t="s">
        <v>4552</v>
      </c>
      <c r="C78" s="22">
        <v>3</v>
      </c>
      <c r="D78" s="22">
        <v>4</v>
      </c>
      <c r="E78" s="36">
        <v>1268</v>
      </c>
      <c r="F78" s="35"/>
      <c r="G78" s="36">
        <f t="shared" si="0"/>
        <v>0</v>
      </c>
      <c r="H78" s="36">
        <f t="shared" si="1"/>
        <v>0</v>
      </c>
      <c r="I78" s="24">
        <f t="shared" si="2"/>
        <v>0</v>
      </c>
      <c r="K78" s="24"/>
      <c r="L78" s="26">
        <f>IFERROR((VLOOKUP(K78,'tenute nuove MXV'!D$1:E$29,2,FALSE)),0)</f>
        <v>0</v>
      </c>
      <c r="M78" s="26"/>
      <c r="N78" s="26">
        <f>IFERROR((VLOOKUP(M78,guarnizioni!G:H,2,FALSE)),0)</f>
        <v>0</v>
      </c>
      <c r="O78" s="26">
        <f t="shared" si="8"/>
        <v>1268</v>
      </c>
      <c r="P78" s="26">
        <f t="shared" si="9"/>
        <v>0</v>
      </c>
    </row>
    <row r="79" spans="1:16" ht="14.25" customHeight="1" x14ac:dyDescent="0.2">
      <c r="A79" s="134">
        <v>53380521000</v>
      </c>
      <c r="B79" s="134" t="s">
        <v>4553</v>
      </c>
      <c r="C79" s="22">
        <v>4</v>
      </c>
      <c r="D79" s="22">
        <v>5.5</v>
      </c>
      <c r="E79" s="36">
        <v>1529.87</v>
      </c>
      <c r="F79" s="35"/>
      <c r="G79" s="36">
        <f t="shared" si="0"/>
        <v>0</v>
      </c>
      <c r="H79" s="36">
        <f t="shared" si="1"/>
        <v>0</v>
      </c>
      <c r="I79" s="24">
        <f t="shared" si="2"/>
        <v>0</v>
      </c>
      <c r="K79" s="24"/>
      <c r="L79" s="26">
        <f>IFERROR((VLOOKUP(K79,'tenute nuove MXV'!D$1:E$29,2,FALSE)),0)</f>
        <v>0</v>
      </c>
      <c r="M79" s="26"/>
      <c r="N79" s="26">
        <f>IFERROR((VLOOKUP(M79,guarnizioni!G:H,2,FALSE)),0)</f>
        <v>0</v>
      </c>
      <c r="O79" s="26">
        <f t="shared" si="8"/>
        <v>1529.87</v>
      </c>
      <c r="P79" s="26">
        <f t="shared" si="9"/>
        <v>0</v>
      </c>
    </row>
    <row r="80" spans="1:16" ht="14.25" customHeight="1" x14ac:dyDescent="0.2">
      <c r="A80" s="134">
        <v>53380621000</v>
      </c>
      <c r="B80" s="134" t="s">
        <v>4554</v>
      </c>
      <c r="C80" s="22">
        <v>5.5</v>
      </c>
      <c r="D80" s="22">
        <v>7.5</v>
      </c>
      <c r="E80" s="36">
        <v>2085.8000000000002</v>
      </c>
      <c r="F80" s="35"/>
      <c r="G80" s="36">
        <f t="shared" si="0"/>
        <v>0</v>
      </c>
      <c r="H80" s="36">
        <f t="shared" si="1"/>
        <v>0</v>
      </c>
      <c r="I80" s="24">
        <f t="shared" si="2"/>
        <v>0</v>
      </c>
      <c r="K80" s="24"/>
      <c r="L80" s="26">
        <f>IFERROR((VLOOKUP(K80,'tenute nuove MXV'!D$1:E$29,2,FALSE)),0)</f>
        <v>0</v>
      </c>
      <c r="M80" s="26"/>
      <c r="N80" s="26">
        <f>IFERROR((VLOOKUP(M80,guarnizioni!G:H,2,FALSE)),0)</f>
        <v>0</v>
      </c>
      <c r="O80" s="26">
        <f t="shared" si="8"/>
        <v>2085.8000000000002</v>
      </c>
      <c r="P80" s="26">
        <f t="shared" si="9"/>
        <v>0</v>
      </c>
    </row>
    <row r="81" spans="1:16" ht="14.25" customHeight="1" x14ac:dyDescent="0.2">
      <c r="A81" s="134">
        <v>53380721000</v>
      </c>
      <c r="B81" s="134" t="s">
        <v>4555</v>
      </c>
      <c r="C81" s="22">
        <v>5.5</v>
      </c>
      <c r="D81" s="22">
        <v>7.5</v>
      </c>
      <c r="E81" s="36">
        <v>2181.6799999999998</v>
      </c>
      <c r="F81" s="35"/>
      <c r="G81" s="36">
        <f t="shared" si="0"/>
        <v>0</v>
      </c>
      <c r="H81" s="36">
        <f t="shared" si="1"/>
        <v>0</v>
      </c>
      <c r="I81" s="24">
        <f t="shared" si="2"/>
        <v>0</v>
      </c>
      <c r="K81" s="24"/>
      <c r="L81" s="26">
        <f>IFERROR((VLOOKUP(K81,'tenute nuove MXV'!D$1:E$29,2,FALSE)),0)</f>
        <v>0</v>
      </c>
      <c r="M81" s="26"/>
      <c r="N81" s="26">
        <f>IFERROR((VLOOKUP(M81,guarnizioni!G:H,2,FALSE)),0)</f>
        <v>0</v>
      </c>
      <c r="O81" s="26">
        <f t="shared" si="8"/>
        <v>2181.6799999999998</v>
      </c>
      <c r="P81" s="26">
        <f t="shared" si="9"/>
        <v>0</v>
      </c>
    </row>
    <row r="82" spans="1:16" ht="14.25" customHeight="1" x14ac:dyDescent="0.2">
      <c r="A82" s="134">
        <v>53380821000</v>
      </c>
      <c r="B82" s="134" t="s">
        <v>4556</v>
      </c>
      <c r="C82" s="22">
        <v>7.5</v>
      </c>
      <c r="D82" s="22">
        <v>10</v>
      </c>
      <c r="E82" s="36">
        <v>2271.39</v>
      </c>
      <c r="F82" s="35"/>
      <c r="G82" s="36">
        <f t="shared" si="0"/>
        <v>0</v>
      </c>
      <c r="H82" s="36">
        <f t="shared" si="1"/>
        <v>0</v>
      </c>
      <c r="I82" s="24">
        <f t="shared" si="2"/>
        <v>0</v>
      </c>
      <c r="K82" s="24"/>
      <c r="L82" s="26">
        <f>IFERROR((VLOOKUP(K82,'tenute nuove MXV'!D$1:E$29,2,FALSE)),0)</f>
        <v>0</v>
      </c>
      <c r="M82" s="26"/>
      <c r="N82" s="26">
        <f>IFERROR((VLOOKUP(M82,guarnizioni!G:H,2,FALSE)),0)</f>
        <v>0</v>
      </c>
      <c r="O82" s="26">
        <f t="shared" si="8"/>
        <v>2271.39</v>
      </c>
      <c r="P82" s="26">
        <f t="shared" si="9"/>
        <v>0</v>
      </c>
    </row>
    <row r="83" spans="1:16" ht="14.25" customHeight="1" x14ac:dyDescent="0.2">
      <c r="A83" s="134">
        <v>53380921000</v>
      </c>
      <c r="B83" s="134" t="s">
        <v>4557</v>
      </c>
      <c r="C83" s="22">
        <v>7.5</v>
      </c>
      <c r="D83" s="22">
        <v>10</v>
      </c>
      <c r="E83" s="36">
        <v>2435.65</v>
      </c>
      <c r="F83" s="35"/>
      <c r="G83" s="36">
        <f t="shared" si="0"/>
        <v>0</v>
      </c>
      <c r="H83" s="36">
        <f t="shared" si="1"/>
        <v>0</v>
      </c>
      <c r="I83" s="24">
        <f t="shared" si="2"/>
        <v>0</v>
      </c>
      <c r="K83" s="24"/>
      <c r="L83" s="26">
        <f>IFERROR((VLOOKUP(K83,'tenute nuove MXV'!D$1:E$29,2,FALSE)),0)</f>
        <v>0</v>
      </c>
      <c r="M83" s="26"/>
      <c r="N83" s="26">
        <f>IFERROR((VLOOKUP(M83,guarnizioni!G:H,2,FALSE)),0)</f>
        <v>0</v>
      </c>
      <c r="O83" s="26">
        <f t="shared" si="8"/>
        <v>2435.65</v>
      </c>
      <c r="P83" s="26">
        <f t="shared" si="9"/>
        <v>0</v>
      </c>
    </row>
    <row r="84" spans="1:16" ht="14.25" customHeight="1" x14ac:dyDescent="0.2">
      <c r="A84" s="134">
        <v>53381021000</v>
      </c>
      <c r="B84" s="134" t="s">
        <v>4558</v>
      </c>
      <c r="C84" s="22">
        <v>7.5</v>
      </c>
      <c r="D84" s="22">
        <v>10</v>
      </c>
      <c r="E84" s="36">
        <v>2526.0100000000002</v>
      </c>
      <c r="F84" s="35"/>
      <c r="G84" s="36">
        <f t="shared" si="0"/>
        <v>0</v>
      </c>
      <c r="H84" s="36">
        <f t="shared" si="1"/>
        <v>0</v>
      </c>
      <c r="I84" s="24">
        <f t="shared" si="2"/>
        <v>0</v>
      </c>
      <c r="K84" s="24"/>
      <c r="L84" s="26">
        <f>IFERROR((VLOOKUP(K84,'tenute nuove MXV'!D$1:E$29,2,FALSE)),0)</f>
        <v>0</v>
      </c>
      <c r="M84" s="26"/>
      <c r="N84" s="26">
        <f>IFERROR((VLOOKUP(M84,guarnizioni!G:H,2,FALSE)),0)</f>
        <v>0</v>
      </c>
      <c r="O84" s="26">
        <f t="shared" si="8"/>
        <v>2526.0100000000002</v>
      </c>
      <c r="P84" s="26">
        <f t="shared" si="9"/>
        <v>0</v>
      </c>
    </row>
    <row r="85" spans="1:16" ht="14.25" customHeight="1" x14ac:dyDescent="0.2">
      <c r="A85" s="134">
        <v>53381121000</v>
      </c>
      <c r="B85" s="134" t="s">
        <v>4559</v>
      </c>
      <c r="C85" s="22">
        <v>9.1999999999999993</v>
      </c>
      <c r="D85" s="22">
        <v>12.5</v>
      </c>
      <c r="E85" s="36">
        <v>2792.26</v>
      </c>
      <c r="F85" s="35"/>
      <c r="G85" s="36">
        <f t="shared" si="0"/>
        <v>0</v>
      </c>
      <c r="H85" s="36">
        <f t="shared" si="1"/>
        <v>0</v>
      </c>
      <c r="I85" s="24">
        <f t="shared" si="2"/>
        <v>0</v>
      </c>
      <c r="K85" s="24"/>
      <c r="L85" s="26">
        <f>IFERROR((VLOOKUP(K85,'tenute nuove MXV'!D$1:E$29,2,FALSE)),0)</f>
        <v>0</v>
      </c>
      <c r="M85" s="26"/>
      <c r="N85" s="26">
        <f>IFERROR((VLOOKUP(M85,guarnizioni!G:H,2,FALSE)),0)</f>
        <v>0</v>
      </c>
      <c r="O85" s="26">
        <f t="shared" si="8"/>
        <v>2792.26</v>
      </c>
      <c r="P85" s="26">
        <f t="shared" si="9"/>
        <v>0</v>
      </c>
    </row>
    <row r="86" spans="1:16" ht="14.25" customHeight="1" x14ac:dyDescent="0.2">
      <c r="A86" s="134">
        <v>53381221000</v>
      </c>
      <c r="B86" s="134" t="s">
        <v>4560</v>
      </c>
      <c r="C86" s="22">
        <v>9.1999999999999993</v>
      </c>
      <c r="D86" s="22">
        <v>12.5</v>
      </c>
      <c r="E86" s="36">
        <v>2881.65</v>
      </c>
      <c r="F86" s="35"/>
      <c r="G86" s="36">
        <f t="shared" si="0"/>
        <v>0</v>
      </c>
      <c r="H86" s="36">
        <f t="shared" si="1"/>
        <v>0</v>
      </c>
      <c r="I86" s="24">
        <f t="shared" si="2"/>
        <v>0</v>
      </c>
      <c r="K86" s="24"/>
      <c r="L86" s="26">
        <f>IFERROR((VLOOKUP(K86,'tenute nuove MXV'!D$1:E$29,2,FALSE)),0)</f>
        <v>0</v>
      </c>
      <c r="M86" s="26"/>
      <c r="N86" s="26">
        <f>IFERROR((VLOOKUP(M86,guarnizioni!G:H,2,FALSE)),0)</f>
        <v>0</v>
      </c>
      <c r="O86" s="26">
        <f t="shared" si="8"/>
        <v>2881.65</v>
      </c>
      <c r="P86" s="26">
        <f t="shared" si="9"/>
        <v>0</v>
      </c>
    </row>
    <row r="87" spans="1:16" ht="14.25" customHeight="1" x14ac:dyDescent="0.2">
      <c r="A87" s="134">
        <v>53381321000</v>
      </c>
      <c r="B87" s="134" t="s">
        <v>4561</v>
      </c>
      <c r="C87" s="22">
        <v>11</v>
      </c>
      <c r="D87" s="22">
        <v>15</v>
      </c>
      <c r="E87" s="36">
        <v>2970.5</v>
      </c>
      <c r="F87" s="35"/>
      <c r="G87" s="36">
        <f t="shared" si="0"/>
        <v>0</v>
      </c>
      <c r="H87" s="36">
        <f t="shared" si="1"/>
        <v>0</v>
      </c>
      <c r="I87" s="24">
        <f t="shared" si="2"/>
        <v>0</v>
      </c>
      <c r="K87" s="24"/>
      <c r="L87" s="26">
        <f>IFERROR((VLOOKUP(K87,'tenute nuove MXV'!D$1:E$29,2,FALSE)),0)</f>
        <v>0</v>
      </c>
      <c r="M87" s="26"/>
      <c r="N87" s="26">
        <f>IFERROR((VLOOKUP(M87,guarnizioni!G:H,2,FALSE)),0)</f>
        <v>0</v>
      </c>
      <c r="O87" s="26">
        <f t="shared" si="8"/>
        <v>2970.5</v>
      </c>
      <c r="P87" s="26">
        <f t="shared" si="9"/>
        <v>0</v>
      </c>
    </row>
    <row r="88" spans="1:16" ht="14.25" customHeight="1" x14ac:dyDescent="0.2">
      <c r="A88" s="134">
        <v>53381421000</v>
      </c>
      <c r="B88" s="134" t="s">
        <v>4562</v>
      </c>
      <c r="C88" s="22">
        <v>11</v>
      </c>
      <c r="D88" s="22">
        <v>15</v>
      </c>
      <c r="E88" s="36">
        <v>3055.19</v>
      </c>
      <c r="F88" s="35"/>
      <c r="G88" s="36">
        <f t="shared" si="0"/>
        <v>0</v>
      </c>
      <c r="H88" s="36">
        <f t="shared" si="1"/>
        <v>0</v>
      </c>
      <c r="I88" s="24">
        <f t="shared" si="2"/>
        <v>0</v>
      </c>
      <c r="K88" s="24"/>
      <c r="L88" s="26">
        <f>IFERROR((VLOOKUP(K88,'tenute nuove MXV'!D$1:E$29,2,FALSE)),0)</f>
        <v>0</v>
      </c>
      <c r="M88" s="26"/>
      <c r="N88" s="26">
        <f>IFERROR((VLOOKUP(M88,guarnizioni!G:H,2,FALSE)),0)</f>
        <v>0</v>
      </c>
      <c r="O88" s="26">
        <f t="shared" si="8"/>
        <v>3055.19</v>
      </c>
      <c r="P88" s="26">
        <f t="shared" si="9"/>
        <v>0</v>
      </c>
    </row>
    <row r="89" spans="1:16" ht="14.25" customHeight="1" x14ac:dyDescent="0.2">
      <c r="A89" s="134">
        <v>53381521000</v>
      </c>
      <c r="B89" s="134" t="s">
        <v>4563</v>
      </c>
      <c r="C89" s="22">
        <v>11</v>
      </c>
      <c r="D89" s="22">
        <v>15</v>
      </c>
      <c r="E89" s="36">
        <v>3224.68</v>
      </c>
      <c r="F89" s="35"/>
      <c r="G89" s="36">
        <f t="shared" si="0"/>
        <v>0</v>
      </c>
      <c r="H89" s="36">
        <f t="shared" si="1"/>
        <v>0</v>
      </c>
      <c r="I89" s="24">
        <f t="shared" si="2"/>
        <v>0</v>
      </c>
      <c r="K89" s="24"/>
      <c r="L89" s="26">
        <f>IFERROR((VLOOKUP(K89,'tenute nuove MXV'!D$1:E$29,2,FALSE)),0)</f>
        <v>0</v>
      </c>
      <c r="M89" s="26"/>
      <c r="N89" s="26">
        <f>IFERROR((VLOOKUP(M89,guarnizioni!G:H,2,FALSE)),0)</f>
        <v>0</v>
      </c>
      <c r="O89" s="26">
        <f t="shared" si="8"/>
        <v>3224.68</v>
      </c>
      <c r="P89" s="26">
        <f t="shared" si="9"/>
        <v>0</v>
      </c>
    </row>
    <row r="90" spans="1:16" ht="14.25" customHeight="1" x14ac:dyDescent="0.2">
      <c r="A90" s="134">
        <v>53381621000</v>
      </c>
      <c r="B90" s="134" t="s">
        <v>4564</v>
      </c>
      <c r="C90" s="22">
        <v>15</v>
      </c>
      <c r="D90" s="22">
        <v>20</v>
      </c>
      <c r="E90" s="36">
        <v>3310.6</v>
      </c>
      <c r="F90" s="35"/>
      <c r="G90" s="36">
        <f t="shared" si="0"/>
        <v>0</v>
      </c>
      <c r="H90" s="36">
        <f t="shared" si="1"/>
        <v>0</v>
      </c>
      <c r="I90" s="24">
        <f t="shared" si="2"/>
        <v>0</v>
      </c>
      <c r="K90" s="24"/>
      <c r="L90" s="26">
        <f>IFERROR((VLOOKUP(K90,'tenute nuove MXV'!D$1:E$29,2,FALSE)),0)</f>
        <v>0</v>
      </c>
      <c r="M90" s="26"/>
      <c r="N90" s="26">
        <f>IFERROR((VLOOKUP(M90,guarnizioni!G:H,2,FALSE)),0)</f>
        <v>0</v>
      </c>
      <c r="O90" s="26">
        <f t="shared" si="8"/>
        <v>3310.6</v>
      </c>
      <c r="P90" s="26">
        <f t="shared" si="9"/>
        <v>0</v>
      </c>
    </row>
    <row r="91" spans="1:16" ht="14.25" customHeight="1" x14ac:dyDescent="0.2">
      <c r="A91" s="134">
        <v>53381721000</v>
      </c>
      <c r="B91" s="134" t="s">
        <v>4565</v>
      </c>
      <c r="C91" s="22">
        <v>15</v>
      </c>
      <c r="D91" s="22">
        <v>20</v>
      </c>
      <c r="E91" s="36">
        <v>3466.93</v>
      </c>
      <c r="F91" s="35"/>
      <c r="G91" s="36">
        <f t="shared" si="0"/>
        <v>0</v>
      </c>
      <c r="H91" s="36">
        <f t="shared" si="1"/>
        <v>0</v>
      </c>
      <c r="I91" s="24">
        <f t="shared" si="2"/>
        <v>0</v>
      </c>
      <c r="K91" s="24"/>
      <c r="L91" s="26">
        <f>IFERROR((VLOOKUP(K91,'tenute nuove MXV'!D$1:E$29,2,FALSE)),0)</f>
        <v>0</v>
      </c>
      <c r="M91" s="26"/>
      <c r="N91" s="26">
        <f>IFERROR((VLOOKUP(M91,guarnizioni!G:H,2,FALSE)),0)</f>
        <v>0</v>
      </c>
      <c r="O91" s="26">
        <f t="shared" si="8"/>
        <v>3466.93</v>
      </c>
      <c r="P91" s="26">
        <f t="shared" si="9"/>
        <v>0</v>
      </c>
    </row>
    <row r="92" spans="1:16" ht="14.25" customHeight="1" x14ac:dyDescent="0.2">
      <c r="A92" s="134">
        <v>53390121000</v>
      </c>
      <c r="B92" s="134" t="s">
        <v>4566</v>
      </c>
      <c r="C92" s="22">
        <v>1.1000000000000001</v>
      </c>
      <c r="D92" s="22">
        <v>1.5</v>
      </c>
      <c r="E92" s="36">
        <v>1108.69</v>
      </c>
      <c r="F92" s="35"/>
      <c r="G92" s="36">
        <f t="shared" si="0"/>
        <v>0</v>
      </c>
      <c r="H92" s="36">
        <f t="shared" si="1"/>
        <v>0</v>
      </c>
      <c r="I92" s="24">
        <f t="shared" si="2"/>
        <v>0</v>
      </c>
      <c r="K92" s="24"/>
      <c r="L92" s="26">
        <f>IFERROR((VLOOKUP(K92,'tenute nuove MXV'!D$1:E$29,2,FALSE)),0)</f>
        <v>0</v>
      </c>
      <c r="M92" s="26"/>
      <c r="N92" s="26">
        <f>IFERROR((VLOOKUP(M92,guarnizioni!G:H,2,FALSE)),0)</f>
        <v>0</v>
      </c>
      <c r="O92" s="26">
        <f t="shared" si="8"/>
        <v>1108.69</v>
      </c>
      <c r="P92" s="26">
        <f t="shared" si="9"/>
        <v>0</v>
      </c>
    </row>
    <row r="93" spans="1:16" ht="14.25" customHeight="1" x14ac:dyDescent="0.2">
      <c r="A93" s="134">
        <v>53390221000</v>
      </c>
      <c r="B93" s="134" t="s">
        <v>4567</v>
      </c>
      <c r="C93" s="22">
        <v>2.2000000000000002</v>
      </c>
      <c r="D93" s="22">
        <v>3</v>
      </c>
      <c r="E93" s="36">
        <v>1138.8900000000001</v>
      </c>
      <c r="F93" s="35"/>
      <c r="G93" s="36">
        <f t="shared" si="0"/>
        <v>0</v>
      </c>
      <c r="H93" s="36">
        <f t="shared" si="1"/>
        <v>0</v>
      </c>
      <c r="I93" s="24">
        <f t="shared" si="2"/>
        <v>0</v>
      </c>
      <c r="K93" s="24"/>
      <c r="L93" s="26">
        <f>IFERROR((VLOOKUP(K93,'tenute nuove MXV'!D$1:E$29,2,FALSE)),0)</f>
        <v>0</v>
      </c>
      <c r="M93" s="26"/>
      <c r="N93" s="26">
        <f>IFERROR((VLOOKUP(M93,guarnizioni!G:H,2,FALSE)),0)</f>
        <v>0</v>
      </c>
      <c r="O93" s="26">
        <f t="shared" si="8"/>
        <v>1138.8900000000001</v>
      </c>
      <c r="P93" s="26">
        <f t="shared" si="9"/>
        <v>0</v>
      </c>
    </row>
    <row r="94" spans="1:16" ht="14.25" customHeight="1" x14ac:dyDescent="0.2">
      <c r="A94" s="134">
        <v>53390321000</v>
      </c>
      <c r="B94" s="134" t="s">
        <v>4568</v>
      </c>
      <c r="C94" s="22">
        <v>3</v>
      </c>
      <c r="D94" s="22">
        <v>4</v>
      </c>
      <c r="E94" s="36">
        <v>1199.3499999999999</v>
      </c>
      <c r="F94" s="35"/>
      <c r="G94" s="36">
        <f t="shared" si="0"/>
        <v>0</v>
      </c>
      <c r="H94" s="36">
        <f t="shared" si="1"/>
        <v>0</v>
      </c>
      <c r="I94" s="24">
        <f t="shared" si="2"/>
        <v>0</v>
      </c>
      <c r="K94" s="24"/>
      <c r="L94" s="26">
        <f>IFERROR((VLOOKUP(K94,'tenute nuove MXV'!D$1:E$29,2,FALSE)),0)</f>
        <v>0</v>
      </c>
      <c r="M94" s="26"/>
      <c r="N94" s="26">
        <f>IFERROR((VLOOKUP(M94,guarnizioni!G:H,2,FALSE)),0)</f>
        <v>0</v>
      </c>
      <c r="O94" s="26">
        <f t="shared" si="8"/>
        <v>1199.3499999999999</v>
      </c>
      <c r="P94" s="26">
        <f t="shared" si="9"/>
        <v>0</v>
      </c>
    </row>
    <row r="95" spans="1:16" ht="14.25" customHeight="1" x14ac:dyDescent="0.2">
      <c r="A95" s="134">
        <v>53390421000</v>
      </c>
      <c r="B95" s="134" t="s">
        <v>4569</v>
      </c>
      <c r="C95" s="22">
        <v>4</v>
      </c>
      <c r="D95" s="22">
        <v>5.5</v>
      </c>
      <c r="E95" s="36">
        <v>1273.07</v>
      </c>
      <c r="F95" s="35"/>
      <c r="G95" s="36">
        <f t="shared" si="0"/>
        <v>0</v>
      </c>
      <c r="H95" s="36">
        <f t="shared" si="1"/>
        <v>0</v>
      </c>
      <c r="I95" s="24">
        <f t="shared" si="2"/>
        <v>0</v>
      </c>
      <c r="K95" s="24"/>
      <c r="L95" s="26">
        <f>IFERROR((VLOOKUP(K95,'tenute nuove MXV'!D$1:E$29,2,FALSE)),0)</f>
        <v>0</v>
      </c>
      <c r="M95" s="26"/>
      <c r="N95" s="26">
        <f>IFERROR((VLOOKUP(M95,guarnizioni!G:H,2,FALSE)),0)</f>
        <v>0</v>
      </c>
      <c r="O95" s="26">
        <f t="shared" si="8"/>
        <v>1273.07</v>
      </c>
      <c r="P95" s="26">
        <f t="shared" si="9"/>
        <v>0</v>
      </c>
    </row>
    <row r="96" spans="1:16" ht="14.25" customHeight="1" x14ac:dyDescent="0.2">
      <c r="A96" s="134">
        <v>53390521000</v>
      </c>
      <c r="B96" s="134" t="s">
        <v>4570</v>
      </c>
      <c r="C96" s="22">
        <v>5.5</v>
      </c>
      <c r="D96" s="22">
        <v>7.5</v>
      </c>
      <c r="E96" s="36">
        <v>1792.74</v>
      </c>
      <c r="F96" s="35"/>
      <c r="G96" s="36">
        <f t="shared" si="0"/>
        <v>0</v>
      </c>
      <c r="H96" s="36">
        <f t="shared" si="1"/>
        <v>0</v>
      </c>
      <c r="I96" s="24">
        <f t="shared" si="2"/>
        <v>0</v>
      </c>
      <c r="K96" s="24"/>
      <c r="L96" s="26">
        <f>IFERROR((VLOOKUP(K96,'tenute nuove MXV'!D$1:E$29,2,FALSE)),0)</f>
        <v>0</v>
      </c>
      <c r="M96" s="26"/>
      <c r="N96" s="26">
        <f>IFERROR((VLOOKUP(M96,guarnizioni!G:H,2,FALSE)),0)</f>
        <v>0</v>
      </c>
      <c r="O96" s="26">
        <f t="shared" si="8"/>
        <v>1792.74</v>
      </c>
      <c r="P96" s="26">
        <f t="shared" si="9"/>
        <v>0</v>
      </c>
    </row>
    <row r="97" spans="1:16" ht="14.25" customHeight="1" x14ac:dyDescent="0.2">
      <c r="A97" s="134">
        <v>53390621000</v>
      </c>
      <c r="B97" s="134" t="s">
        <v>4571</v>
      </c>
      <c r="C97" s="22">
        <v>7.5</v>
      </c>
      <c r="D97" s="22">
        <v>10</v>
      </c>
      <c r="E97" s="36">
        <v>2091.94</v>
      </c>
      <c r="F97" s="35"/>
      <c r="G97" s="36">
        <f t="shared" si="0"/>
        <v>0</v>
      </c>
      <c r="H97" s="36">
        <f t="shared" si="1"/>
        <v>0</v>
      </c>
      <c r="I97" s="24">
        <f t="shared" si="2"/>
        <v>0</v>
      </c>
      <c r="K97" s="24"/>
      <c r="L97" s="26">
        <f>IFERROR((VLOOKUP(K97,'tenute nuove MXV'!D$1:E$29,2,FALSE)),0)</f>
        <v>0</v>
      </c>
      <c r="M97" s="26"/>
      <c r="N97" s="26">
        <f>IFERROR((VLOOKUP(M97,guarnizioni!G:H,2,FALSE)),0)</f>
        <v>0</v>
      </c>
      <c r="O97" s="26">
        <f t="shared" si="8"/>
        <v>2091.94</v>
      </c>
      <c r="P97" s="26">
        <f t="shared" si="9"/>
        <v>0</v>
      </c>
    </row>
    <row r="98" spans="1:16" ht="14.25" customHeight="1" x14ac:dyDescent="0.2">
      <c r="A98" s="134">
        <v>53390721000</v>
      </c>
      <c r="B98" s="134" t="s">
        <v>4572</v>
      </c>
      <c r="C98" s="22">
        <v>7.5</v>
      </c>
      <c r="D98" s="22">
        <v>10</v>
      </c>
      <c r="E98" s="36">
        <v>2187.81</v>
      </c>
      <c r="F98" s="35"/>
      <c r="G98" s="36">
        <f t="shared" si="0"/>
        <v>0</v>
      </c>
      <c r="H98" s="36">
        <f t="shared" si="1"/>
        <v>0</v>
      </c>
      <c r="I98" s="24">
        <f t="shared" si="2"/>
        <v>0</v>
      </c>
      <c r="K98" s="24"/>
      <c r="L98" s="26">
        <f>IFERROR((VLOOKUP(K98,'tenute nuove MXV'!D$1:E$29,2,FALSE)),0)</f>
        <v>0</v>
      </c>
      <c r="M98" s="26"/>
      <c r="N98" s="26">
        <f>IFERROR((VLOOKUP(M98,guarnizioni!G:H,2,FALSE)),0)</f>
        <v>0</v>
      </c>
      <c r="O98" s="26">
        <f t="shared" si="8"/>
        <v>2187.81</v>
      </c>
      <c r="P98" s="26">
        <f t="shared" si="9"/>
        <v>0</v>
      </c>
    </row>
    <row r="99" spans="1:16" ht="14.25" customHeight="1" x14ac:dyDescent="0.2">
      <c r="A99" s="134">
        <v>53390821000</v>
      </c>
      <c r="B99" s="134" t="s">
        <v>4573</v>
      </c>
      <c r="C99" s="22">
        <v>9.1999999999999993</v>
      </c>
      <c r="D99" s="22">
        <v>12.5</v>
      </c>
      <c r="E99" s="36">
        <v>2431.41</v>
      </c>
      <c r="F99" s="35"/>
      <c r="G99" s="36">
        <f t="shared" si="0"/>
        <v>0</v>
      </c>
      <c r="H99" s="36">
        <f t="shared" si="1"/>
        <v>0</v>
      </c>
      <c r="I99" s="24">
        <f t="shared" si="2"/>
        <v>0</v>
      </c>
      <c r="K99" s="24"/>
      <c r="L99" s="26">
        <f>IFERROR((VLOOKUP(K99,'tenute nuove MXV'!D$1:E$29,2,FALSE)),0)</f>
        <v>0</v>
      </c>
      <c r="M99" s="26"/>
      <c r="N99" s="26">
        <f>IFERROR((VLOOKUP(M99,guarnizioni!G:H,2,FALSE)),0)</f>
        <v>0</v>
      </c>
      <c r="O99" s="26">
        <f t="shared" si="8"/>
        <v>2431.41</v>
      </c>
      <c r="P99" s="26">
        <f t="shared" si="9"/>
        <v>0</v>
      </c>
    </row>
    <row r="100" spans="1:16" ht="14.25" customHeight="1" x14ac:dyDescent="0.2">
      <c r="A100" s="134">
        <v>53390921000</v>
      </c>
      <c r="B100" s="134" t="s">
        <v>4574</v>
      </c>
      <c r="C100" s="22">
        <v>9.1999999999999993</v>
      </c>
      <c r="D100" s="22">
        <v>12.5</v>
      </c>
      <c r="E100" s="36">
        <v>2595.69</v>
      </c>
      <c r="F100" s="35"/>
      <c r="G100" s="36">
        <f t="shared" si="0"/>
        <v>0</v>
      </c>
      <c r="H100" s="36">
        <f t="shared" si="1"/>
        <v>0</v>
      </c>
      <c r="I100" s="24">
        <f t="shared" si="2"/>
        <v>0</v>
      </c>
      <c r="K100" s="24"/>
      <c r="L100" s="26">
        <f>IFERROR((VLOOKUP(K100,'tenute nuove MXV'!D$1:E$29,2,FALSE)),0)</f>
        <v>0</v>
      </c>
      <c r="M100" s="26"/>
      <c r="N100" s="26">
        <f>IFERROR((VLOOKUP(M100,guarnizioni!G:H,2,FALSE)),0)</f>
        <v>0</v>
      </c>
      <c r="O100" s="26">
        <f t="shared" si="8"/>
        <v>2595.69</v>
      </c>
      <c r="P100" s="26">
        <f t="shared" si="9"/>
        <v>0</v>
      </c>
    </row>
    <row r="101" spans="1:16" ht="14.25" customHeight="1" x14ac:dyDescent="0.2">
      <c r="A101" s="134">
        <v>53391021000</v>
      </c>
      <c r="B101" s="134" t="s">
        <v>4575</v>
      </c>
      <c r="C101" s="22">
        <v>11</v>
      </c>
      <c r="D101" s="22">
        <v>15</v>
      </c>
      <c r="E101" s="36">
        <v>2686.06</v>
      </c>
      <c r="F101" s="35"/>
      <c r="G101" s="36">
        <f t="shared" si="0"/>
        <v>0</v>
      </c>
      <c r="H101" s="36">
        <f t="shared" si="1"/>
        <v>0</v>
      </c>
      <c r="I101" s="24">
        <f t="shared" si="2"/>
        <v>0</v>
      </c>
      <c r="K101" s="24"/>
      <c r="L101" s="26">
        <f>IFERROR((VLOOKUP(K101,'tenute nuove MXV'!D$1:E$29,2,FALSE)),0)</f>
        <v>0</v>
      </c>
      <c r="M101" s="26"/>
      <c r="N101" s="26">
        <f>IFERROR((VLOOKUP(M101,guarnizioni!G:H,2,FALSE)),0)</f>
        <v>0</v>
      </c>
      <c r="O101" s="26">
        <f t="shared" si="8"/>
        <v>2686.06</v>
      </c>
      <c r="P101" s="26">
        <f t="shared" si="9"/>
        <v>0</v>
      </c>
    </row>
    <row r="102" spans="1:16" ht="14.25" customHeight="1" x14ac:dyDescent="0.2">
      <c r="A102" s="134">
        <v>53391121000</v>
      </c>
      <c r="B102" s="134" t="s">
        <v>4576</v>
      </c>
      <c r="C102" s="22">
        <v>11</v>
      </c>
      <c r="D102" s="22">
        <v>15</v>
      </c>
      <c r="E102" s="36">
        <v>2798.42</v>
      </c>
      <c r="F102" s="35"/>
      <c r="G102" s="36">
        <f t="shared" si="0"/>
        <v>0</v>
      </c>
      <c r="H102" s="36">
        <f t="shared" si="1"/>
        <v>0</v>
      </c>
      <c r="I102" s="24">
        <f t="shared" si="2"/>
        <v>0</v>
      </c>
      <c r="K102" s="24"/>
      <c r="L102" s="26">
        <f>IFERROR((VLOOKUP(K102,'tenute nuove MXV'!D$1:E$29,2,FALSE)),0)</f>
        <v>0</v>
      </c>
      <c r="M102" s="26"/>
      <c r="N102" s="26">
        <f>IFERROR((VLOOKUP(M102,guarnizioni!G:H,2,FALSE)),0)</f>
        <v>0</v>
      </c>
      <c r="O102" s="26">
        <f t="shared" si="8"/>
        <v>2798.42</v>
      </c>
      <c r="P102" s="26">
        <f t="shared" si="9"/>
        <v>0</v>
      </c>
    </row>
    <row r="103" spans="1:16" ht="14.25" customHeight="1" x14ac:dyDescent="0.2">
      <c r="A103" s="134">
        <v>53391221000</v>
      </c>
      <c r="B103" s="134" t="s">
        <v>4577</v>
      </c>
      <c r="C103" s="22">
        <v>15</v>
      </c>
      <c r="D103" s="22">
        <v>20</v>
      </c>
      <c r="E103" s="36">
        <v>2887.03</v>
      </c>
      <c r="F103" s="35"/>
      <c r="G103" s="36">
        <f t="shared" si="0"/>
        <v>0</v>
      </c>
      <c r="H103" s="36">
        <f t="shared" si="1"/>
        <v>0</v>
      </c>
      <c r="I103" s="24">
        <f t="shared" si="2"/>
        <v>0</v>
      </c>
      <c r="K103" s="24"/>
      <c r="L103" s="26">
        <f>IFERROR((VLOOKUP(K103,'tenute nuove MXV'!D$1:E$29,2,FALSE)),0)</f>
        <v>0</v>
      </c>
      <c r="M103" s="26"/>
      <c r="N103" s="26">
        <f>IFERROR((VLOOKUP(M103,guarnizioni!G:H,2,FALSE)),0)</f>
        <v>0</v>
      </c>
      <c r="O103" s="26">
        <f t="shared" si="8"/>
        <v>2887.03</v>
      </c>
      <c r="P103" s="26">
        <f t="shared" si="9"/>
        <v>0</v>
      </c>
    </row>
    <row r="104" spans="1:16" ht="14.25" customHeight="1" x14ac:dyDescent="0.2">
      <c r="A104" s="134">
        <v>53391321000</v>
      </c>
      <c r="B104" s="134" t="s">
        <v>4578</v>
      </c>
      <c r="C104" s="22">
        <v>15</v>
      </c>
      <c r="D104" s="22">
        <v>20</v>
      </c>
      <c r="E104" s="36">
        <v>2976.64</v>
      </c>
      <c r="F104" s="35"/>
      <c r="G104" s="36">
        <f t="shared" si="0"/>
        <v>0</v>
      </c>
      <c r="H104" s="36">
        <f t="shared" si="1"/>
        <v>0</v>
      </c>
      <c r="I104" s="24">
        <f t="shared" si="2"/>
        <v>0</v>
      </c>
      <c r="K104" s="24"/>
      <c r="L104" s="26">
        <f>IFERROR((VLOOKUP(K104,'tenute nuove MXV'!D$1:E$29,2,FALSE)),0)</f>
        <v>0</v>
      </c>
      <c r="M104" s="26"/>
      <c r="N104" s="26">
        <f>IFERROR((VLOOKUP(M104,guarnizioni!G:H,2,FALSE)),0)</f>
        <v>0</v>
      </c>
      <c r="O104" s="26">
        <f t="shared" si="8"/>
        <v>2976.64</v>
      </c>
      <c r="P104" s="26">
        <f t="shared" si="9"/>
        <v>0</v>
      </c>
    </row>
    <row r="105" spans="1:16" ht="14.25" customHeight="1" x14ac:dyDescent="0.2">
      <c r="A105" s="134">
        <v>53391421000</v>
      </c>
      <c r="B105" s="134" t="s">
        <v>4579</v>
      </c>
      <c r="C105" s="22">
        <v>15</v>
      </c>
      <c r="D105" s="22">
        <v>20</v>
      </c>
      <c r="E105" s="36">
        <v>3139.85</v>
      </c>
      <c r="F105" s="35"/>
      <c r="G105" s="36">
        <f t="shared" si="0"/>
        <v>0</v>
      </c>
      <c r="H105" s="36">
        <f t="shared" si="1"/>
        <v>0</v>
      </c>
      <c r="I105" s="24">
        <f t="shared" si="2"/>
        <v>0</v>
      </c>
      <c r="K105" s="24"/>
      <c r="L105" s="26">
        <f>IFERROR((VLOOKUP(K105,'tenute nuove MXV'!D$1:E$29,2,FALSE)),0)</f>
        <v>0</v>
      </c>
      <c r="M105" s="26"/>
      <c r="N105" s="26">
        <f>IFERROR((VLOOKUP(M105,guarnizioni!G:H,2,FALSE)),0)</f>
        <v>0</v>
      </c>
      <c r="O105" s="26">
        <f t="shared" si="8"/>
        <v>3139.85</v>
      </c>
      <c r="P105" s="26">
        <f t="shared" si="9"/>
        <v>0</v>
      </c>
    </row>
    <row r="106" spans="1:16" ht="14.25" customHeight="1" x14ac:dyDescent="0.2">
      <c r="A106" s="134">
        <v>53391521000</v>
      </c>
      <c r="B106" s="134" t="s">
        <v>4580</v>
      </c>
      <c r="C106" s="22">
        <v>15</v>
      </c>
      <c r="D106" s="22">
        <v>20</v>
      </c>
      <c r="E106" s="36">
        <v>3230.8</v>
      </c>
      <c r="F106" s="35"/>
      <c r="G106" s="36">
        <f t="shared" si="0"/>
        <v>0</v>
      </c>
      <c r="H106" s="36">
        <f t="shared" si="1"/>
        <v>0</v>
      </c>
      <c r="I106" s="24">
        <f t="shared" si="2"/>
        <v>0</v>
      </c>
      <c r="K106" s="24"/>
      <c r="L106" s="26">
        <f>IFERROR((VLOOKUP(K106,'tenute nuove MXV'!D$1:E$29,2,FALSE)),0)</f>
        <v>0</v>
      </c>
      <c r="M106" s="26"/>
      <c r="N106" s="26">
        <f>IFERROR((VLOOKUP(M106,guarnizioni!G:H,2,FALSE)),0)</f>
        <v>0</v>
      </c>
      <c r="O106" s="26">
        <f t="shared" si="8"/>
        <v>3230.8</v>
      </c>
      <c r="P106" s="26">
        <f t="shared" si="9"/>
        <v>0</v>
      </c>
    </row>
    <row r="107" spans="1:16" ht="14.25" customHeight="1" x14ac:dyDescent="0.2">
      <c r="A107" s="134">
        <v>53391621000</v>
      </c>
      <c r="B107" s="134" t="s">
        <v>4581</v>
      </c>
      <c r="C107" s="22">
        <v>18.5</v>
      </c>
      <c r="D107" s="22">
        <v>25</v>
      </c>
      <c r="E107" s="36">
        <v>3316.75</v>
      </c>
      <c r="F107" s="35"/>
      <c r="G107" s="36">
        <f>IF(F107="",IF($I$8="","",$I$8),F107)</f>
        <v>0</v>
      </c>
      <c r="H107" s="36">
        <f>ROUND(E107*(G107),2)</f>
        <v>0</v>
      </c>
      <c r="I107" s="24">
        <f t="shared" si="2"/>
        <v>0</v>
      </c>
      <c r="K107" s="24"/>
      <c r="L107" s="26">
        <f>IFERROR((VLOOKUP(K107,'tenute nuove MXV'!D$1:E$29,2,FALSE)),0)</f>
        <v>0</v>
      </c>
      <c r="M107" s="26"/>
      <c r="N107" s="26">
        <f>IFERROR((VLOOKUP(M107,guarnizioni!G:H,2,FALSE)),0)</f>
        <v>0</v>
      </c>
      <c r="O107" s="26">
        <f>E107+L107+N107</f>
        <v>3316.75</v>
      </c>
      <c r="P107" s="26">
        <f t="shared" si="9"/>
        <v>0</v>
      </c>
    </row>
    <row r="108" spans="1:16" ht="14.25" customHeight="1" x14ac:dyDescent="0.2">
      <c r="A108" s="134">
        <v>53391721000</v>
      </c>
      <c r="B108" s="134" t="s">
        <v>4582</v>
      </c>
      <c r="C108" s="22">
        <v>18.5</v>
      </c>
      <c r="D108" s="22">
        <v>25</v>
      </c>
      <c r="E108" s="36">
        <v>3473.08</v>
      </c>
      <c r="F108" s="35"/>
      <c r="G108" s="36">
        <f>IF(F108="",IF($I$8="","",$I$8),F108)</f>
        <v>0</v>
      </c>
      <c r="H108" s="36">
        <f>ROUND(E108*(G108),2)</f>
        <v>0</v>
      </c>
      <c r="I108" s="24">
        <f>H108*$I$10</f>
        <v>0</v>
      </c>
      <c r="K108" s="24"/>
      <c r="L108" s="26">
        <f>IFERROR((VLOOKUP(K108,'tenute nuove MXV'!D$1:E$29,2,FALSE)),0)</f>
        <v>0</v>
      </c>
      <c r="M108" s="26"/>
      <c r="N108" s="26">
        <f>IFERROR((VLOOKUP(M108,guarnizioni!G:H,2,FALSE)),0)</f>
        <v>0</v>
      </c>
      <c r="O108" s="26">
        <f>E108+L108+N108</f>
        <v>3473.08</v>
      </c>
      <c r="P108" s="26">
        <f>O108*$I$8</f>
        <v>0</v>
      </c>
    </row>
    <row r="109" spans="1:16" ht="14.25" customHeight="1" x14ac:dyDescent="0.2">
      <c r="A109" s="134">
        <v>53380141000</v>
      </c>
      <c r="B109" s="134" t="s">
        <v>4615</v>
      </c>
      <c r="C109" s="22">
        <v>1.1000000000000001</v>
      </c>
      <c r="D109" s="22">
        <v>1.5</v>
      </c>
      <c r="E109" s="36">
        <v>1102.1099999999999</v>
      </c>
      <c r="F109" s="35"/>
      <c r="G109" s="36">
        <f t="shared" ref="G109:G118" si="10">IF(F109="",IF($I$8="","",$I$8),F109)</f>
        <v>0</v>
      </c>
      <c r="H109" s="36">
        <f t="shared" ref="H109:H118" si="11">ROUND(E109*(G109),2)</f>
        <v>0</v>
      </c>
      <c r="I109" s="24">
        <f t="shared" ref="I109:I118" si="12">H109*$I$10</f>
        <v>0</v>
      </c>
      <c r="K109" s="24"/>
      <c r="L109" s="26">
        <f>IFERROR((VLOOKUP(K109,'tenute nuove MXV'!D$1:E$29,2,FALSE)),0)</f>
        <v>0</v>
      </c>
      <c r="M109" s="26"/>
      <c r="N109" s="26">
        <f>IFERROR((VLOOKUP(M109,guarnizioni!G:H,2,FALSE)),0)</f>
        <v>0</v>
      </c>
      <c r="O109" s="26">
        <f t="shared" ref="O109:O118" si="13">E109+L109+N109</f>
        <v>1102.1099999999999</v>
      </c>
      <c r="P109" s="26">
        <f t="shared" ref="P109:P118" si="14">O109*$I$8</f>
        <v>0</v>
      </c>
    </row>
    <row r="110" spans="1:16" ht="14.25" customHeight="1" x14ac:dyDescent="0.2">
      <c r="A110" s="134">
        <v>53380241000</v>
      </c>
      <c r="B110" s="134" t="s">
        <v>4616</v>
      </c>
      <c r="C110" s="22">
        <v>1.5</v>
      </c>
      <c r="D110" s="22">
        <v>2</v>
      </c>
      <c r="E110" s="36">
        <v>1132.26</v>
      </c>
      <c r="F110" s="35"/>
      <c r="G110" s="36">
        <f t="shared" si="10"/>
        <v>0</v>
      </c>
      <c r="H110" s="36">
        <f t="shared" si="11"/>
        <v>0</v>
      </c>
      <c r="I110" s="24">
        <f t="shared" si="12"/>
        <v>0</v>
      </c>
      <c r="K110" s="24"/>
      <c r="L110" s="26">
        <f>IFERROR((VLOOKUP(K110,'tenute nuove MXV'!D$1:E$29,2,FALSE)),0)</f>
        <v>0</v>
      </c>
      <c r="M110" s="26"/>
      <c r="N110" s="26">
        <f>IFERROR((VLOOKUP(M110,guarnizioni!G:H,2,FALSE)),0)</f>
        <v>0</v>
      </c>
      <c r="O110" s="26">
        <f t="shared" si="13"/>
        <v>1132.26</v>
      </c>
      <c r="P110" s="26">
        <f t="shared" si="14"/>
        <v>0</v>
      </c>
    </row>
    <row r="111" spans="1:16" ht="14.25" customHeight="1" x14ac:dyDescent="0.2">
      <c r="A111" s="134">
        <v>53380341000</v>
      </c>
      <c r="B111" s="134" t="s">
        <v>4617</v>
      </c>
      <c r="C111" s="22">
        <v>2.2000000000000002</v>
      </c>
      <c r="D111" s="22">
        <v>3</v>
      </c>
      <c r="E111" s="36">
        <v>1171.3900000000001</v>
      </c>
      <c r="F111" s="35"/>
      <c r="G111" s="36">
        <f t="shared" si="10"/>
        <v>0</v>
      </c>
      <c r="H111" s="36">
        <f t="shared" si="11"/>
        <v>0</v>
      </c>
      <c r="I111" s="24">
        <f t="shared" si="12"/>
        <v>0</v>
      </c>
      <c r="K111" s="24"/>
      <c r="L111" s="26">
        <f>IFERROR((VLOOKUP(K111,'tenute nuove MXV'!D$1:E$29,2,FALSE)),0)</f>
        <v>0</v>
      </c>
      <c r="M111" s="26"/>
      <c r="N111" s="26">
        <f>IFERROR((VLOOKUP(M111,guarnizioni!G:H,2,FALSE)),0)</f>
        <v>0</v>
      </c>
      <c r="O111" s="26">
        <f t="shared" si="13"/>
        <v>1171.3900000000001</v>
      </c>
      <c r="P111" s="26">
        <f t="shared" si="14"/>
        <v>0</v>
      </c>
    </row>
    <row r="112" spans="1:16" ht="14.25" customHeight="1" x14ac:dyDescent="0.2">
      <c r="A112" s="134">
        <v>53380441000</v>
      </c>
      <c r="B112" s="134" t="s">
        <v>4618</v>
      </c>
      <c r="C112" s="22">
        <v>3</v>
      </c>
      <c r="D112" s="22">
        <v>4</v>
      </c>
      <c r="E112" s="36">
        <v>1266.47</v>
      </c>
      <c r="F112" s="35"/>
      <c r="G112" s="36">
        <f t="shared" si="10"/>
        <v>0</v>
      </c>
      <c r="H112" s="36">
        <f t="shared" si="11"/>
        <v>0</v>
      </c>
      <c r="I112" s="24">
        <f t="shared" si="12"/>
        <v>0</v>
      </c>
      <c r="K112" s="24"/>
      <c r="L112" s="26">
        <f>IFERROR((VLOOKUP(K112,'tenute nuove MXV'!D$1:E$29,2,FALSE)),0)</f>
        <v>0</v>
      </c>
      <c r="M112" s="26"/>
      <c r="N112" s="26">
        <f>IFERROR((VLOOKUP(M112,guarnizioni!G:H,2,FALSE)),0)</f>
        <v>0</v>
      </c>
      <c r="O112" s="26">
        <f t="shared" si="13"/>
        <v>1266.47</v>
      </c>
      <c r="P112" s="26">
        <f t="shared" si="14"/>
        <v>0</v>
      </c>
    </row>
    <row r="113" spans="1:16" ht="14.25" customHeight="1" x14ac:dyDescent="0.2">
      <c r="A113" s="134">
        <v>53380541000</v>
      </c>
      <c r="B113" s="134" t="s">
        <v>4619</v>
      </c>
      <c r="C113" s="22">
        <v>4</v>
      </c>
      <c r="D113" s="22">
        <v>5.5</v>
      </c>
      <c r="E113" s="36">
        <v>1528.3</v>
      </c>
      <c r="F113" s="35"/>
      <c r="G113" s="36">
        <f t="shared" si="10"/>
        <v>0</v>
      </c>
      <c r="H113" s="36">
        <f t="shared" si="11"/>
        <v>0</v>
      </c>
      <c r="I113" s="24">
        <f t="shared" si="12"/>
        <v>0</v>
      </c>
      <c r="K113" s="24"/>
      <c r="L113" s="26">
        <f>IFERROR((VLOOKUP(K113,'tenute nuove MXV'!D$1:E$29,2,FALSE)),0)</f>
        <v>0</v>
      </c>
      <c r="M113" s="26"/>
      <c r="N113" s="26">
        <f>IFERROR((VLOOKUP(M113,guarnizioni!G:H,2,FALSE)),0)</f>
        <v>0</v>
      </c>
      <c r="O113" s="26">
        <f t="shared" si="13"/>
        <v>1528.3</v>
      </c>
      <c r="P113" s="26">
        <f t="shared" si="14"/>
        <v>0</v>
      </c>
    </row>
    <row r="114" spans="1:16" ht="14.25" customHeight="1" x14ac:dyDescent="0.2">
      <c r="A114" s="134">
        <v>53380641000</v>
      </c>
      <c r="B114" s="134" t="s">
        <v>4620</v>
      </c>
      <c r="C114" s="22">
        <v>5.5</v>
      </c>
      <c r="D114" s="22">
        <v>7.5</v>
      </c>
      <c r="E114" s="36">
        <v>2084.2800000000002</v>
      </c>
      <c r="F114" s="35"/>
      <c r="G114" s="36">
        <f t="shared" si="10"/>
        <v>0</v>
      </c>
      <c r="H114" s="36">
        <f t="shared" si="11"/>
        <v>0</v>
      </c>
      <c r="I114" s="24">
        <f t="shared" si="12"/>
        <v>0</v>
      </c>
      <c r="K114" s="24"/>
      <c r="L114" s="26">
        <f>IFERROR((VLOOKUP(K114,'tenute nuove MXV'!D$1:E$29,2,FALSE)),0)</f>
        <v>0</v>
      </c>
      <c r="M114" s="26"/>
      <c r="N114" s="26">
        <f>IFERROR((VLOOKUP(M114,guarnizioni!G:H,2,FALSE)),0)</f>
        <v>0</v>
      </c>
      <c r="O114" s="26">
        <f t="shared" si="13"/>
        <v>2084.2800000000002</v>
      </c>
      <c r="P114" s="26">
        <f t="shared" si="14"/>
        <v>0</v>
      </c>
    </row>
    <row r="115" spans="1:16" ht="14.25" customHeight="1" x14ac:dyDescent="0.2">
      <c r="A115" s="134">
        <v>53380741000</v>
      </c>
      <c r="B115" s="134" t="s">
        <v>4621</v>
      </c>
      <c r="C115" s="22">
        <v>5.5</v>
      </c>
      <c r="D115" s="22">
        <v>7.5</v>
      </c>
      <c r="E115" s="36">
        <v>2180.15</v>
      </c>
      <c r="F115" s="35"/>
      <c r="G115" s="36">
        <f t="shared" si="10"/>
        <v>0</v>
      </c>
      <c r="H115" s="36">
        <f t="shared" si="11"/>
        <v>0</v>
      </c>
      <c r="I115" s="24">
        <f t="shared" si="12"/>
        <v>0</v>
      </c>
      <c r="K115" s="24"/>
      <c r="L115" s="26">
        <f>IFERROR((VLOOKUP(K115,'tenute nuove MXV'!D$1:E$29,2,FALSE)),0)</f>
        <v>0</v>
      </c>
      <c r="M115" s="26"/>
      <c r="N115" s="26">
        <f>IFERROR((VLOOKUP(M115,guarnizioni!G:H,2,FALSE)),0)</f>
        <v>0</v>
      </c>
      <c r="O115" s="26">
        <f t="shared" si="13"/>
        <v>2180.15</v>
      </c>
      <c r="P115" s="26">
        <f t="shared" si="14"/>
        <v>0</v>
      </c>
    </row>
    <row r="116" spans="1:16" ht="14.25" customHeight="1" x14ac:dyDescent="0.2">
      <c r="A116" s="134">
        <v>53380841000</v>
      </c>
      <c r="B116" s="134" t="s">
        <v>4622</v>
      </c>
      <c r="C116" s="22">
        <v>7.5</v>
      </c>
      <c r="D116" s="22">
        <v>10</v>
      </c>
      <c r="E116" s="36">
        <v>2269.85</v>
      </c>
      <c r="F116" s="35"/>
      <c r="G116" s="36">
        <f t="shared" si="10"/>
        <v>0</v>
      </c>
      <c r="H116" s="36">
        <f t="shared" si="11"/>
        <v>0</v>
      </c>
      <c r="I116" s="24">
        <f t="shared" si="12"/>
        <v>0</v>
      </c>
      <c r="K116" s="24"/>
      <c r="L116" s="26">
        <f>IFERROR((VLOOKUP(K116,'tenute nuove MXV'!D$1:E$29,2,FALSE)),0)</f>
        <v>0</v>
      </c>
      <c r="M116" s="26"/>
      <c r="N116" s="26">
        <f>IFERROR((VLOOKUP(M116,guarnizioni!G:H,2,FALSE)),0)</f>
        <v>0</v>
      </c>
      <c r="O116" s="26">
        <f t="shared" si="13"/>
        <v>2269.85</v>
      </c>
      <c r="P116" s="26">
        <f t="shared" si="14"/>
        <v>0</v>
      </c>
    </row>
    <row r="117" spans="1:16" ht="14.25" customHeight="1" x14ac:dyDescent="0.2">
      <c r="A117" s="134">
        <v>53380941000</v>
      </c>
      <c r="B117" s="134" t="s">
        <v>4623</v>
      </c>
      <c r="C117" s="22">
        <v>7.5</v>
      </c>
      <c r="D117" s="22">
        <v>10</v>
      </c>
      <c r="E117" s="36">
        <v>2434.14</v>
      </c>
      <c r="F117" s="35"/>
      <c r="G117" s="36">
        <f t="shared" si="10"/>
        <v>0</v>
      </c>
      <c r="H117" s="36">
        <f t="shared" si="11"/>
        <v>0</v>
      </c>
      <c r="I117" s="24">
        <f t="shared" si="12"/>
        <v>0</v>
      </c>
      <c r="K117" s="24"/>
      <c r="L117" s="26">
        <f>IFERROR((VLOOKUP(K117,'tenute nuove MXV'!D$1:E$29,2,FALSE)),0)</f>
        <v>0</v>
      </c>
      <c r="M117" s="26"/>
      <c r="N117" s="26">
        <f>IFERROR((VLOOKUP(M117,guarnizioni!G:H,2,FALSE)),0)</f>
        <v>0</v>
      </c>
      <c r="O117" s="26">
        <f t="shared" si="13"/>
        <v>2434.14</v>
      </c>
      <c r="P117" s="26">
        <f t="shared" si="14"/>
        <v>0</v>
      </c>
    </row>
    <row r="118" spans="1:16" ht="14.25" customHeight="1" x14ac:dyDescent="0.2">
      <c r="A118" s="134">
        <v>53381041000</v>
      </c>
      <c r="B118" s="134" t="s">
        <v>4624</v>
      </c>
      <c r="C118" s="22">
        <v>7.5</v>
      </c>
      <c r="D118" s="22">
        <v>10</v>
      </c>
      <c r="E118" s="36">
        <v>2524.46</v>
      </c>
      <c r="F118" s="35"/>
      <c r="G118" s="36">
        <f t="shared" si="10"/>
        <v>0</v>
      </c>
      <c r="H118" s="36">
        <f t="shared" si="11"/>
        <v>0</v>
      </c>
      <c r="I118" s="24">
        <f t="shared" si="12"/>
        <v>0</v>
      </c>
      <c r="K118" s="24"/>
      <c r="L118" s="26">
        <f>IFERROR((VLOOKUP(K118,'tenute nuove MXV'!D$1:E$29,2,FALSE)),0)</f>
        <v>0</v>
      </c>
      <c r="M118" s="26"/>
      <c r="N118" s="26">
        <f>IFERROR((VLOOKUP(M118,guarnizioni!G:H,2,FALSE)),0)</f>
        <v>0</v>
      </c>
      <c r="O118" s="26">
        <f t="shared" si="13"/>
        <v>2524.46</v>
      </c>
      <c r="P118" s="26">
        <f t="shared" si="14"/>
        <v>0</v>
      </c>
    </row>
    <row r="119" spans="1:16" ht="14.25" customHeight="1" x14ac:dyDescent="0.2">
      <c r="A119" s="134">
        <v>53390141000</v>
      </c>
      <c r="B119" s="134" t="s">
        <v>4625</v>
      </c>
      <c r="C119" s="22">
        <v>1.1000000000000001</v>
      </c>
      <c r="D119" s="22">
        <v>1.5</v>
      </c>
      <c r="E119" s="36">
        <v>1107.1600000000001</v>
      </c>
      <c r="F119" s="35"/>
      <c r="G119" s="36">
        <f t="shared" ref="G119:G128" si="15">IF(F119="",IF($I$8="","",$I$8),F119)</f>
        <v>0</v>
      </c>
      <c r="H119" s="36">
        <f t="shared" ref="H119:H128" si="16">ROUND(E119*(G119),2)</f>
        <v>0</v>
      </c>
      <c r="I119" s="24">
        <f t="shared" ref="I119:I128" si="17">H119*$I$10</f>
        <v>0</v>
      </c>
      <c r="K119" s="24"/>
      <c r="L119" s="26">
        <f>IFERROR((VLOOKUP(K119,'tenute nuove MXV'!D$1:E$29,2,FALSE)),0)</f>
        <v>0</v>
      </c>
      <c r="M119" s="26"/>
      <c r="N119" s="26">
        <f>IFERROR((VLOOKUP(M119,guarnizioni!G:H,2,FALSE)),0)</f>
        <v>0</v>
      </c>
      <c r="O119" s="26">
        <f t="shared" ref="O119:O128" si="18">E119+L119+N119</f>
        <v>1107.1600000000001</v>
      </c>
      <c r="P119" s="26">
        <f t="shared" ref="P119:P128" si="19">O119*$I$8</f>
        <v>0</v>
      </c>
    </row>
    <row r="120" spans="1:16" ht="14.25" customHeight="1" x14ac:dyDescent="0.2">
      <c r="A120" s="134">
        <v>53390241000</v>
      </c>
      <c r="B120" s="134" t="s">
        <v>4626</v>
      </c>
      <c r="C120" s="22">
        <v>2.2000000000000002</v>
      </c>
      <c r="D120" s="22">
        <v>3</v>
      </c>
      <c r="E120" s="36">
        <v>1137.3399999999999</v>
      </c>
      <c r="F120" s="35"/>
      <c r="G120" s="36">
        <f t="shared" si="15"/>
        <v>0</v>
      </c>
      <c r="H120" s="36">
        <f t="shared" si="16"/>
        <v>0</v>
      </c>
      <c r="I120" s="24">
        <f t="shared" si="17"/>
        <v>0</v>
      </c>
      <c r="K120" s="24"/>
      <c r="L120" s="26">
        <f>IFERROR((VLOOKUP(K120,'tenute nuove MXV'!D$1:E$29,2,FALSE)),0)</f>
        <v>0</v>
      </c>
      <c r="M120" s="26"/>
      <c r="N120" s="26">
        <f>IFERROR((VLOOKUP(M120,guarnizioni!G:H,2,FALSE)),0)</f>
        <v>0</v>
      </c>
      <c r="O120" s="26">
        <f t="shared" si="18"/>
        <v>1137.3399999999999</v>
      </c>
      <c r="P120" s="26">
        <f t="shared" si="19"/>
        <v>0</v>
      </c>
    </row>
    <row r="121" spans="1:16" ht="14.25" customHeight="1" x14ac:dyDescent="0.2">
      <c r="A121" s="134">
        <v>53390341000</v>
      </c>
      <c r="B121" s="134" t="s">
        <v>4627</v>
      </c>
      <c r="C121" s="22">
        <v>3</v>
      </c>
      <c r="D121" s="22">
        <v>4</v>
      </c>
      <c r="E121" s="36">
        <v>1197.82</v>
      </c>
      <c r="F121" s="35"/>
      <c r="G121" s="36">
        <f t="shared" si="15"/>
        <v>0</v>
      </c>
      <c r="H121" s="36">
        <f t="shared" si="16"/>
        <v>0</v>
      </c>
      <c r="I121" s="24">
        <f t="shared" si="17"/>
        <v>0</v>
      </c>
      <c r="K121" s="24"/>
      <c r="L121" s="26">
        <f>IFERROR((VLOOKUP(K121,'tenute nuove MXV'!D$1:E$29,2,FALSE)),0)</f>
        <v>0</v>
      </c>
      <c r="M121" s="26"/>
      <c r="N121" s="26">
        <f>IFERROR((VLOOKUP(M121,guarnizioni!G:H,2,FALSE)),0)</f>
        <v>0</v>
      </c>
      <c r="O121" s="26">
        <f t="shared" si="18"/>
        <v>1197.82</v>
      </c>
      <c r="P121" s="26">
        <f t="shared" si="19"/>
        <v>0</v>
      </c>
    </row>
    <row r="122" spans="1:16" ht="14.25" customHeight="1" x14ac:dyDescent="0.2">
      <c r="A122" s="134">
        <v>53390441000</v>
      </c>
      <c r="B122" s="134" t="s">
        <v>4628</v>
      </c>
      <c r="C122" s="22">
        <v>4</v>
      </c>
      <c r="D122" s="22">
        <v>5.5</v>
      </c>
      <c r="E122" s="36">
        <v>1271.53</v>
      </c>
      <c r="F122" s="35"/>
      <c r="G122" s="36">
        <f t="shared" si="15"/>
        <v>0</v>
      </c>
      <c r="H122" s="36">
        <f t="shared" si="16"/>
        <v>0</v>
      </c>
      <c r="I122" s="24">
        <f t="shared" si="17"/>
        <v>0</v>
      </c>
      <c r="K122" s="24"/>
      <c r="L122" s="26">
        <f>IFERROR((VLOOKUP(K122,'tenute nuove MXV'!D$1:E$29,2,FALSE)),0)</f>
        <v>0</v>
      </c>
      <c r="M122" s="26"/>
      <c r="N122" s="26">
        <f>IFERROR((VLOOKUP(M122,guarnizioni!G:H,2,FALSE)),0)</f>
        <v>0</v>
      </c>
      <c r="O122" s="26">
        <f t="shared" si="18"/>
        <v>1271.53</v>
      </c>
      <c r="P122" s="26">
        <f t="shared" si="19"/>
        <v>0</v>
      </c>
    </row>
    <row r="123" spans="1:16" ht="14.25" customHeight="1" x14ac:dyDescent="0.2">
      <c r="A123" s="134">
        <v>53390541000</v>
      </c>
      <c r="B123" s="134" t="s">
        <v>4629</v>
      </c>
      <c r="C123" s="22">
        <v>5.5</v>
      </c>
      <c r="D123" s="22">
        <v>7.5</v>
      </c>
      <c r="E123" s="36">
        <v>1791.19</v>
      </c>
      <c r="F123" s="35"/>
      <c r="G123" s="36">
        <f t="shared" si="15"/>
        <v>0</v>
      </c>
      <c r="H123" s="36">
        <f t="shared" si="16"/>
        <v>0</v>
      </c>
      <c r="I123" s="24">
        <f t="shared" si="17"/>
        <v>0</v>
      </c>
      <c r="K123" s="24"/>
      <c r="L123" s="26">
        <f>IFERROR((VLOOKUP(K123,'tenute nuove MXV'!D$1:E$29,2,FALSE)),0)</f>
        <v>0</v>
      </c>
      <c r="M123" s="26"/>
      <c r="N123" s="26">
        <f>IFERROR((VLOOKUP(M123,guarnizioni!G:H,2,FALSE)),0)</f>
        <v>0</v>
      </c>
      <c r="O123" s="26">
        <f t="shared" si="18"/>
        <v>1791.19</v>
      </c>
      <c r="P123" s="26">
        <f t="shared" si="19"/>
        <v>0</v>
      </c>
    </row>
    <row r="124" spans="1:16" ht="14.25" customHeight="1" x14ac:dyDescent="0.2">
      <c r="A124" s="134">
        <v>53390641000</v>
      </c>
      <c r="B124" s="134" t="s">
        <v>4630</v>
      </c>
      <c r="C124" s="22">
        <v>7.5</v>
      </c>
      <c r="D124" s="22">
        <v>10</v>
      </c>
      <c r="E124" s="36">
        <v>2090.41</v>
      </c>
      <c r="F124" s="35"/>
      <c r="G124" s="36">
        <f t="shared" si="15"/>
        <v>0</v>
      </c>
      <c r="H124" s="36">
        <f t="shared" si="16"/>
        <v>0</v>
      </c>
      <c r="I124" s="24">
        <f t="shared" si="17"/>
        <v>0</v>
      </c>
      <c r="K124" s="24"/>
      <c r="L124" s="26">
        <f>IFERROR((VLOOKUP(K124,'tenute nuove MXV'!D$1:E$29,2,FALSE)),0)</f>
        <v>0</v>
      </c>
      <c r="M124" s="26"/>
      <c r="N124" s="26">
        <f>IFERROR((VLOOKUP(M124,guarnizioni!G:H,2,FALSE)),0)</f>
        <v>0</v>
      </c>
      <c r="O124" s="26">
        <f t="shared" si="18"/>
        <v>2090.41</v>
      </c>
      <c r="P124" s="26">
        <f t="shared" si="19"/>
        <v>0</v>
      </c>
    </row>
    <row r="125" spans="1:16" ht="14.25" customHeight="1" x14ac:dyDescent="0.2">
      <c r="A125" s="134">
        <v>53390741000</v>
      </c>
      <c r="B125" s="134" t="s">
        <v>4631</v>
      </c>
      <c r="C125" s="22">
        <v>7.5</v>
      </c>
      <c r="D125" s="22">
        <v>10</v>
      </c>
      <c r="E125" s="36">
        <v>2186.27</v>
      </c>
      <c r="F125" s="35"/>
      <c r="G125" s="36">
        <f t="shared" si="15"/>
        <v>0</v>
      </c>
      <c r="H125" s="36">
        <f t="shared" si="16"/>
        <v>0</v>
      </c>
      <c r="I125" s="24">
        <f t="shared" si="17"/>
        <v>0</v>
      </c>
      <c r="K125" s="24"/>
      <c r="L125" s="26">
        <f>IFERROR((VLOOKUP(K125,'tenute nuove MXV'!D$1:E$29,2,FALSE)),0)</f>
        <v>0</v>
      </c>
      <c r="M125" s="26"/>
      <c r="N125" s="26">
        <f>IFERROR((VLOOKUP(M125,guarnizioni!G:H,2,FALSE)),0)</f>
        <v>0</v>
      </c>
      <c r="O125" s="26">
        <f t="shared" si="18"/>
        <v>2186.27</v>
      </c>
      <c r="P125" s="26">
        <f t="shared" si="19"/>
        <v>0</v>
      </c>
    </row>
    <row r="126" spans="1:16" ht="14.25" customHeight="1" x14ac:dyDescent="0.2">
      <c r="A126" s="134">
        <v>53390841000</v>
      </c>
      <c r="B126" s="134" t="s">
        <v>4632</v>
      </c>
      <c r="C126" s="22">
        <v>9.1999999999999993</v>
      </c>
      <c r="D126" s="22">
        <v>12.5</v>
      </c>
      <c r="E126" s="36">
        <v>2429.87</v>
      </c>
      <c r="F126" s="35"/>
      <c r="G126" s="36">
        <f>IF(F126="",IF($I$8="","",$I$8),F126)</f>
        <v>0</v>
      </c>
      <c r="H126" s="36">
        <f t="shared" si="16"/>
        <v>0</v>
      </c>
      <c r="I126" s="24">
        <f t="shared" si="17"/>
        <v>0</v>
      </c>
      <c r="K126" s="24"/>
      <c r="L126" s="26">
        <f>IFERROR((VLOOKUP(K126,'tenute nuove MXV'!D$1:E$29,2,FALSE)),0)</f>
        <v>0</v>
      </c>
      <c r="M126" s="26"/>
      <c r="N126" s="26">
        <f>IFERROR((VLOOKUP(M126,guarnizioni!G:H,2,FALSE)),0)</f>
        <v>0</v>
      </c>
      <c r="O126" s="26">
        <f t="shared" si="18"/>
        <v>2429.87</v>
      </c>
      <c r="P126" s="26">
        <f t="shared" si="19"/>
        <v>0</v>
      </c>
    </row>
    <row r="127" spans="1:16" ht="14.25" customHeight="1" x14ac:dyDescent="0.2">
      <c r="A127" s="134">
        <v>53390941000</v>
      </c>
      <c r="B127" s="134" t="s">
        <v>4633</v>
      </c>
      <c r="C127" s="22">
        <v>9.1999999999999993</v>
      </c>
      <c r="D127" s="22">
        <v>12.5</v>
      </c>
      <c r="E127" s="36">
        <v>2594.12</v>
      </c>
      <c r="F127" s="35"/>
      <c r="G127" s="36">
        <f t="shared" si="15"/>
        <v>0</v>
      </c>
      <c r="H127" s="36">
        <f t="shared" si="16"/>
        <v>0</v>
      </c>
      <c r="I127" s="24">
        <f t="shared" si="17"/>
        <v>0</v>
      </c>
      <c r="K127" s="24"/>
      <c r="L127" s="26">
        <f>IFERROR((VLOOKUP(K127,'tenute nuove MXV'!D$1:E$29,2,FALSE)),0)</f>
        <v>0</v>
      </c>
      <c r="M127" s="26"/>
      <c r="N127" s="26">
        <f>IFERROR((VLOOKUP(M127,guarnizioni!G:H,2,FALSE)),0)</f>
        <v>0</v>
      </c>
      <c r="O127" s="26">
        <f t="shared" si="18"/>
        <v>2594.12</v>
      </c>
      <c r="P127" s="26">
        <f t="shared" si="19"/>
        <v>0</v>
      </c>
    </row>
    <row r="128" spans="1:16" ht="14.25" customHeight="1" x14ac:dyDescent="0.2">
      <c r="A128" s="134">
        <v>53391041000</v>
      </c>
      <c r="B128" s="134" t="s">
        <v>4634</v>
      </c>
      <c r="C128" s="22">
        <v>11</v>
      </c>
      <c r="D128" s="22">
        <v>15</v>
      </c>
      <c r="E128" s="36">
        <v>2684.53</v>
      </c>
      <c r="F128" s="35"/>
      <c r="G128" s="36">
        <f t="shared" si="15"/>
        <v>0</v>
      </c>
      <c r="H128" s="36">
        <f t="shared" si="16"/>
        <v>0</v>
      </c>
      <c r="I128" s="24">
        <f t="shared" si="17"/>
        <v>0</v>
      </c>
      <c r="K128" s="24"/>
      <c r="L128" s="26">
        <f>IFERROR((VLOOKUP(K128,'tenute nuove MXV'!D$1:E$29,2,FALSE)),0)</f>
        <v>0</v>
      </c>
      <c r="M128" s="26"/>
      <c r="N128" s="26">
        <f>IFERROR((VLOOKUP(M128,guarnizioni!G:H,2,FALSE)),0)</f>
        <v>0</v>
      </c>
      <c r="O128" s="26">
        <f t="shared" si="18"/>
        <v>2684.53</v>
      </c>
      <c r="P128" s="26">
        <f t="shared" si="19"/>
        <v>0</v>
      </c>
    </row>
    <row r="129" spans="1:16" ht="14.25" customHeight="1" x14ac:dyDescent="0.2">
      <c r="A129" s="134">
        <v>50340221000</v>
      </c>
      <c r="B129" s="134" t="s">
        <v>4837</v>
      </c>
      <c r="C129" s="22">
        <v>4</v>
      </c>
      <c r="D129" s="22">
        <v>5.5</v>
      </c>
      <c r="E129" s="36">
        <v>2200.3000000000002</v>
      </c>
      <c r="F129" s="35"/>
      <c r="G129" s="36">
        <f t="shared" ref="G129:G173" si="20">IF(F129="",IF($I$8="","",$I$8),F129)</f>
        <v>0</v>
      </c>
      <c r="H129" s="36">
        <f t="shared" ref="H129:H173" si="21">ROUND(E129*(G129),2)</f>
        <v>0</v>
      </c>
      <c r="I129" s="24">
        <f t="shared" ref="I129:I173" si="22">H129*$I$10</f>
        <v>0</v>
      </c>
      <c r="K129" s="22"/>
      <c r="L129" s="26">
        <f>IFERROR((VLOOKUP(K129,tenute!D:E,2,FALSE)),0)</f>
        <v>0</v>
      </c>
      <c r="M129" s="26"/>
      <c r="N129" s="26">
        <f>IFERROR((VLOOKUP(M129,guarnizioni!G:H,2,FALSE)),0)</f>
        <v>0</v>
      </c>
      <c r="O129" s="26">
        <f t="shared" ref="O129:O173" si="23">E129+L129+N129</f>
        <v>2200.3000000000002</v>
      </c>
      <c r="P129" s="26">
        <f t="shared" ref="P129:P173" si="24">O129*$I$8</f>
        <v>0</v>
      </c>
    </row>
    <row r="130" spans="1:16" ht="14.25" customHeight="1" x14ac:dyDescent="0.2">
      <c r="A130" s="134">
        <v>50340321000</v>
      </c>
      <c r="B130" s="134" t="s">
        <v>4838</v>
      </c>
      <c r="C130" s="22">
        <v>5.5</v>
      </c>
      <c r="D130" s="22">
        <v>7.5</v>
      </c>
      <c r="E130" s="36">
        <v>2857.61</v>
      </c>
      <c r="F130" s="35"/>
      <c r="G130" s="36">
        <f t="shared" si="20"/>
        <v>0</v>
      </c>
      <c r="H130" s="36">
        <f t="shared" si="21"/>
        <v>0</v>
      </c>
      <c r="I130" s="24">
        <f t="shared" si="22"/>
        <v>0</v>
      </c>
      <c r="K130" s="22"/>
      <c r="L130" s="26">
        <f>IFERROR((VLOOKUP(K130,tenute!D:E,2,FALSE)),0)</f>
        <v>0</v>
      </c>
      <c r="M130" s="26"/>
      <c r="N130" s="26">
        <f>IFERROR((VLOOKUP(M130,guarnizioni!G:H,2,FALSE)),0)</f>
        <v>0</v>
      </c>
      <c r="O130" s="26">
        <f t="shared" si="23"/>
        <v>2857.61</v>
      </c>
      <c r="P130" s="26">
        <f t="shared" si="24"/>
        <v>0</v>
      </c>
    </row>
    <row r="131" spans="1:16" ht="14.25" customHeight="1" x14ac:dyDescent="0.2">
      <c r="A131" s="134">
        <v>50340421000</v>
      </c>
      <c r="B131" s="134" t="s">
        <v>4839</v>
      </c>
      <c r="C131" s="22">
        <v>7.5</v>
      </c>
      <c r="D131" s="22">
        <v>10</v>
      </c>
      <c r="E131" s="36">
        <v>3106.77</v>
      </c>
      <c r="F131" s="35"/>
      <c r="G131" s="36">
        <f t="shared" si="20"/>
        <v>0</v>
      </c>
      <c r="H131" s="36">
        <f t="shared" si="21"/>
        <v>0</v>
      </c>
      <c r="I131" s="24">
        <f t="shared" si="22"/>
        <v>0</v>
      </c>
      <c r="K131" s="22"/>
      <c r="L131" s="26">
        <f>IFERROR((VLOOKUP(K131,tenute!D:E,2,FALSE)),0)</f>
        <v>0</v>
      </c>
      <c r="M131" s="26"/>
      <c r="N131" s="26">
        <f>IFERROR((VLOOKUP(M131,guarnizioni!G:H,2,FALSE)),0)</f>
        <v>0</v>
      </c>
      <c r="O131" s="26">
        <f t="shared" si="23"/>
        <v>3106.77</v>
      </c>
      <c r="P131" s="26">
        <f t="shared" si="24"/>
        <v>0</v>
      </c>
    </row>
    <row r="132" spans="1:16" ht="14.25" customHeight="1" x14ac:dyDescent="0.2">
      <c r="A132" s="134">
        <v>50340521000</v>
      </c>
      <c r="B132" s="134" t="s">
        <v>4840</v>
      </c>
      <c r="C132" s="22">
        <v>11</v>
      </c>
      <c r="D132" s="22">
        <v>15</v>
      </c>
      <c r="E132" s="36">
        <v>3658.06</v>
      </c>
      <c r="F132" s="35"/>
      <c r="G132" s="36">
        <f t="shared" si="20"/>
        <v>0</v>
      </c>
      <c r="H132" s="36">
        <f t="shared" si="21"/>
        <v>0</v>
      </c>
      <c r="I132" s="24">
        <f t="shared" si="22"/>
        <v>0</v>
      </c>
      <c r="K132" s="22"/>
      <c r="L132" s="26">
        <f>IFERROR((VLOOKUP(K132,tenute!D:E,2,FALSE)),0)</f>
        <v>0</v>
      </c>
      <c r="M132" s="26"/>
      <c r="N132" s="26">
        <f>IFERROR((VLOOKUP(M132,guarnizioni!G:H,2,FALSE)),0)</f>
        <v>0</v>
      </c>
      <c r="O132" s="26">
        <f t="shared" si="23"/>
        <v>3658.06</v>
      </c>
      <c r="P132" s="26">
        <f t="shared" si="24"/>
        <v>0</v>
      </c>
    </row>
    <row r="133" spans="1:16" ht="14.25" customHeight="1" x14ac:dyDescent="0.2">
      <c r="A133" s="134">
        <v>50340621000</v>
      </c>
      <c r="B133" s="134" t="s">
        <v>4841</v>
      </c>
      <c r="C133" s="22">
        <v>11</v>
      </c>
      <c r="D133" s="22">
        <v>15</v>
      </c>
      <c r="E133" s="36">
        <v>4169.93</v>
      </c>
      <c r="F133" s="35"/>
      <c r="G133" s="36">
        <f t="shared" si="20"/>
        <v>0</v>
      </c>
      <c r="H133" s="36">
        <f t="shared" si="21"/>
        <v>0</v>
      </c>
      <c r="I133" s="24">
        <f t="shared" si="22"/>
        <v>0</v>
      </c>
      <c r="K133" s="22"/>
      <c r="L133" s="26">
        <f>IFERROR((VLOOKUP(K133,tenute!D:E,2,FALSE)),0)</f>
        <v>0</v>
      </c>
      <c r="M133" s="26"/>
      <c r="N133" s="26">
        <f>IFERROR((VLOOKUP(M133,guarnizioni!G:H,2,FALSE)),0)</f>
        <v>0</v>
      </c>
      <c r="O133" s="26">
        <f t="shared" si="23"/>
        <v>4169.93</v>
      </c>
      <c r="P133" s="26">
        <f t="shared" si="24"/>
        <v>0</v>
      </c>
    </row>
    <row r="134" spans="1:16" ht="14.25" customHeight="1" x14ac:dyDescent="0.2">
      <c r="A134" s="134">
        <v>50340721000</v>
      </c>
      <c r="B134" s="134" t="s">
        <v>4842</v>
      </c>
      <c r="C134" s="22">
        <v>15</v>
      </c>
      <c r="D134" s="22">
        <v>20</v>
      </c>
      <c r="E134" s="36">
        <v>5223.2</v>
      </c>
      <c r="F134" s="35"/>
      <c r="G134" s="36">
        <f t="shared" si="20"/>
        <v>0</v>
      </c>
      <c r="H134" s="36">
        <f t="shared" si="21"/>
        <v>0</v>
      </c>
      <c r="I134" s="24">
        <f t="shared" si="22"/>
        <v>0</v>
      </c>
      <c r="K134" s="22"/>
      <c r="L134" s="26">
        <f>IFERROR((VLOOKUP(K134,tenute!D:E,2,FALSE)),0)</f>
        <v>0</v>
      </c>
      <c r="M134" s="26"/>
      <c r="N134" s="26">
        <f>IFERROR((VLOOKUP(M134,guarnizioni!G:H,2,FALSE)),0)</f>
        <v>0</v>
      </c>
      <c r="O134" s="26">
        <f t="shared" si="23"/>
        <v>5223.2</v>
      </c>
      <c r="P134" s="26">
        <f t="shared" si="24"/>
        <v>0</v>
      </c>
    </row>
    <row r="135" spans="1:16" ht="14.25" customHeight="1" x14ac:dyDescent="0.2">
      <c r="A135" s="134">
        <v>50340821000</v>
      </c>
      <c r="B135" s="134" t="s">
        <v>4843</v>
      </c>
      <c r="C135" s="22">
        <v>15</v>
      </c>
      <c r="D135" s="22">
        <v>20</v>
      </c>
      <c r="E135" s="36">
        <v>5551.27</v>
      </c>
      <c r="F135" s="35"/>
      <c r="G135" s="36">
        <f t="shared" si="20"/>
        <v>0</v>
      </c>
      <c r="H135" s="36">
        <f t="shared" si="21"/>
        <v>0</v>
      </c>
      <c r="I135" s="24">
        <f t="shared" si="22"/>
        <v>0</v>
      </c>
      <c r="K135" s="22"/>
      <c r="L135" s="26">
        <f>IFERROR((VLOOKUP(K135,tenute!D:E,2,FALSE)),0)</f>
        <v>0</v>
      </c>
      <c r="M135" s="26"/>
      <c r="N135" s="26">
        <f>IFERROR((VLOOKUP(M135,guarnizioni!G:H,2,FALSE)),0)</f>
        <v>0</v>
      </c>
      <c r="O135" s="26">
        <f t="shared" si="23"/>
        <v>5551.27</v>
      </c>
      <c r="P135" s="26">
        <f t="shared" si="24"/>
        <v>0</v>
      </c>
    </row>
    <row r="136" spans="1:16" ht="14.25" customHeight="1" x14ac:dyDescent="0.2">
      <c r="A136" s="134">
        <v>50340921000</v>
      </c>
      <c r="B136" s="134" t="s">
        <v>4844</v>
      </c>
      <c r="C136" s="22">
        <v>18.5</v>
      </c>
      <c r="D136" s="22">
        <v>25</v>
      </c>
      <c r="E136" s="36">
        <v>5844.81</v>
      </c>
      <c r="F136" s="35"/>
      <c r="G136" s="36">
        <f t="shared" si="20"/>
        <v>0</v>
      </c>
      <c r="H136" s="36">
        <f t="shared" si="21"/>
        <v>0</v>
      </c>
      <c r="I136" s="24">
        <f t="shared" si="22"/>
        <v>0</v>
      </c>
      <c r="K136" s="22"/>
      <c r="L136" s="26">
        <f>IFERROR((VLOOKUP(K136,tenute!D:E,2,FALSE)),0)</f>
        <v>0</v>
      </c>
      <c r="M136" s="26"/>
      <c r="N136" s="26">
        <f>IFERROR((VLOOKUP(M136,guarnizioni!G:H,2,FALSE)),0)</f>
        <v>0</v>
      </c>
      <c r="O136" s="26">
        <f t="shared" si="23"/>
        <v>5844.81</v>
      </c>
      <c r="P136" s="26">
        <f t="shared" si="24"/>
        <v>0</v>
      </c>
    </row>
    <row r="137" spans="1:16" ht="14.25" customHeight="1" x14ac:dyDescent="0.2">
      <c r="A137" s="134">
        <v>50341021000</v>
      </c>
      <c r="B137" s="134" t="s">
        <v>4845</v>
      </c>
      <c r="C137" s="22">
        <v>18.5</v>
      </c>
      <c r="D137" s="22">
        <v>25</v>
      </c>
      <c r="E137" s="36">
        <v>6423.22</v>
      </c>
      <c r="F137" s="35"/>
      <c r="G137" s="36">
        <f t="shared" si="20"/>
        <v>0</v>
      </c>
      <c r="H137" s="36">
        <f t="shared" si="21"/>
        <v>0</v>
      </c>
      <c r="I137" s="24">
        <f t="shared" si="22"/>
        <v>0</v>
      </c>
      <c r="K137" s="22"/>
      <c r="L137" s="26">
        <f>IFERROR((VLOOKUP(K137,tenute!D:E,2,FALSE)),0)</f>
        <v>0</v>
      </c>
      <c r="M137" s="26"/>
      <c r="N137" s="26">
        <f>IFERROR((VLOOKUP(M137,guarnizioni!G:H,2,FALSE)),0)</f>
        <v>0</v>
      </c>
      <c r="O137" s="26">
        <f t="shared" si="23"/>
        <v>6423.22</v>
      </c>
      <c r="P137" s="26">
        <f t="shared" si="24"/>
        <v>0</v>
      </c>
    </row>
    <row r="138" spans="1:16" ht="14.25" customHeight="1" x14ac:dyDescent="0.2">
      <c r="A138" s="134">
        <v>50341221000</v>
      </c>
      <c r="B138" s="134" t="s">
        <v>4846</v>
      </c>
      <c r="C138" s="22">
        <v>22</v>
      </c>
      <c r="D138" s="22">
        <v>30</v>
      </c>
      <c r="E138" s="36">
        <v>6888.16</v>
      </c>
      <c r="F138" s="35"/>
      <c r="G138" s="36">
        <f t="shared" si="20"/>
        <v>0</v>
      </c>
      <c r="H138" s="36">
        <f t="shared" si="21"/>
        <v>0</v>
      </c>
      <c r="I138" s="24">
        <f t="shared" si="22"/>
        <v>0</v>
      </c>
      <c r="K138" s="22"/>
      <c r="L138" s="26">
        <f>IFERROR((VLOOKUP(K138,tenute!D:E,2,FALSE)),0)</f>
        <v>0</v>
      </c>
      <c r="M138" s="26"/>
      <c r="N138" s="26">
        <f>IFERROR((VLOOKUP(M138,guarnizioni!G:H,2,FALSE)),0)</f>
        <v>0</v>
      </c>
      <c r="O138" s="26">
        <f t="shared" si="23"/>
        <v>6888.16</v>
      </c>
      <c r="P138" s="26">
        <f t="shared" si="24"/>
        <v>0</v>
      </c>
    </row>
    <row r="139" spans="1:16" ht="14.25" customHeight="1" x14ac:dyDescent="0.2">
      <c r="A139" s="134">
        <v>50350121000</v>
      </c>
      <c r="B139" s="134" t="s">
        <v>4847</v>
      </c>
      <c r="C139" s="22">
        <v>4</v>
      </c>
      <c r="D139" s="22">
        <v>5.5</v>
      </c>
      <c r="E139" s="36">
        <v>2311.29</v>
      </c>
      <c r="F139" s="35"/>
      <c r="G139" s="36">
        <f t="shared" si="20"/>
        <v>0</v>
      </c>
      <c r="H139" s="36">
        <f t="shared" si="21"/>
        <v>0</v>
      </c>
      <c r="I139" s="24">
        <f t="shared" si="22"/>
        <v>0</v>
      </c>
      <c r="K139" s="22"/>
      <c r="L139" s="26">
        <f>IFERROR((VLOOKUP(K139,tenute!D:E,2,FALSE)),0)</f>
        <v>0</v>
      </c>
      <c r="M139" s="26"/>
      <c r="N139" s="26">
        <f>IFERROR((VLOOKUP(M139,guarnizioni!G:H,2,FALSE)),0)</f>
        <v>0</v>
      </c>
      <c r="O139" s="26">
        <f t="shared" si="23"/>
        <v>2311.29</v>
      </c>
      <c r="P139" s="26">
        <f t="shared" si="24"/>
        <v>0</v>
      </c>
    </row>
    <row r="140" spans="1:16" ht="14.25" customHeight="1" x14ac:dyDescent="0.2">
      <c r="A140" s="134">
        <v>50350221000</v>
      </c>
      <c r="B140" s="134" t="s">
        <v>4848</v>
      </c>
      <c r="C140" s="22">
        <v>5.5</v>
      </c>
      <c r="D140" s="22">
        <v>7.5</v>
      </c>
      <c r="E140" s="36">
        <v>2778.73</v>
      </c>
      <c r="F140" s="35"/>
      <c r="G140" s="36">
        <f t="shared" si="20"/>
        <v>0</v>
      </c>
      <c r="H140" s="36">
        <f t="shared" si="21"/>
        <v>0</v>
      </c>
      <c r="I140" s="24">
        <f t="shared" si="22"/>
        <v>0</v>
      </c>
      <c r="K140" s="22"/>
      <c r="L140" s="26">
        <f>IFERROR((VLOOKUP(K140,tenute!D:E,2,FALSE)),0)</f>
        <v>0</v>
      </c>
      <c r="M140" s="26"/>
      <c r="N140" s="26">
        <f>IFERROR((VLOOKUP(M140,guarnizioni!G:H,2,FALSE)),0)</f>
        <v>0</v>
      </c>
      <c r="O140" s="26">
        <f t="shared" si="23"/>
        <v>2778.73</v>
      </c>
      <c r="P140" s="26">
        <f t="shared" si="24"/>
        <v>0</v>
      </c>
    </row>
    <row r="141" spans="1:16" ht="14.25" customHeight="1" x14ac:dyDescent="0.2">
      <c r="A141" s="134">
        <v>50350321000</v>
      </c>
      <c r="B141" s="134" t="s">
        <v>4849</v>
      </c>
      <c r="C141" s="22">
        <v>7.5</v>
      </c>
      <c r="D141" s="22">
        <v>10</v>
      </c>
      <c r="E141" s="36">
        <v>3204.2</v>
      </c>
      <c r="F141" s="35"/>
      <c r="G141" s="36">
        <f t="shared" si="20"/>
        <v>0</v>
      </c>
      <c r="H141" s="36">
        <f t="shared" si="21"/>
        <v>0</v>
      </c>
      <c r="I141" s="24">
        <f t="shared" si="22"/>
        <v>0</v>
      </c>
      <c r="K141" s="22"/>
      <c r="L141" s="26">
        <f>IFERROR((VLOOKUP(K141,tenute!D:E,2,FALSE)),0)</f>
        <v>0</v>
      </c>
      <c r="M141" s="26"/>
      <c r="N141" s="26">
        <f>IFERROR((VLOOKUP(M141,guarnizioni!G:H,2,FALSE)),0)</f>
        <v>0</v>
      </c>
      <c r="O141" s="26">
        <f t="shared" si="23"/>
        <v>3204.2</v>
      </c>
      <c r="P141" s="26">
        <f t="shared" si="24"/>
        <v>0</v>
      </c>
    </row>
    <row r="142" spans="1:16" ht="14.25" customHeight="1" x14ac:dyDescent="0.2">
      <c r="A142" s="134">
        <v>50350421000</v>
      </c>
      <c r="B142" s="134" t="s">
        <v>4850</v>
      </c>
      <c r="C142" s="22">
        <v>11</v>
      </c>
      <c r="D142" s="22">
        <v>15</v>
      </c>
      <c r="E142" s="36">
        <v>3831.98</v>
      </c>
      <c r="F142" s="35"/>
      <c r="G142" s="36">
        <f t="shared" si="20"/>
        <v>0</v>
      </c>
      <c r="H142" s="36">
        <f t="shared" si="21"/>
        <v>0</v>
      </c>
      <c r="I142" s="24">
        <f t="shared" si="22"/>
        <v>0</v>
      </c>
      <c r="K142" s="22"/>
      <c r="L142" s="26">
        <f>IFERROR((VLOOKUP(K142,tenute!D:E,2,FALSE)),0)</f>
        <v>0</v>
      </c>
      <c r="M142" s="26"/>
      <c r="N142" s="26">
        <f>IFERROR((VLOOKUP(M142,guarnizioni!G:H,2,FALSE)),0)</f>
        <v>0</v>
      </c>
      <c r="O142" s="26">
        <f t="shared" si="23"/>
        <v>3831.98</v>
      </c>
      <c r="P142" s="26">
        <f t="shared" si="24"/>
        <v>0</v>
      </c>
    </row>
    <row r="143" spans="1:16" ht="14.25" customHeight="1" x14ac:dyDescent="0.2">
      <c r="A143" s="134">
        <v>50350521000</v>
      </c>
      <c r="B143" s="134" t="s">
        <v>4851</v>
      </c>
      <c r="C143" s="22">
        <v>15</v>
      </c>
      <c r="D143" s="22">
        <v>20</v>
      </c>
      <c r="E143" s="36">
        <v>4259.97</v>
      </c>
      <c r="F143" s="35"/>
      <c r="G143" s="36">
        <f t="shared" si="20"/>
        <v>0</v>
      </c>
      <c r="H143" s="36">
        <f t="shared" si="21"/>
        <v>0</v>
      </c>
      <c r="I143" s="24">
        <f t="shared" si="22"/>
        <v>0</v>
      </c>
      <c r="K143" s="22"/>
      <c r="L143" s="26">
        <f>IFERROR((VLOOKUP(K143,tenute!D:E,2,FALSE)),0)</f>
        <v>0</v>
      </c>
      <c r="M143" s="26"/>
      <c r="N143" s="26">
        <f>IFERROR((VLOOKUP(M143,guarnizioni!G:H,2,FALSE)),0)</f>
        <v>0</v>
      </c>
      <c r="O143" s="26">
        <f t="shared" si="23"/>
        <v>4259.97</v>
      </c>
      <c r="P143" s="26">
        <f t="shared" si="24"/>
        <v>0</v>
      </c>
    </row>
    <row r="144" spans="1:16" ht="14.25" customHeight="1" x14ac:dyDescent="0.2">
      <c r="A144" s="134">
        <v>50350621000</v>
      </c>
      <c r="B144" s="134" t="s">
        <v>4852</v>
      </c>
      <c r="C144" s="22">
        <v>15</v>
      </c>
      <c r="D144" s="22">
        <v>20</v>
      </c>
      <c r="E144" s="36">
        <v>4875.41</v>
      </c>
      <c r="F144" s="35"/>
      <c r="G144" s="36">
        <f t="shared" si="20"/>
        <v>0</v>
      </c>
      <c r="H144" s="36">
        <f t="shared" si="21"/>
        <v>0</v>
      </c>
      <c r="I144" s="24">
        <f t="shared" si="22"/>
        <v>0</v>
      </c>
      <c r="K144" s="22"/>
      <c r="L144" s="26">
        <f>IFERROR((VLOOKUP(K144,tenute!D:E,2,FALSE)),0)</f>
        <v>0</v>
      </c>
      <c r="M144" s="26"/>
      <c r="N144" s="26">
        <f>IFERROR((VLOOKUP(M144,guarnizioni!G:H,2,FALSE)),0)</f>
        <v>0</v>
      </c>
      <c r="O144" s="26">
        <f t="shared" si="23"/>
        <v>4875.41</v>
      </c>
      <c r="P144" s="26">
        <f t="shared" si="24"/>
        <v>0</v>
      </c>
    </row>
    <row r="145" spans="1:16" ht="14.25" customHeight="1" x14ac:dyDescent="0.2">
      <c r="A145" s="134">
        <v>50350721000</v>
      </c>
      <c r="B145" s="134" t="s">
        <v>4853</v>
      </c>
      <c r="C145" s="22">
        <v>18.5</v>
      </c>
      <c r="D145" s="22">
        <v>25</v>
      </c>
      <c r="E145" s="36">
        <v>5679.48</v>
      </c>
      <c r="F145" s="35"/>
      <c r="G145" s="36">
        <f t="shared" si="20"/>
        <v>0</v>
      </c>
      <c r="H145" s="36">
        <f t="shared" si="21"/>
        <v>0</v>
      </c>
      <c r="I145" s="24">
        <f t="shared" si="22"/>
        <v>0</v>
      </c>
      <c r="K145" s="22"/>
      <c r="L145" s="26">
        <f>IFERROR((VLOOKUP(K145,tenute!D:E,2,FALSE)),0)</f>
        <v>0</v>
      </c>
      <c r="M145" s="26"/>
      <c r="N145" s="26">
        <f>IFERROR((VLOOKUP(M145,guarnizioni!G:H,2,FALSE)),0)</f>
        <v>0</v>
      </c>
      <c r="O145" s="26">
        <f t="shared" si="23"/>
        <v>5679.48</v>
      </c>
      <c r="P145" s="26">
        <f t="shared" si="24"/>
        <v>0</v>
      </c>
    </row>
    <row r="146" spans="1:16" ht="14.25" customHeight="1" x14ac:dyDescent="0.2">
      <c r="A146" s="134">
        <v>50350821000</v>
      </c>
      <c r="B146" s="134" t="s">
        <v>4854</v>
      </c>
      <c r="C146" s="22">
        <v>22</v>
      </c>
      <c r="D146" s="22">
        <v>30</v>
      </c>
      <c r="E146" s="36">
        <v>6378.81</v>
      </c>
      <c r="F146" s="35"/>
      <c r="G146" s="36">
        <f t="shared" si="20"/>
        <v>0</v>
      </c>
      <c r="H146" s="36">
        <f t="shared" si="21"/>
        <v>0</v>
      </c>
      <c r="I146" s="24">
        <f t="shared" si="22"/>
        <v>0</v>
      </c>
      <c r="K146" s="22"/>
      <c r="L146" s="26">
        <f>IFERROR((VLOOKUP(K146,tenute!D:E,2,FALSE)),0)</f>
        <v>0</v>
      </c>
      <c r="M146" s="26"/>
      <c r="N146" s="26">
        <f>IFERROR((VLOOKUP(M146,guarnizioni!G:H,2,FALSE)),0)</f>
        <v>0</v>
      </c>
      <c r="O146" s="26">
        <f t="shared" si="23"/>
        <v>6378.81</v>
      </c>
      <c r="P146" s="26">
        <f t="shared" si="24"/>
        <v>0</v>
      </c>
    </row>
    <row r="147" spans="1:16" ht="14.25" customHeight="1" x14ac:dyDescent="0.2">
      <c r="A147" s="134" t="s">
        <v>7005</v>
      </c>
      <c r="B147" s="134" t="s">
        <v>7006</v>
      </c>
      <c r="C147" s="22">
        <v>5.5</v>
      </c>
      <c r="D147" s="22">
        <v>7.5</v>
      </c>
      <c r="E147" s="36">
        <v>3147.78</v>
      </c>
      <c r="F147" s="35"/>
      <c r="G147" s="36">
        <f t="shared" si="20"/>
        <v>0</v>
      </c>
      <c r="H147" s="36">
        <f t="shared" si="21"/>
        <v>0</v>
      </c>
      <c r="I147" s="24">
        <f t="shared" si="22"/>
        <v>0</v>
      </c>
      <c r="K147" s="22"/>
      <c r="L147" s="26">
        <f>IFERROR((VLOOKUP(K147,tenute!D:E,2,FALSE)),0)</f>
        <v>0</v>
      </c>
      <c r="M147" s="22"/>
      <c r="N147" s="22"/>
      <c r="O147" s="26">
        <f t="shared" si="23"/>
        <v>3147.78</v>
      </c>
      <c r="P147" s="26">
        <f t="shared" si="24"/>
        <v>0</v>
      </c>
    </row>
    <row r="148" spans="1:16" ht="14.25" customHeight="1" x14ac:dyDescent="0.2">
      <c r="A148" s="134" t="s">
        <v>7008</v>
      </c>
      <c r="B148" s="134" t="s">
        <v>7007</v>
      </c>
      <c r="C148" s="22">
        <v>7.5</v>
      </c>
      <c r="D148" s="22">
        <v>10</v>
      </c>
      <c r="E148" s="36">
        <v>3719.95</v>
      </c>
      <c r="F148" s="35"/>
      <c r="G148" s="36">
        <f t="shared" si="20"/>
        <v>0</v>
      </c>
      <c r="H148" s="36">
        <f t="shared" si="21"/>
        <v>0</v>
      </c>
      <c r="I148" s="24">
        <f t="shared" si="22"/>
        <v>0</v>
      </c>
      <c r="K148" s="22"/>
      <c r="L148" s="26">
        <f>IFERROR((VLOOKUP(K148,tenute!D:E,2,FALSE)),0)</f>
        <v>0</v>
      </c>
      <c r="M148" s="22"/>
      <c r="N148" s="22"/>
      <c r="O148" s="26">
        <f t="shared" si="23"/>
        <v>3719.95</v>
      </c>
      <c r="P148" s="26">
        <f t="shared" si="24"/>
        <v>0</v>
      </c>
    </row>
    <row r="149" spans="1:16" ht="14.25" customHeight="1" x14ac:dyDescent="0.2">
      <c r="A149" s="134" t="s">
        <v>7009</v>
      </c>
      <c r="B149" s="134" t="s">
        <v>7010</v>
      </c>
      <c r="C149" s="22">
        <v>11</v>
      </c>
      <c r="D149" s="22">
        <v>15</v>
      </c>
      <c r="E149" s="36">
        <v>4170.08</v>
      </c>
      <c r="F149" s="35"/>
      <c r="G149" s="36">
        <f t="shared" si="20"/>
        <v>0</v>
      </c>
      <c r="H149" s="36">
        <f t="shared" si="21"/>
        <v>0</v>
      </c>
      <c r="I149" s="24">
        <f t="shared" si="22"/>
        <v>0</v>
      </c>
      <c r="K149" s="22"/>
      <c r="L149" s="26">
        <f>IFERROR((VLOOKUP(K149,tenute!D:E,2,FALSE)),0)</f>
        <v>0</v>
      </c>
      <c r="M149" s="22"/>
      <c r="N149" s="22"/>
      <c r="O149" s="26">
        <f t="shared" si="23"/>
        <v>4170.08</v>
      </c>
      <c r="P149" s="26">
        <f t="shared" si="24"/>
        <v>0</v>
      </c>
    </row>
    <row r="150" spans="1:16" ht="14.25" customHeight="1" x14ac:dyDescent="0.2">
      <c r="A150" s="134" t="s">
        <v>7012</v>
      </c>
      <c r="B150" s="134" t="s">
        <v>7011</v>
      </c>
      <c r="C150" s="22">
        <v>15</v>
      </c>
      <c r="D150" s="22">
        <v>20</v>
      </c>
      <c r="E150" s="36">
        <v>4955.01</v>
      </c>
      <c r="F150" s="35"/>
      <c r="G150" s="36">
        <f t="shared" si="20"/>
        <v>0</v>
      </c>
      <c r="H150" s="36">
        <f t="shared" si="21"/>
        <v>0</v>
      </c>
      <c r="I150" s="24">
        <f t="shared" si="22"/>
        <v>0</v>
      </c>
      <c r="K150" s="22"/>
      <c r="L150" s="26">
        <f>IFERROR((VLOOKUP(K150,tenute!D:E,2,FALSE)),0)</f>
        <v>0</v>
      </c>
      <c r="M150" s="22"/>
      <c r="N150" s="22"/>
      <c r="O150" s="26">
        <f t="shared" si="23"/>
        <v>4955.01</v>
      </c>
      <c r="P150" s="26">
        <f t="shared" si="24"/>
        <v>0</v>
      </c>
    </row>
    <row r="151" spans="1:16" ht="14.25" customHeight="1" x14ac:dyDescent="0.2">
      <c r="A151" s="134" t="s">
        <v>7013</v>
      </c>
      <c r="B151" s="134" t="s">
        <v>7014</v>
      </c>
      <c r="C151" s="22">
        <v>18.5</v>
      </c>
      <c r="D151" s="22">
        <v>25</v>
      </c>
      <c r="E151" s="36">
        <v>4955.01</v>
      </c>
      <c r="F151" s="35"/>
      <c r="G151" s="36">
        <f t="shared" si="20"/>
        <v>0</v>
      </c>
      <c r="H151" s="36">
        <f t="shared" si="21"/>
        <v>0</v>
      </c>
      <c r="I151" s="24">
        <f t="shared" si="22"/>
        <v>0</v>
      </c>
      <c r="K151" s="22"/>
      <c r="L151" s="26">
        <f>IFERROR((VLOOKUP(K151,tenute!D:E,2,FALSE)),0)</f>
        <v>0</v>
      </c>
      <c r="M151" s="22"/>
      <c r="N151" s="22"/>
      <c r="O151" s="26">
        <f t="shared" si="23"/>
        <v>4955.01</v>
      </c>
      <c r="P151" s="26">
        <f t="shared" si="24"/>
        <v>0</v>
      </c>
    </row>
    <row r="152" spans="1:16" ht="14.25" customHeight="1" x14ac:dyDescent="0.2">
      <c r="A152" s="134" t="s">
        <v>7016</v>
      </c>
      <c r="B152" s="134" t="s">
        <v>7015</v>
      </c>
      <c r="C152" s="22">
        <v>18.5</v>
      </c>
      <c r="D152" s="22">
        <v>25</v>
      </c>
      <c r="E152" s="36">
        <v>5406.76</v>
      </c>
      <c r="F152" s="35"/>
      <c r="G152" s="36">
        <f t="shared" si="20"/>
        <v>0</v>
      </c>
      <c r="H152" s="36">
        <f t="shared" si="21"/>
        <v>0</v>
      </c>
      <c r="I152" s="24">
        <f t="shared" si="22"/>
        <v>0</v>
      </c>
      <c r="K152" s="22"/>
      <c r="L152" s="26">
        <f>IFERROR((VLOOKUP(K152,tenute!D:E,2,FALSE)),0)</f>
        <v>0</v>
      </c>
      <c r="M152" s="22"/>
      <c r="N152" s="22"/>
      <c r="O152" s="26">
        <f t="shared" si="23"/>
        <v>5406.76</v>
      </c>
      <c r="P152" s="26">
        <f t="shared" si="24"/>
        <v>0</v>
      </c>
    </row>
    <row r="153" spans="1:16" ht="14.25" customHeight="1" x14ac:dyDescent="0.2">
      <c r="A153" s="134" t="s">
        <v>7017</v>
      </c>
      <c r="B153" s="134" t="s">
        <v>7018</v>
      </c>
      <c r="C153" s="22">
        <v>22</v>
      </c>
      <c r="D153" s="22">
        <v>30</v>
      </c>
      <c r="E153" s="36">
        <v>5794.3</v>
      </c>
      <c r="F153" s="35"/>
      <c r="G153" s="36">
        <f t="shared" si="20"/>
        <v>0</v>
      </c>
      <c r="H153" s="36">
        <f t="shared" si="21"/>
        <v>0</v>
      </c>
      <c r="I153" s="24">
        <f t="shared" si="22"/>
        <v>0</v>
      </c>
      <c r="K153" s="22"/>
      <c r="L153" s="26">
        <f>IFERROR((VLOOKUP(K153,tenute!D:E,2,FALSE)),0)</f>
        <v>0</v>
      </c>
      <c r="M153" s="22"/>
      <c r="N153" s="22"/>
      <c r="O153" s="26">
        <f t="shared" si="23"/>
        <v>5794.3</v>
      </c>
      <c r="P153" s="26">
        <f t="shared" si="24"/>
        <v>0</v>
      </c>
    </row>
    <row r="154" spans="1:16" ht="14.25" customHeight="1" x14ac:dyDescent="0.2">
      <c r="A154" s="134" t="s">
        <v>7020</v>
      </c>
      <c r="B154" s="134" t="s">
        <v>7019</v>
      </c>
      <c r="C154" s="22">
        <v>30</v>
      </c>
      <c r="D154" s="22">
        <v>40</v>
      </c>
      <c r="E154" s="36">
        <v>6313.68</v>
      </c>
      <c r="F154" s="35"/>
      <c r="G154" s="36">
        <f t="shared" si="20"/>
        <v>0</v>
      </c>
      <c r="H154" s="36">
        <f t="shared" si="21"/>
        <v>0</v>
      </c>
      <c r="I154" s="24">
        <f t="shared" si="22"/>
        <v>0</v>
      </c>
      <c r="K154" s="22"/>
      <c r="L154" s="26">
        <f>IFERROR((VLOOKUP(K154,tenute!D:E,2,FALSE)),0)</f>
        <v>0</v>
      </c>
      <c r="M154" s="22"/>
      <c r="N154" s="22"/>
      <c r="O154" s="26">
        <f t="shared" si="23"/>
        <v>6313.68</v>
      </c>
      <c r="P154" s="26">
        <f t="shared" si="24"/>
        <v>0</v>
      </c>
    </row>
    <row r="155" spans="1:16" ht="14.25" customHeight="1" x14ac:dyDescent="0.2">
      <c r="A155" s="134" t="s">
        <v>7021</v>
      </c>
      <c r="B155" s="134" t="s">
        <v>7022</v>
      </c>
      <c r="C155" s="22">
        <v>30</v>
      </c>
      <c r="D155" s="22">
        <v>40</v>
      </c>
      <c r="E155" s="36">
        <v>6313.68</v>
      </c>
      <c r="F155" s="35"/>
      <c r="G155" s="36">
        <f t="shared" si="20"/>
        <v>0</v>
      </c>
      <c r="H155" s="36">
        <f t="shared" si="21"/>
        <v>0</v>
      </c>
      <c r="I155" s="24">
        <f t="shared" si="22"/>
        <v>0</v>
      </c>
      <c r="K155" s="22"/>
      <c r="L155" s="26">
        <f>IFERROR((VLOOKUP(K155,tenute!D:E,2,FALSE)),0)</f>
        <v>0</v>
      </c>
      <c r="M155" s="22"/>
      <c r="N155" s="22"/>
      <c r="O155" s="26">
        <f t="shared" si="23"/>
        <v>6313.68</v>
      </c>
      <c r="P155" s="26">
        <f t="shared" si="24"/>
        <v>0</v>
      </c>
    </row>
    <row r="156" spans="1:16" ht="14.25" customHeight="1" x14ac:dyDescent="0.2">
      <c r="A156" s="134" t="s">
        <v>7025</v>
      </c>
      <c r="B156" s="134" t="s">
        <v>7026</v>
      </c>
      <c r="C156" s="22">
        <v>30</v>
      </c>
      <c r="D156" s="22">
        <v>40</v>
      </c>
      <c r="E156" s="36">
        <v>6716.03</v>
      </c>
      <c r="F156" s="35"/>
      <c r="G156" s="36">
        <f t="shared" si="20"/>
        <v>0</v>
      </c>
      <c r="H156" s="36">
        <f t="shared" si="21"/>
        <v>0</v>
      </c>
      <c r="I156" s="24">
        <f t="shared" si="22"/>
        <v>0</v>
      </c>
      <c r="K156" s="22"/>
      <c r="L156" s="26">
        <f>IFERROR((VLOOKUP(K156,tenute!D:E,2,FALSE)),0)</f>
        <v>0</v>
      </c>
      <c r="M156" s="22"/>
      <c r="N156" s="22"/>
      <c r="O156" s="26">
        <f t="shared" si="23"/>
        <v>6716.03</v>
      </c>
      <c r="P156" s="26">
        <f t="shared" si="24"/>
        <v>0</v>
      </c>
    </row>
    <row r="157" spans="1:16" ht="14.25" customHeight="1" x14ac:dyDescent="0.2">
      <c r="A157" s="134" t="s">
        <v>7023</v>
      </c>
      <c r="B157" s="134" t="s">
        <v>7024</v>
      </c>
      <c r="C157" s="22">
        <v>37</v>
      </c>
      <c r="D157" s="22">
        <v>50</v>
      </c>
      <c r="E157" s="36">
        <v>7054.07</v>
      </c>
      <c r="F157" s="35"/>
      <c r="G157" s="36">
        <f t="shared" si="20"/>
        <v>0</v>
      </c>
      <c r="H157" s="36">
        <f t="shared" si="21"/>
        <v>0</v>
      </c>
      <c r="I157" s="24">
        <f t="shared" si="22"/>
        <v>0</v>
      </c>
      <c r="K157" s="22"/>
      <c r="L157" s="26">
        <f>IFERROR((VLOOKUP(K157,tenute!D:E,2,FALSE)),0)</f>
        <v>0</v>
      </c>
      <c r="M157" s="22"/>
      <c r="N157" s="22"/>
      <c r="O157" s="26">
        <f t="shared" si="23"/>
        <v>7054.07</v>
      </c>
      <c r="P157" s="26">
        <f t="shared" si="24"/>
        <v>0</v>
      </c>
    </row>
    <row r="158" spans="1:16" ht="14.25" customHeight="1" x14ac:dyDescent="0.2">
      <c r="A158" s="134" t="s">
        <v>7029</v>
      </c>
      <c r="B158" s="134" t="s">
        <v>7030</v>
      </c>
      <c r="C158" s="22">
        <v>37</v>
      </c>
      <c r="D158" s="22">
        <v>50</v>
      </c>
      <c r="E158" s="36">
        <v>7477.82</v>
      </c>
      <c r="F158" s="35"/>
      <c r="G158" s="36">
        <f t="shared" si="20"/>
        <v>0</v>
      </c>
      <c r="H158" s="36">
        <f t="shared" si="21"/>
        <v>0</v>
      </c>
      <c r="I158" s="24">
        <f t="shared" si="22"/>
        <v>0</v>
      </c>
      <c r="K158" s="22"/>
      <c r="L158" s="26">
        <f>IFERROR((VLOOKUP(K158,tenute!D:E,2,FALSE)),0)</f>
        <v>0</v>
      </c>
      <c r="M158" s="22"/>
      <c r="N158" s="22"/>
      <c r="O158" s="26">
        <f t="shared" si="23"/>
        <v>7477.82</v>
      </c>
      <c r="P158" s="26">
        <f t="shared" si="24"/>
        <v>0</v>
      </c>
    </row>
    <row r="159" spans="1:16" ht="14.25" customHeight="1" x14ac:dyDescent="0.2">
      <c r="A159" s="134" t="s">
        <v>7027</v>
      </c>
      <c r="B159" s="134" t="s">
        <v>7028</v>
      </c>
      <c r="C159" s="22">
        <v>45</v>
      </c>
      <c r="D159" s="22">
        <v>60</v>
      </c>
      <c r="E159" s="36">
        <v>7918.08</v>
      </c>
      <c r="F159" s="35"/>
      <c r="G159" s="36">
        <f t="shared" si="20"/>
        <v>0</v>
      </c>
      <c r="H159" s="36">
        <f t="shared" si="21"/>
        <v>0</v>
      </c>
      <c r="I159" s="24">
        <f t="shared" si="22"/>
        <v>0</v>
      </c>
      <c r="K159" s="22"/>
      <c r="L159" s="26">
        <f>IFERROR((VLOOKUP(K159,tenute!D:E,2,FALSE)),0)</f>
        <v>0</v>
      </c>
      <c r="M159" s="22"/>
      <c r="N159" s="22"/>
      <c r="O159" s="26">
        <f t="shared" si="23"/>
        <v>7918.08</v>
      </c>
      <c r="P159" s="26">
        <f t="shared" si="24"/>
        <v>0</v>
      </c>
    </row>
    <row r="160" spans="1:16" ht="14.25" customHeight="1" x14ac:dyDescent="0.2">
      <c r="A160" s="134" t="s">
        <v>7033</v>
      </c>
      <c r="B160" s="134" t="s">
        <v>7034</v>
      </c>
      <c r="C160" s="22">
        <v>45</v>
      </c>
      <c r="D160" s="22">
        <v>60</v>
      </c>
      <c r="E160" s="36">
        <v>9382.31</v>
      </c>
      <c r="F160" s="35"/>
      <c r="G160" s="36">
        <f t="shared" si="20"/>
        <v>0</v>
      </c>
      <c r="H160" s="36">
        <f t="shared" si="21"/>
        <v>0</v>
      </c>
      <c r="I160" s="24">
        <f t="shared" si="22"/>
        <v>0</v>
      </c>
      <c r="K160" s="22"/>
      <c r="L160" s="26">
        <f>IFERROR((VLOOKUP(K160,tenute!D:E,2,FALSE)),0)</f>
        <v>0</v>
      </c>
      <c r="M160" s="22"/>
      <c r="N160" s="22"/>
      <c r="O160" s="26">
        <f t="shared" si="23"/>
        <v>9382.31</v>
      </c>
      <c r="P160" s="26">
        <f t="shared" si="24"/>
        <v>0</v>
      </c>
    </row>
    <row r="161" spans="1:16" ht="14.25" customHeight="1" x14ac:dyDescent="0.2">
      <c r="A161" s="134" t="s">
        <v>7031</v>
      </c>
      <c r="B161" s="134" t="s">
        <v>7032</v>
      </c>
      <c r="C161" s="22">
        <v>45</v>
      </c>
      <c r="D161" s="22">
        <v>60</v>
      </c>
      <c r="E161" s="36">
        <v>9382.31</v>
      </c>
      <c r="F161" s="35"/>
      <c r="G161" s="36">
        <f t="shared" si="20"/>
        <v>0</v>
      </c>
      <c r="H161" s="36">
        <f t="shared" si="21"/>
        <v>0</v>
      </c>
      <c r="I161" s="24">
        <f t="shared" si="22"/>
        <v>0</v>
      </c>
      <c r="K161" s="22"/>
      <c r="L161" s="26">
        <f>IFERROR((VLOOKUP(K161,tenute!D:E,2,FALSE)),0)</f>
        <v>0</v>
      </c>
      <c r="M161" s="22"/>
      <c r="N161" s="22"/>
      <c r="O161" s="26">
        <f t="shared" si="23"/>
        <v>9382.31</v>
      </c>
      <c r="P161" s="26">
        <f t="shared" si="24"/>
        <v>0</v>
      </c>
    </row>
    <row r="162" spans="1:16" ht="14.25" customHeight="1" x14ac:dyDescent="0.2">
      <c r="A162" s="134" t="s">
        <v>7037</v>
      </c>
      <c r="B162" s="134" t="s">
        <v>7038</v>
      </c>
      <c r="C162" s="22">
        <v>5.5</v>
      </c>
      <c r="D162" s="22">
        <v>7.5</v>
      </c>
      <c r="E162" s="36">
        <v>3401.73</v>
      </c>
      <c r="F162" s="35"/>
      <c r="G162" s="36">
        <f t="shared" si="20"/>
        <v>0</v>
      </c>
      <c r="H162" s="36">
        <f t="shared" si="21"/>
        <v>0</v>
      </c>
      <c r="I162" s="24">
        <f t="shared" si="22"/>
        <v>0</v>
      </c>
      <c r="K162" s="22"/>
      <c r="L162" s="26">
        <f>IFERROR((VLOOKUP(K162,tenute!D:E,2,FALSE)),0)</f>
        <v>0</v>
      </c>
      <c r="M162" s="22"/>
      <c r="N162" s="22"/>
      <c r="O162" s="26">
        <f t="shared" si="23"/>
        <v>3401.73</v>
      </c>
      <c r="P162" s="26">
        <f t="shared" si="24"/>
        <v>0</v>
      </c>
    </row>
    <row r="163" spans="1:16" ht="14.25" customHeight="1" x14ac:dyDescent="0.2">
      <c r="A163" s="134" t="s">
        <v>7035</v>
      </c>
      <c r="B163" s="134" t="s">
        <v>7036</v>
      </c>
      <c r="C163" s="22">
        <v>7.5</v>
      </c>
      <c r="D163" s="22">
        <v>10</v>
      </c>
      <c r="E163" s="36">
        <v>3719.95</v>
      </c>
      <c r="F163" s="35"/>
      <c r="G163" s="36">
        <f t="shared" si="20"/>
        <v>0</v>
      </c>
      <c r="H163" s="36">
        <f t="shared" si="21"/>
        <v>0</v>
      </c>
      <c r="I163" s="24">
        <f t="shared" si="22"/>
        <v>0</v>
      </c>
      <c r="K163" s="22"/>
      <c r="L163" s="26">
        <f>IFERROR((VLOOKUP(K163,tenute!D:E,2,FALSE)),0)</f>
        <v>0</v>
      </c>
      <c r="M163" s="22"/>
      <c r="N163" s="22"/>
      <c r="O163" s="26">
        <f t="shared" si="23"/>
        <v>3719.95</v>
      </c>
      <c r="P163" s="26">
        <f t="shared" si="24"/>
        <v>0</v>
      </c>
    </row>
    <row r="164" spans="1:16" ht="14.25" customHeight="1" x14ac:dyDescent="0.2">
      <c r="A164" s="134" t="s">
        <v>7042</v>
      </c>
      <c r="B164" s="134" t="s">
        <v>7043</v>
      </c>
      <c r="C164" s="22">
        <v>11</v>
      </c>
      <c r="D164" s="22">
        <v>15</v>
      </c>
      <c r="E164" s="36">
        <v>4186.6000000000004</v>
      </c>
      <c r="F164" s="35"/>
      <c r="G164" s="36">
        <f t="shared" si="20"/>
        <v>0</v>
      </c>
      <c r="H164" s="36">
        <f t="shared" si="21"/>
        <v>0</v>
      </c>
      <c r="I164" s="24">
        <f t="shared" si="22"/>
        <v>0</v>
      </c>
      <c r="K164" s="22"/>
      <c r="L164" s="26">
        <f>IFERROR((VLOOKUP(K164,tenute!D:E,2,FALSE)),0)</f>
        <v>0</v>
      </c>
      <c r="M164" s="22"/>
      <c r="N164" s="22"/>
      <c r="O164" s="26">
        <f t="shared" si="23"/>
        <v>4186.6000000000004</v>
      </c>
      <c r="P164" s="26">
        <f t="shared" si="24"/>
        <v>0</v>
      </c>
    </row>
    <row r="165" spans="1:16" ht="14.25" customHeight="1" x14ac:dyDescent="0.2">
      <c r="A165" s="134" t="s">
        <v>7039</v>
      </c>
      <c r="B165" s="134" t="s">
        <v>7040</v>
      </c>
      <c r="C165" s="22">
        <v>15</v>
      </c>
      <c r="D165" s="22">
        <v>20</v>
      </c>
      <c r="E165" s="36">
        <v>4679.6099999999997</v>
      </c>
      <c r="F165" s="35"/>
      <c r="G165" s="36">
        <f t="shared" si="20"/>
        <v>0</v>
      </c>
      <c r="H165" s="36">
        <f t="shared" si="21"/>
        <v>0</v>
      </c>
      <c r="I165" s="24">
        <f t="shared" si="22"/>
        <v>0</v>
      </c>
      <c r="K165" s="22"/>
      <c r="L165" s="26">
        <f>IFERROR((VLOOKUP(K165,tenute!D:E,2,FALSE)),0)</f>
        <v>0</v>
      </c>
      <c r="M165" s="22"/>
      <c r="N165" s="22"/>
      <c r="O165" s="26">
        <f t="shared" si="23"/>
        <v>4679.6099999999997</v>
      </c>
      <c r="P165" s="26">
        <f t="shared" si="24"/>
        <v>0</v>
      </c>
    </row>
    <row r="166" spans="1:16" ht="14.25" customHeight="1" x14ac:dyDescent="0.2">
      <c r="A166" s="134" t="s">
        <v>7046</v>
      </c>
      <c r="B166" s="134" t="s">
        <v>7047</v>
      </c>
      <c r="C166" s="22">
        <v>18.5</v>
      </c>
      <c r="D166" s="22">
        <v>25</v>
      </c>
      <c r="E166" s="36">
        <v>5367.21</v>
      </c>
      <c r="F166" s="35"/>
      <c r="G166" s="36">
        <f t="shared" si="20"/>
        <v>0</v>
      </c>
      <c r="H166" s="36">
        <f t="shared" si="21"/>
        <v>0</v>
      </c>
      <c r="I166" s="24">
        <f t="shared" si="22"/>
        <v>0</v>
      </c>
      <c r="K166" s="22"/>
      <c r="L166" s="26">
        <f>IFERROR((VLOOKUP(K166,tenute!D:E,2,FALSE)),0)</f>
        <v>0</v>
      </c>
      <c r="M166" s="22"/>
      <c r="N166" s="22"/>
      <c r="O166" s="26">
        <f t="shared" si="23"/>
        <v>5367.21</v>
      </c>
      <c r="P166" s="26">
        <f t="shared" si="24"/>
        <v>0</v>
      </c>
    </row>
    <row r="167" spans="1:16" ht="14.25" customHeight="1" x14ac:dyDescent="0.2">
      <c r="A167" s="134" t="s">
        <v>7044</v>
      </c>
      <c r="B167" s="134" t="s">
        <v>7045</v>
      </c>
      <c r="C167" s="22">
        <v>22</v>
      </c>
      <c r="D167" s="22">
        <v>30</v>
      </c>
      <c r="E167" s="36">
        <v>5693.68</v>
      </c>
      <c r="F167" s="35"/>
      <c r="G167" s="36">
        <f t="shared" si="20"/>
        <v>0</v>
      </c>
      <c r="H167" s="36">
        <f t="shared" si="21"/>
        <v>0</v>
      </c>
      <c r="I167" s="24">
        <f t="shared" si="22"/>
        <v>0</v>
      </c>
      <c r="K167" s="22"/>
      <c r="L167" s="26">
        <f>IFERROR((VLOOKUP(K167,tenute!D:E,2,FALSE)),0)</f>
        <v>0</v>
      </c>
      <c r="M167" s="22"/>
      <c r="N167" s="22"/>
      <c r="O167" s="26">
        <f t="shared" si="23"/>
        <v>5693.68</v>
      </c>
      <c r="P167" s="26">
        <f t="shared" si="24"/>
        <v>0</v>
      </c>
    </row>
    <row r="168" spans="1:16" ht="14.25" customHeight="1" x14ac:dyDescent="0.2">
      <c r="A168" s="134" t="s">
        <v>7050</v>
      </c>
      <c r="B168" s="134" t="s">
        <v>7051</v>
      </c>
      <c r="C168" s="22">
        <v>30</v>
      </c>
      <c r="D168" s="22">
        <v>40</v>
      </c>
      <c r="E168" s="36">
        <v>5812.42</v>
      </c>
      <c r="F168" s="35"/>
      <c r="G168" s="36">
        <f t="shared" si="20"/>
        <v>0</v>
      </c>
      <c r="H168" s="36">
        <f t="shared" si="21"/>
        <v>0</v>
      </c>
      <c r="I168" s="24">
        <f t="shared" si="22"/>
        <v>0</v>
      </c>
      <c r="K168" s="22"/>
      <c r="L168" s="26">
        <f>IFERROR((VLOOKUP(K168,tenute!D:E,2,FALSE)),0)</f>
        <v>0</v>
      </c>
      <c r="M168" s="22"/>
      <c r="N168" s="22"/>
      <c r="O168" s="26">
        <f t="shared" si="23"/>
        <v>5812.42</v>
      </c>
      <c r="P168" s="26">
        <f t="shared" si="24"/>
        <v>0</v>
      </c>
    </row>
    <row r="169" spans="1:16" ht="14.25" customHeight="1" x14ac:dyDescent="0.2">
      <c r="A169" s="134" t="s">
        <v>7048</v>
      </c>
      <c r="B169" s="134" t="s">
        <v>7049</v>
      </c>
      <c r="C169" s="22">
        <v>30</v>
      </c>
      <c r="D169" s="22">
        <v>40</v>
      </c>
      <c r="E169" s="36">
        <v>5812.42</v>
      </c>
      <c r="F169" s="35"/>
      <c r="G169" s="36">
        <f t="shared" si="20"/>
        <v>0</v>
      </c>
      <c r="H169" s="36">
        <f t="shared" si="21"/>
        <v>0</v>
      </c>
      <c r="I169" s="24">
        <f t="shared" si="22"/>
        <v>0</v>
      </c>
      <c r="K169" s="22"/>
      <c r="L169" s="26">
        <f>IFERROR((VLOOKUP(K169,tenute!D:E,2,FALSE)),0)</f>
        <v>0</v>
      </c>
      <c r="M169" s="22"/>
      <c r="N169" s="22"/>
      <c r="O169" s="26">
        <f t="shared" si="23"/>
        <v>5812.42</v>
      </c>
      <c r="P169" s="26">
        <f t="shared" si="24"/>
        <v>0</v>
      </c>
    </row>
    <row r="170" spans="1:16" ht="14.25" customHeight="1" x14ac:dyDescent="0.2">
      <c r="A170" s="134" t="s">
        <v>7054</v>
      </c>
      <c r="B170" s="134" t="s">
        <v>7055</v>
      </c>
      <c r="C170" s="22">
        <v>37</v>
      </c>
      <c r="D170" s="22">
        <v>50</v>
      </c>
      <c r="E170" s="36">
        <v>7062.29</v>
      </c>
      <c r="F170" s="35"/>
      <c r="G170" s="36">
        <f t="shared" si="20"/>
        <v>0</v>
      </c>
      <c r="H170" s="36">
        <f t="shared" si="21"/>
        <v>0</v>
      </c>
      <c r="I170" s="24">
        <f t="shared" si="22"/>
        <v>0</v>
      </c>
      <c r="K170" s="22"/>
      <c r="L170" s="26">
        <f>IFERROR((VLOOKUP(K170,tenute!D:E,2,FALSE)),0)</f>
        <v>0</v>
      </c>
      <c r="M170" s="22"/>
      <c r="N170" s="22"/>
      <c r="O170" s="26">
        <f t="shared" si="23"/>
        <v>7062.29</v>
      </c>
      <c r="P170" s="26">
        <f t="shared" si="24"/>
        <v>0</v>
      </c>
    </row>
    <row r="171" spans="1:16" ht="14.25" customHeight="1" x14ac:dyDescent="0.2">
      <c r="A171" s="134" t="s">
        <v>7052</v>
      </c>
      <c r="B171" s="134" t="s">
        <v>7053</v>
      </c>
      <c r="C171" s="22">
        <v>37</v>
      </c>
      <c r="D171" s="22">
        <v>50</v>
      </c>
      <c r="E171" s="36">
        <v>7082.06</v>
      </c>
      <c r="F171" s="35"/>
      <c r="G171" s="36">
        <f t="shared" si="20"/>
        <v>0</v>
      </c>
      <c r="H171" s="36">
        <f t="shared" si="21"/>
        <v>0</v>
      </c>
      <c r="I171" s="24">
        <f t="shared" si="22"/>
        <v>0</v>
      </c>
      <c r="K171" s="22"/>
      <c r="L171" s="26">
        <f>IFERROR((VLOOKUP(K171,tenute!D:E,2,FALSE)),0)</f>
        <v>0</v>
      </c>
      <c r="M171" s="22"/>
      <c r="N171" s="22"/>
      <c r="O171" s="26">
        <f t="shared" si="23"/>
        <v>7082.06</v>
      </c>
      <c r="P171" s="26">
        <f t="shared" si="24"/>
        <v>0</v>
      </c>
    </row>
    <row r="172" spans="1:16" ht="14.25" customHeight="1" x14ac:dyDescent="0.2">
      <c r="A172" s="134" t="s">
        <v>7058</v>
      </c>
      <c r="B172" s="134" t="s">
        <v>7059</v>
      </c>
      <c r="C172" s="22">
        <v>45</v>
      </c>
      <c r="D172" s="22">
        <v>60</v>
      </c>
      <c r="E172" s="36">
        <v>7871.91</v>
      </c>
      <c r="F172" s="35"/>
      <c r="G172" s="36">
        <f t="shared" si="20"/>
        <v>0</v>
      </c>
      <c r="H172" s="36">
        <f t="shared" si="21"/>
        <v>0</v>
      </c>
      <c r="I172" s="24">
        <f t="shared" si="22"/>
        <v>0</v>
      </c>
      <c r="K172" s="22"/>
      <c r="L172" s="26">
        <f>IFERROR((VLOOKUP(K172,tenute!D:E,2,FALSE)),0)</f>
        <v>0</v>
      </c>
      <c r="M172" s="22"/>
      <c r="N172" s="22"/>
      <c r="O172" s="26">
        <f t="shared" si="23"/>
        <v>7871.91</v>
      </c>
      <c r="P172" s="26">
        <f t="shared" si="24"/>
        <v>0</v>
      </c>
    </row>
    <row r="173" spans="1:16" ht="14.25" customHeight="1" x14ac:dyDescent="0.2">
      <c r="A173" s="134" t="s">
        <v>7056</v>
      </c>
      <c r="B173" s="134" t="s">
        <v>7057</v>
      </c>
      <c r="C173" s="22">
        <v>45</v>
      </c>
      <c r="D173" s="22">
        <v>60</v>
      </c>
      <c r="E173" s="36">
        <v>7871.91</v>
      </c>
      <c r="F173" s="35"/>
      <c r="G173" s="36">
        <f t="shared" si="20"/>
        <v>0</v>
      </c>
      <c r="H173" s="36">
        <f t="shared" si="21"/>
        <v>0</v>
      </c>
      <c r="I173" s="24">
        <f t="shared" si="22"/>
        <v>0</v>
      </c>
      <c r="K173" s="22"/>
      <c r="L173" s="26">
        <f>IFERROR((VLOOKUP(K173,tenute!D:E,2,FALSE)),0)</f>
        <v>0</v>
      </c>
      <c r="M173" s="22"/>
      <c r="N173" s="22"/>
      <c r="O173" s="26">
        <f t="shared" si="23"/>
        <v>7871.91</v>
      </c>
      <c r="P173" s="26">
        <f t="shared" si="24"/>
        <v>0</v>
      </c>
    </row>
    <row r="174" spans="1:16" s="162" customFormat="1" ht="14.25" customHeight="1" x14ac:dyDescent="0.2">
      <c r="K174" s="172"/>
      <c r="L174" s="172"/>
      <c r="M174" s="172"/>
      <c r="N174" s="172"/>
      <c r="O174" s="172"/>
      <c r="P174" s="172"/>
    </row>
    <row r="175" spans="1:16" s="162" customFormat="1" ht="14.25" customHeight="1" x14ac:dyDescent="0.2">
      <c r="A175" s="209"/>
      <c r="B175" s="210" t="s">
        <v>4097</v>
      </c>
      <c r="K175" s="172"/>
      <c r="L175" s="172"/>
      <c r="M175" s="172"/>
      <c r="N175" s="172"/>
      <c r="O175" s="172"/>
      <c r="P175" s="172"/>
    </row>
    <row r="176" spans="1:16" s="162" customFormat="1" ht="14.25" customHeight="1" x14ac:dyDescent="0.2">
      <c r="A176" s="209"/>
      <c r="B176" s="211" t="s">
        <v>4096</v>
      </c>
      <c r="K176" s="172"/>
      <c r="L176" s="172"/>
      <c r="M176" s="172"/>
      <c r="N176" s="172"/>
      <c r="O176" s="172"/>
      <c r="P176" s="172"/>
    </row>
    <row r="177" spans="1:16" ht="14.25" customHeight="1" x14ac:dyDescent="0.2">
      <c r="A177" s="140" t="s">
        <v>6240</v>
      </c>
      <c r="B177" s="140" t="s">
        <v>6257</v>
      </c>
      <c r="C177" s="22">
        <v>0.75</v>
      </c>
      <c r="D177" s="22">
        <v>1</v>
      </c>
      <c r="E177" s="36">
        <v>1362.45</v>
      </c>
      <c r="F177" s="35"/>
      <c r="G177" s="36">
        <f t="shared" ref="G177:G193" si="25">IF(F177="",IF($I$8="","",$I$8),F177)</f>
        <v>0</v>
      </c>
      <c r="H177" s="36">
        <f t="shared" ref="H177:H193" si="26">ROUND(E177*(G177),2)</f>
        <v>0</v>
      </c>
      <c r="I177" s="24">
        <f t="shared" ref="I177:I193" si="27">H177*$I$10</f>
        <v>0</v>
      </c>
      <c r="K177" s="24"/>
      <c r="L177" s="26">
        <f>IFERROR((VLOOKUP(K177,'tenute nuove MXV'!D$1:E$29,2,FALSE)),0)</f>
        <v>0</v>
      </c>
      <c r="M177" s="24"/>
      <c r="N177" s="26">
        <f>IFERROR((VLOOKUP(M177,guarnizioni!G:H,2,FALSE)),0)</f>
        <v>0</v>
      </c>
      <c r="O177" s="26">
        <f>E177+L177+N177</f>
        <v>1362.45</v>
      </c>
      <c r="P177" s="26">
        <f>O177*$I$8</f>
        <v>0</v>
      </c>
    </row>
    <row r="178" spans="1:16" ht="14.25" customHeight="1" x14ac:dyDescent="0.2">
      <c r="A178" s="140" t="s">
        <v>6241</v>
      </c>
      <c r="B178" s="140" t="s">
        <v>6258</v>
      </c>
      <c r="C178" s="22">
        <v>0.75</v>
      </c>
      <c r="D178" s="22">
        <v>1</v>
      </c>
      <c r="E178" s="36">
        <v>1390.02</v>
      </c>
      <c r="F178" s="35"/>
      <c r="G178" s="36">
        <f t="shared" si="25"/>
        <v>0</v>
      </c>
      <c r="H178" s="36">
        <f t="shared" si="26"/>
        <v>0</v>
      </c>
      <c r="I178" s="24">
        <f t="shared" si="27"/>
        <v>0</v>
      </c>
      <c r="K178" s="24"/>
      <c r="L178" s="26">
        <f>IFERROR((VLOOKUP(K178,'tenute nuove MXV'!D$1:E$29,2,FALSE)),0)</f>
        <v>0</v>
      </c>
      <c r="M178" s="24"/>
      <c r="N178" s="26">
        <f>IFERROR((VLOOKUP(M178,guarnizioni!G:H,2,FALSE)),0)</f>
        <v>0</v>
      </c>
      <c r="O178" s="26">
        <f t="shared" ref="O178:O210" si="28">E178+L178+N178</f>
        <v>1390.02</v>
      </c>
      <c r="P178" s="26">
        <f t="shared" ref="P178:P210" si="29">O178*$I$8</f>
        <v>0</v>
      </c>
    </row>
    <row r="179" spans="1:16" ht="14.25" customHeight="1" x14ac:dyDescent="0.2">
      <c r="A179" s="140" t="s">
        <v>6242</v>
      </c>
      <c r="B179" s="140" t="s">
        <v>6259</v>
      </c>
      <c r="C179" s="22">
        <v>1.1000000000000001</v>
      </c>
      <c r="D179" s="22">
        <v>1.5</v>
      </c>
      <c r="E179" s="36">
        <v>1510.43</v>
      </c>
      <c r="F179" s="35"/>
      <c r="G179" s="36">
        <f t="shared" si="25"/>
        <v>0</v>
      </c>
      <c r="H179" s="36">
        <f t="shared" si="26"/>
        <v>0</v>
      </c>
      <c r="I179" s="24">
        <f t="shared" si="27"/>
        <v>0</v>
      </c>
      <c r="K179" s="24"/>
      <c r="L179" s="26">
        <f>IFERROR((VLOOKUP(K179,'tenute nuove MXV'!D$1:E$29,2,FALSE)),0)</f>
        <v>0</v>
      </c>
      <c r="M179" s="24"/>
      <c r="N179" s="26">
        <f>IFERROR((VLOOKUP(M179,guarnizioni!G:H,2,FALSE)),0)</f>
        <v>0</v>
      </c>
      <c r="O179" s="26">
        <f t="shared" si="28"/>
        <v>1510.43</v>
      </c>
      <c r="P179" s="26">
        <f t="shared" si="29"/>
        <v>0</v>
      </c>
    </row>
    <row r="180" spans="1:16" ht="14.25" customHeight="1" x14ac:dyDescent="0.2">
      <c r="A180" s="140" t="s">
        <v>6243</v>
      </c>
      <c r="B180" s="140" t="s">
        <v>6260</v>
      </c>
      <c r="C180" s="22">
        <v>1.1000000000000001</v>
      </c>
      <c r="D180" s="22">
        <v>1.5</v>
      </c>
      <c r="E180" s="36">
        <v>1543.82</v>
      </c>
      <c r="F180" s="35"/>
      <c r="G180" s="36">
        <f t="shared" si="25"/>
        <v>0</v>
      </c>
      <c r="H180" s="36">
        <f t="shared" si="26"/>
        <v>0</v>
      </c>
      <c r="I180" s="24">
        <f t="shared" si="27"/>
        <v>0</v>
      </c>
      <c r="K180" s="24"/>
      <c r="L180" s="26">
        <f>IFERROR((VLOOKUP(K180,'tenute nuove MXV'!D$1:E$29,2,FALSE)),0)</f>
        <v>0</v>
      </c>
      <c r="M180" s="24"/>
      <c r="N180" s="26">
        <f>IFERROR((VLOOKUP(M180,guarnizioni!G:H,2,FALSE)),0)</f>
        <v>0</v>
      </c>
      <c r="O180" s="26">
        <f t="shared" si="28"/>
        <v>1543.82</v>
      </c>
      <c r="P180" s="26">
        <f t="shared" si="29"/>
        <v>0</v>
      </c>
    </row>
    <row r="181" spans="1:16" ht="14.25" customHeight="1" x14ac:dyDescent="0.2">
      <c r="A181" s="140" t="s">
        <v>6244</v>
      </c>
      <c r="B181" s="140" t="s">
        <v>6261</v>
      </c>
      <c r="C181" s="22">
        <v>1.5</v>
      </c>
      <c r="D181" s="22">
        <v>2</v>
      </c>
      <c r="E181" s="36">
        <v>1725.2</v>
      </c>
      <c r="F181" s="35"/>
      <c r="G181" s="36">
        <f t="shared" si="25"/>
        <v>0</v>
      </c>
      <c r="H181" s="36">
        <f t="shared" si="26"/>
        <v>0</v>
      </c>
      <c r="I181" s="24">
        <f t="shared" si="27"/>
        <v>0</v>
      </c>
      <c r="K181" s="24"/>
      <c r="L181" s="26">
        <f>IFERROR((VLOOKUP(K181,'tenute nuove MXV'!D$1:E$29,2,FALSE)),0)</f>
        <v>0</v>
      </c>
      <c r="M181" s="24"/>
      <c r="N181" s="26">
        <f>IFERROR((VLOOKUP(M181,guarnizioni!G:H,2,FALSE)),0)</f>
        <v>0</v>
      </c>
      <c r="O181" s="26">
        <f t="shared" si="28"/>
        <v>1725.2</v>
      </c>
      <c r="P181" s="26">
        <f t="shared" si="29"/>
        <v>0</v>
      </c>
    </row>
    <row r="182" spans="1:16" ht="14.25" customHeight="1" x14ac:dyDescent="0.2">
      <c r="A182" s="140" t="s">
        <v>6245</v>
      </c>
      <c r="B182" s="140" t="s">
        <v>6262</v>
      </c>
      <c r="C182" s="22">
        <v>1.5</v>
      </c>
      <c r="D182" s="22">
        <v>2</v>
      </c>
      <c r="E182" s="36">
        <v>1797.74</v>
      </c>
      <c r="F182" s="35"/>
      <c r="G182" s="36">
        <f t="shared" si="25"/>
        <v>0</v>
      </c>
      <c r="H182" s="36">
        <f t="shared" si="26"/>
        <v>0</v>
      </c>
      <c r="I182" s="24">
        <f t="shared" si="27"/>
        <v>0</v>
      </c>
      <c r="K182" s="24"/>
      <c r="L182" s="26">
        <f>IFERROR((VLOOKUP(K182,'tenute nuove MXV'!D$1:E$29,2,FALSE)),0)</f>
        <v>0</v>
      </c>
      <c r="M182" s="24"/>
      <c r="N182" s="26">
        <f>IFERROR((VLOOKUP(M182,guarnizioni!G:H,2,FALSE)),0)</f>
        <v>0</v>
      </c>
      <c r="O182" s="26">
        <f t="shared" si="28"/>
        <v>1797.74</v>
      </c>
      <c r="P182" s="26">
        <f t="shared" si="29"/>
        <v>0</v>
      </c>
    </row>
    <row r="183" spans="1:16" ht="14.25" customHeight="1" x14ac:dyDescent="0.2">
      <c r="A183" s="140" t="s">
        <v>6246</v>
      </c>
      <c r="B183" s="140" t="s">
        <v>6263</v>
      </c>
      <c r="C183" s="22">
        <v>2.2000000000000002</v>
      </c>
      <c r="D183" s="22">
        <v>3</v>
      </c>
      <c r="E183" s="36">
        <v>2066.16</v>
      </c>
      <c r="F183" s="35"/>
      <c r="G183" s="36">
        <f t="shared" si="25"/>
        <v>0</v>
      </c>
      <c r="H183" s="36">
        <f t="shared" si="26"/>
        <v>0</v>
      </c>
      <c r="I183" s="24">
        <f t="shared" si="27"/>
        <v>0</v>
      </c>
      <c r="K183" s="24"/>
      <c r="L183" s="26">
        <f>IFERROR((VLOOKUP(K183,'tenute nuove MXV'!D$1:E$29,2,FALSE)),0)</f>
        <v>0</v>
      </c>
      <c r="M183" s="24"/>
      <c r="N183" s="26">
        <f>IFERROR((VLOOKUP(M183,guarnizioni!G:H,2,FALSE)),0)</f>
        <v>0</v>
      </c>
      <c r="O183" s="26">
        <f t="shared" si="28"/>
        <v>2066.16</v>
      </c>
      <c r="P183" s="26">
        <f t="shared" si="29"/>
        <v>0</v>
      </c>
    </row>
    <row r="184" spans="1:16" ht="14.25" customHeight="1" x14ac:dyDescent="0.2">
      <c r="A184" s="140" t="s">
        <v>6247</v>
      </c>
      <c r="B184" s="140" t="s">
        <v>6264</v>
      </c>
      <c r="C184" s="22">
        <v>2.2000000000000002</v>
      </c>
      <c r="D184" s="22">
        <v>3</v>
      </c>
      <c r="E184" s="36">
        <v>2166.2800000000002</v>
      </c>
      <c r="F184" s="35"/>
      <c r="G184" s="36">
        <f t="shared" si="25"/>
        <v>0</v>
      </c>
      <c r="H184" s="36">
        <f t="shared" si="26"/>
        <v>0</v>
      </c>
      <c r="I184" s="24">
        <f t="shared" si="27"/>
        <v>0</v>
      </c>
      <c r="K184" s="24"/>
      <c r="L184" s="26">
        <f>IFERROR((VLOOKUP(K184,'tenute nuove MXV'!D$1:E$29,2,FALSE)),0)</f>
        <v>0</v>
      </c>
      <c r="M184" s="24"/>
      <c r="N184" s="26">
        <f>IFERROR((VLOOKUP(M184,guarnizioni!G:H,2,FALSE)),0)</f>
        <v>0</v>
      </c>
      <c r="O184" s="26">
        <f t="shared" si="28"/>
        <v>2166.2800000000002</v>
      </c>
      <c r="P184" s="26">
        <f t="shared" si="29"/>
        <v>0</v>
      </c>
    </row>
    <row r="185" spans="1:16" ht="14.25" customHeight="1" x14ac:dyDescent="0.2">
      <c r="A185" s="140" t="s">
        <v>6248</v>
      </c>
      <c r="B185" s="140" t="s">
        <v>6265</v>
      </c>
      <c r="C185" s="22">
        <v>1.1000000000000001</v>
      </c>
      <c r="D185" s="22">
        <v>1.5</v>
      </c>
      <c r="E185" s="36">
        <v>1416.12</v>
      </c>
      <c r="F185" s="35"/>
      <c r="G185" s="36">
        <f t="shared" si="25"/>
        <v>0</v>
      </c>
      <c r="H185" s="36">
        <f t="shared" si="26"/>
        <v>0</v>
      </c>
      <c r="I185" s="24">
        <f t="shared" si="27"/>
        <v>0</v>
      </c>
      <c r="K185" s="24"/>
      <c r="L185" s="26">
        <f>IFERROR((VLOOKUP(K185,'tenute nuove MXV'!D$1:E$29,2,FALSE)),0)</f>
        <v>0</v>
      </c>
      <c r="M185" s="24"/>
      <c r="N185" s="26">
        <f>IFERROR((VLOOKUP(M185,guarnizioni!G:H,2,FALSE)),0)</f>
        <v>0</v>
      </c>
      <c r="O185" s="26">
        <f t="shared" si="28"/>
        <v>1416.12</v>
      </c>
      <c r="P185" s="26">
        <f t="shared" si="29"/>
        <v>0</v>
      </c>
    </row>
    <row r="186" spans="1:16" ht="14.25" customHeight="1" x14ac:dyDescent="0.2">
      <c r="A186" s="140" t="s">
        <v>6249</v>
      </c>
      <c r="B186" s="140" t="s">
        <v>6266</v>
      </c>
      <c r="C186" s="22">
        <v>1.1000000000000001</v>
      </c>
      <c r="D186" s="22">
        <v>1.5</v>
      </c>
      <c r="E186" s="36">
        <v>1442.25</v>
      </c>
      <c r="F186" s="35"/>
      <c r="G186" s="36">
        <f t="shared" si="25"/>
        <v>0</v>
      </c>
      <c r="H186" s="36">
        <f t="shared" si="26"/>
        <v>0</v>
      </c>
      <c r="I186" s="24">
        <f t="shared" si="27"/>
        <v>0</v>
      </c>
      <c r="K186" s="24"/>
      <c r="L186" s="26">
        <f>IFERROR((VLOOKUP(K186,'tenute nuove MXV'!D$1:E$29,2,FALSE)),0)</f>
        <v>0</v>
      </c>
      <c r="M186" s="24"/>
      <c r="N186" s="26">
        <f>IFERROR((VLOOKUP(M186,guarnizioni!G:H,2,FALSE)),0)</f>
        <v>0</v>
      </c>
      <c r="O186" s="26">
        <f t="shared" si="28"/>
        <v>1442.25</v>
      </c>
      <c r="P186" s="26">
        <f t="shared" si="29"/>
        <v>0</v>
      </c>
    </row>
    <row r="187" spans="1:16" ht="14.25" customHeight="1" x14ac:dyDescent="0.2">
      <c r="A187" s="140" t="s">
        <v>6250</v>
      </c>
      <c r="B187" s="140" t="s">
        <v>6267</v>
      </c>
      <c r="C187" s="22">
        <v>1.5</v>
      </c>
      <c r="D187" s="22">
        <v>2</v>
      </c>
      <c r="E187" s="36">
        <v>1646.83</v>
      </c>
      <c r="F187" s="35"/>
      <c r="G187" s="36">
        <f t="shared" si="25"/>
        <v>0</v>
      </c>
      <c r="H187" s="36">
        <f t="shared" si="26"/>
        <v>0</v>
      </c>
      <c r="I187" s="24">
        <f t="shared" si="27"/>
        <v>0</v>
      </c>
      <c r="K187" s="24"/>
      <c r="L187" s="26">
        <f>IFERROR((VLOOKUP(K187,'tenute nuove MXV'!D$1:E$29,2,FALSE)),0)</f>
        <v>0</v>
      </c>
      <c r="M187" s="24"/>
      <c r="N187" s="26">
        <f>IFERROR((VLOOKUP(M187,guarnizioni!G:H,2,FALSE)),0)</f>
        <v>0</v>
      </c>
      <c r="O187" s="26">
        <f t="shared" si="28"/>
        <v>1646.83</v>
      </c>
      <c r="P187" s="26">
        <f t="shared" si="29"/>
        <v>0</v>
      </c>
    </row>
    <row r="188" spans="1:16" ht="14.25" customHeight="1" x14ac:dyDescent="0.2">
      <c r="A188" s="140" t="s">
        <v>6251</v>
      </c>
      <c r="B188" s="140" t="s">
        <v>6268</v>
      </c>
      <c r="C188" s="22">
        <v>1.5</v>
      </c>
      <c r="D188" s="22">
        <v>2</v>
      </c>
      <c r="E188" s="36">
        <v>1686</v>
      </c>
      <c r="F188" s="35"/>
      <c r="G188" s="36">
        <f t="shared" si="25"/>
        <v>0</v>
      </c>
      <c r="H188" s="36">
        <f t="shared" si="26"/>
        <v>0</v>
      </c>
      <c r="I188" s="24">
        <f t="shared" si="27"/>
        <v>0</v>
      </c>
      <c r="K188" s="24"/>
      <c r="L188" s="26">
        <f>IFERROR((VLOOKUP(K188,'tenute nuove MXV'!D$1:E$29,2,FALSE)),0)</f>
        <v>0</v>
      </c>
      <c r="M188" s="24"/>
      <c r="N188" s="26">
        <f>IFERROR((VLOOKUP(M188,guarnizioni!G:H,2,FALSE)),0)</f>
        <v>0</v>
      </c>
      <c r="O188" s="26">
        <f t="shared" si="28"/>
        <v>1686</v>
      </c>
      <c r="P188" s="26">
        <f t="shared" si="29"/>
        <v>0</v>
      </c>
    </row>
    <row r="189" spans="1:16" ht="14.25" customHeight="1" x14ac:dyDescent="0.2">
      <c r="A189" s="140" t="s">
        <v>6252</v>
      </c>
      <c r="B189" s="140" t="s">
        <v>6269</v>
      </c>
      <c r="C189" s="22">
        <v>2.2000000000000002</v>
      </c>
      <c r="D189" s="22">
        <v>3</v>
      </c>
      <c r="E189" s="36">
        <v>1839.82</v>
      </c>
      <c r="F189" s="35"/>
      <c r="G189" s="36">
        <f t="shared" si="25"/>
        <v>0</v>
      </c>
      <c r="H189" s="36">
        <f t="shared" si="26"/>
        <v>0</v>
      </c>
      <c r="I189" s="24">
        <f t="shared" si="27"/>
        <v>0</v>
      </c>
      <c r="K189" s="24"/>
      <c r="L189" s="26">
        <f>IFERROR((VLOOKUP(K189,'tenute nuove MXV'!D$1:E$29,2,FALSE)),0)</f>
        <v>0</v>
      </c>
      <c r="M189" s="24"/>
      <c r="N189" s="26">
        <f>IFERROR((VLOOKUP(M189,guarnizioni!G:H,2,FALSE)),0)</f>
        <v>0</v>
      </c>
      <c r="O189" s="26">
        <f t="shared" si="28"/>
        <v>1839.82</v>
      </c>
      <c r="P189" s="26">
        <f t="shared" si="29"/>
        <v>0</v>
      </c>
    </row>
    <row r="190" spans="1:16" ht="14.25" customHeight="1" x14ac:dyDescent="0.2">
      <c r="A190" s="140" t="s">
        <v>6253</v>
      </c>
      <c r="B190" s="140" t="s">
        <v>6270</v>
      </c>
      <c r="C190" s="22">
        <v>2.2000000000000002</v>
      </c>
      <c r="D190" s="22">
        <v>3</v>
      </c>
      <c r="E190" s="36">
        <v>1909.45</v>
      </c>
      <c r="F190" s="35"/>
      <c r="G190" s="36">
        <f t="shared" si="25"/>
        <v>0</v>
      </c>
      <c r="H190" s="36">
        <f t="shared" si="26"/>
        <v>0</v>
      </c>
      <c r="I190" s="24">
        <f t="shared" si="27"/>
        <v>0</v>
      </c>
      <c r="K190" s="24"/>
      <c r="L190" s="26">
        <f>IFERROR((VLOOKUP(K190,'tenute nuove MXV'!D$1:E$29,2,FALSE)),0)</f>
        <v>0</v>
      </c>
      <c r="M190" s="24"/>
      <c r="N190" s="26">
        <f>IFERROR((VLOOKUP(M190,guarnizioni!G:H,2,FALSE)),0)</f>
        <v>0</v>
      </c>
      <c r="O190" s="26">
        <f t="shared" si="28"/>
        <v>1909.45</v>
      </c>
      <c r="P190" s="26">
        <f t="shared" si="29"/>
        <v>0</v>
      </c>
    </row>
    <row r="191" spans="1:16" ht="14.25" customHeight="1" x14ac:dyDescent="0.2">
      <c r="A191" s="140" t="s">
        <v>6254</v>
      </c>
      <c r="B191" s="140" t="s">
        <v>6271</v>
      </c>
      <c r="C191" s="22">
        <v>1.5</v>
      </c>
      <c r="D191" s="22">
        <v>2</v>
      </c>
      <c r="E191" s="36">
        <v>1686</v>
      </c>
      <c r="F191" s="35"/>
      <c r="G191" s="36">
        <f t="shared" si="25"/>
        <v>0</v>
      </c>
      <c r="H191" s="36">
        <f t="shared" si="26"/>
        <v>0</v>
      </c>
      <c r="I191" s="24">
        <f t="shared" si="27"/>
        <v>0</v>
      </c>
      <c r="K191" s="24"/>
      <c r="L191" s="26">
        <f>IFERROR((VLOOKUP(K191,'tenute nuove MXV'!D$1:E$29,2,FALSE)),0)</f>
        <v>0</v>
      </c>
      <c r="M191" s="24"/>
      <c r="N191" s="26">
        <f>IFERROR((VLOOKUP(M191,guarnizioni!G:H,2,FALSE)),0)</f>
        <v>0</v>
      </c>
      <c r="O191" s="26">
        <f t="shared" si="28"/>
        <v>1686</v>
      </c>
      <c r="P191" s="26">
        <f t="shared" si="29"/>
        <v>0</v>
      </c>
    </row>
    <row r="192" spans="1:16" ht="14.25" customHeight="1" x14ac:dyDescent="0.2">
      <c r="A192" s="140" t="s">
        <v>6255</v>
      </c>
      <c r="B192" s="140" t="s">
        <v>6272</v>
      </c>
      <c r="C192" s="22">
        <v>2.2000000000000002</v>
      </c>
      <c r="D192" s="22">
        <v>3</v>
      </c>
      <c r="E192" s="36">
        <v>1861.57</v>
      </c>
      <c r="F192" s="35"/>
      <c r="G192" s="36">
        <f t="shared" si="25"/>
        <v>0</v>
      </c>
      <c r="H192" s="36">
        <f t="shared" si="26"/>
        <v>0</v>
      </c>
      <c r="I192" s="24">
        <f t="shared" si="27"/>
        <v>0</v>
      </c>
      <c r="K192" s="24"/>
      <c r="L192" s="26">
        <f>IFERROR((VLOOKUP(K192,'tenute nuove MXV'!D$1:E$29,2,FALSE)),0)</f>
        <v>0</v>
      </c>
      <c r="M192" s="24"/>
      <c r="N192" s="26">
        <f>IFERROR((VLOOKUP(M192,guarnizioni!G:H,2,FALSE)),0)</f>
        <v>0</v>
      </c>
      <c r="O192" s="26">
        <f t="shared" si="28"/>
        <v>1861.57</v>
      </c>
      <c r="P192" s="26">
        <f t="shared" si="29"/>
        <v>0</v>
      </c>
    </row>
    <row r="193" spans="1:16" ht="14.25" customHeight="1" x14ac:dyDescent="0.2">
      <c r="A193" s="140" t="s">
        <v>6256</v>
      </c>
      <c r="B193" s="140" t="s">
        <v>6273</v>
      </c>
      <c r="C193" s="22">
        <v>2.2000000000000002</v>
      </c>
      <c r="D193" s="22">
        <v>3</v>
      </c>
      <c r="E193" s="36">
        <v>1986.36</v>
      </c>
      <c r="F193" s="35"/>
      <c r="G193" s="36">
        <f t="shared" si="25"/>
        <v>0</v>
      </c>
      <c r="H193" s="36">
        <f t="shared" si="26"/>
        <v>0</v>
      </c>
      <c r="I193" s="24">
        <f t="shared" si="27"/>
        <v>0</v>
      </c>
      <c r="K193" s="24"/>
      <c r="L193" s="26">
        <f>IFERROR((VLOOKUP(K193,'tenute nuove MXV'!D$1:E$29,2,FALSE)),0)</f>
        <v>0</v>
      </c>
      <c r="M193" s="24"/>
      <c r="N193" s="26">
        <f>IFERROR((VLOOKUP(M193,guarnizioni!G:H,2,FALSE)),0)</f>
        <v>0</v>
      </c>
      <c r="O193" s="26">
        <f t="shared" si="28"/>
        <v>1986.36</v>
      </c>
      <c r="P193" s="26">
        <f t="shared" si="29"/>
        <v>0</v>
      </c>
    </row>
    <row r="194" spans="1:16" ht="14.25" customHeight="1" x14ac:dyDescent="0.2">
      <c r="A194" s="140" t="s">
        <v>6274</v>
      </c>
      <c r="B194" s="140" t="s">
        <v>6291</v>
      </c>
      <c r="C194" s="22">
        <v>0.75</v>
      </c>
      <c r="D194" s="22">
        <v>1</v>
      </c>
      <c r="E194" s="36">
        <v>1362.45</v>
      </c>
      <c r="F194" s="35"/>
      <c r="G194" s="36">
        <f t="shared" ref="G194:G210" si="30">IF(F194="",IF($I$8="","",$I$8),F194)</f>
        <v>0</v>
      </c>
      <c r="H194" s="36">
        <f t="shared" ref="H194:H210" si="31">ROUND(E194*(G194),2)</f>
        <v>0</v>
      </c>
      <c r="I194" s="24">
        <f t="shared" ref="I194:I210" si="32">H194*$I$10</f>
        <v>0</v>
      </c>
      <c r="K194" s="24"/>
      <c r="L194" s="26">
        <f>IFERROR((VLOOKUP(K194,'tenute nuove MXV'!D$1:E$29,2,FALSE)),0)</f>
        <v>0</v>
      </c>
      <c r="M194" s="24"/>
      <c r="N194" s="26">
        <f>IFERROR((VLOOKUP(M194,guarnizioni!G:H,2,FALSE)),0)</f>
        <v>0</v>
      </c>
      <c r="O194" s="26">
        <f t="shared" si="28"/>
        <v>1362.45</v>
      </c>
      <c r="P194" s="26">
        <f t="shared" si="29"/>
        <v>0</v>
      </c>
    </row>
    <row r="195" spans="1:16" ht="14.25" customHeight="1" x14ac:dyDescent="0.2">
      <c r="A195" s="140" t="s">
        <v>6275</v>
      </c>
      <c r="B195" s="140" t="s">
        <v>6292</v>
      </c>
      <c r="C195" s="22">
        <v>0.75</v>
      </c>
      <c r="D195" s="22">
        <v>1</v>
      </c>
      <c r="E195" s="36">
        <v>1390.02</v>
      </c>
      <c r="F195" s="35"/>
      <c r="G195" s="36">
        <f t="shared" si="30"/>
        <v>0</v>
      </c>
      <c r="H195" s="36">
        <f t="shared" si="31"/>
        <v>0</v>
      </c>
      <c r="I195" s="24">
        <f t="shared" si="32"/>
        <v>0</v>
      </c>
      <c r="K195" s="24"/>
      <c r="L195" s="26">
        <f>IFERROR((VLOOKUP(K195,'tenute nuove MXV'!D$1:E$29,2,FALSE)),0)</f>
        <v>0</v>
      </c>
      <c r="M195" s="24"/>
      <c r="N195" s="26">
        <f>IFERROR((VLOOKUP(M195,guarnizioni!G:H,2,FALSE)),0)</f>
        <v>0</v>
      </c>
      <c r="O195" s="26">
        <f t="shared" si="28"/>
        <v>1390.02</v>
      </c>
      <c r="P195" s="26">
        <f t="shared" si="29"/>
        <v>0</v>
      </c>
    </row>
    <row r="196" spans="1:16" ht="14.25" customHeight="1" x14ac:dyDescent="0.2">
      <c r="A196" s="140" t="s">
        <v>6276</v>
      </c>
      <c r="B196" s="140" t="s">
        <v>6293</v>
      </c>
      <c r="C196" s="22">
        <v>1.1000000000000001</v>
      </c>
      <c r="D196" s="22">
        <v>1.5</v>
      </c>
      <c r="E196" s="36">
        <v>1510.43</v>
      </c>
      <c r="F196" s="35"/>
      <c r="G196" s="36">
        <f t="shared" si="30"/>
        <v>0</v>
      </c>
      <c r="H196" s="36">
        <f t="shared" si="31"/>
        <v>0</v>
      </c>
      <c r="I196" s="24">
        <f t="shared" si="32"/>
        <v>0</v>
      </c>
      <c r="K196" s="24"/>
      <c r="L196" s="26">
        <f>IFERROR((VLOOKUP(K196,'tenute nuove MXV'!D$1:E$29,2,FALSE)),0)</f>
        <v>0</v>
      </c>
      <c r="M196" s="24"/>
      <c r="N196" s="26">
        <f>IFERROR((VLOOKUP(M196,guarnizioni!G:H,2,FALSE)),0)</f>
        <v>0</v>
      </c>
      <c r="O196" s="26">
        <f t="shared" si="28"/>
        <v>1510.43</v>
      </c>
      <c r="P196" s="26">
        <f t="shared" si="29"/>
        <v>0</v>
      </c>
    </row>
    <row r="197" spans="1:16" ht="14.25" customHeight="1" x14ac:dyDescent="0.2">
      <c r="A197" s="140" t="s">
        <v>6277</v>
      </c>
      <c r="B197" s="140" t="s">
        <v>6294</v>
      </c>
      <c r="C197" s="22">
        <v>1.1000000000000001</v>
      </c>
      <c r="D197" s="22">
        <v>1.5</v>
      </c>
      <c r="E197" s="36">
        <v>1543.82</v>
      </c>
      <c r="F197" s="35"/>
      <c r="G197" s="36">
        <f t="shared" si="30"/>
        <v>0</v>
      </c>
      <c r="H197" s="36">
        <f t="shared" si="31"/>
        <v>0</v>
      </c>
      <c r="I197" s="24">
        <f t="shared" si="32"/>
        <v>0</v>
      </c>
      <c r="K197" s="24"/>
      <c r="L197" s="26">
        <f>IFERROR((VLOOKUP(K197,'tenute nuove MXV'!D$1:E$29,2,FALSE)),0)</f>
        <v>0</v>
      </c>
      <c r="M197" s="24"/>
      <c r="N197" s="26">
        <f>IFERROR((VLOOKUP(M197,guarnizioni!G:H,2,FALSE)),0)</f>
        <v>0</v>
      </c>
      <c r="O197" s="26">
        <f t="shared" si="28"/>
        <v>1543.82</v>
      </c>
      <c r="P197" s="26">
        <f t="shared" si="29"/>
        <v>0</v>
      </c>
    </row>
    <row r="198" spans="1:16" ht="14.25" customHeight="1" x14ac:dyDescent="0.2">
      <c r="A198" s="140" t="s">
        <v>6278</v>
      </c>
      <c r="B198" s="140" t="s">
        <v>6295</v>
      </c>
      <c r="C198" s="22">
        <v>1.5</v>
      </c>
      <c r="D198" s="22">
        <v>2</v>
      </c>
      <c r="E198" s="36">
        <v>1725.2</v>
      </c>
      <c r="F198" s="35"/>
      <c r="G198" s="36">
        <f t="shared" si="30"/>
        <v>0</v>
      </c>
      <c r="H198" s="36">
        <f t="shared" si="31"/>
        <v>0</v>
      </c>
      <c r="I198" s="24">
        <f t="shared" si="32"/>
        <v>0</v>
      </c>
      <c r="K198" s="24"/>
      <c r="L198" s="26">
        <f>IFERROR((VLOOKUP(K198,'tenute nuove MXV'!D$1:E$29,2,FALSE)),0)</f>
        <v>0</v>
      </c>
      <c r="M198" s="24"/>
      <c r="N198" s="26">
        <f>IFERROR((VLOOKUP(M198,guarnizioni!G:H,2,FALSE)),0)</f>
        <v>0</v>
      </c>
      <c r="O198" s="26">
        <f t="shared" si="28"/>
        <v>1725.2</v>
      </c>
      <c r="P198" s="26">
        <f t="shared" si="29"/>
        <v>0</v>
      </c>
    </row>
    <row r="199" spans="1:16" ht="14.25" customHeight="1" x14ac:dyDescent="0.2">
      <c r="A199" s="140" t="s">
        <v>6279</v>
      </c>
      <c r="B199" s="140" t="s">
        <v>6296</v>
      </c>
      <c r="C199" s="22">
        <v>1.5</v>
      </c>
      <c r="D199" s="22">
        <v>2</v>
      </c>
      <c r="E199" s="36">
        <v>1797.74</v>
      </c>
      <c r="F199" s="35"/>
      <c r="G199" s="36">
        <f t="shared" si="30"/>
        <v>0</v>
      </c>
      <c r="H199" s="36">
        <f t="shared" si="31"/>
        <v>0</v>
      </c>
      <c r="I199" s="24">
        <f t="shared" si="32"/>
        <v>0</v>
      </c>
      <c r="K199" s="24"/>
      <c r="L199" s="26">
        <f>IFERROR((VLOOKUP(K199,'tenute nuove MXV'!D$1:E$29,2,FALSE)),0)</f>
        <v>0</v>
      </c>
      <c r="M199" s="24"/>
      <c r="N199" s="26">
        <f>IFERROR((VLOOKUP(M199,guarnizioni!G:H,2,FALSE)),0)</f>
        <v>0</v>
      </c>
      <c r="O199" s="26">
        <f t="shared" si="28"/>
        <v>1797.74</v>
      </c>
      <c r="P199" s="26">
        <f t="shared" si="29"/>
        <v>0</v>
      </c>
    </row>
    <row r="200" spans="1:16" ht="14.25" customHeight="1" x14ac:dyDescent="0.2">
      <c r="A200" s="140" t="s">
        <v>6280</v>
      </c>
      <c r="B200" s="140" t="s">
        <v>6297</v>
      </c>
      <c r="C200" s="22">
        <v>2.2000000000000002</v>
      </c>
      <c r="D200" s="22">
        <v>3</v>
      </c>
      <c r="E200" s="36">
        <v>2066.16</v>
      </c>
      <c r="F200" s="35"/>
      <c r="G200" s="36">
        <f t="shared" si="30"/>
        <v>0</v>
      </c>
      <c r="H200" s="36">
        <f t="shared" si="31"/>
        <v>0</v>
      </c>
      <c r="I200" s="24">
        <f t="shared" si="32"/>
        <v>0</v>
      </c>
      <c r="K200" s="24"/>
      <c r="L200" s="26">
        <f>IFERROR((VLOOKUP(K200,'tenute nuove MXV'!D$1:E$29,2,FALSE)),0)</f>
        <v>0</v>
      </c>
      <c r="M200" s="24"/>
      <c r="N200" s="26">
        <f>IFERROR((VLOOKUP(M200,guarnizioni!G:H,2,FALSE)),0)</f>
        <v>0</v>
      </c>
      <c r="O200" s="26">
        <f t="shared" si="28"/>
        <v>2066.16</v>
      </c>
      <c r="P200" s="26">
        <f t="shared" si="29"/>
        <v>0</v>
      </c>
    </row>
    <row r="201" spans="1:16" ht="14.25" customHeight="1" x14ac:dyDescent="0.2">
      <c r="A201" s="140" t="s">
        <v>6281</v>
      </c>
      <c r="B201" s="140" t="s">
        <v>6298</v>
      </c>
      <c r="C201" s="22">
        <v>2.2000000000000002</v>
      </c>
      <c r="D201" s="22">
        <v>3</v>
      </c>
      <c r="E201" s="36">
        <v>2166.2800000000002</v>
      </c>
      <c r="F201" s="35"/>
      <c r="G201" s="36">
        <f t="shared" si="30"/>
        <v>0</v>
      </c>
      <c r="H201" s="36">
        <f t="shared" si="31"/>
        <v>0</v>
      </c>
      <c r="I201" s="24">
        <f t="shared" si="32"/>
        <v>0</v>
      </c>
      <c r="K201" s="24"/>
      <c r="L201" s="26">
        <f>IFERROR((VLOOKUP(K201,'tenute nuove MXV'!D$1:E$29,2,FALSE)),0)</f>
        <v>0</v>
      </c>
      <c r="M201" s="24"/>
      <c r="N201" s="26">
        <f>IFERROR((VLOOKUP(M201,guarnizioni!G:H,2,FALSE)),0)</f>
        <v>0</v>
      </c>
      <c r="O201" s="26">
        <f t="shared" si="28"/>
        <v>2166.2800000000002</v>
      </c>
      <c r="P201" s="26">
        <f t="shared" si="29"/>
        <v>0</v>
      </c>
    </row>
    <row r="202" spans="1:16" ht="14.25" customHeight="1" x14ac:dyDescent="0.2">
      <c r="A202" s="140" t="s">
        <v>6282</v>
      </c>
      <c r="B202" s="140" t="s">
        <v>6299</v>
      </c>
      <c r="C202" s="22">
        <v>1.1000000000000001</v>
      </c>
      <c r="D202" s="22">
        <v>1.5</v>
      </c>
      <c r="E202" s="36">
        <v>1416.12</v>
      </c>
      <c r="F202" s="35"/>
      <c r="G202" s="36">
        <f t="shared" si="30"/>
        <v>0</v>
      </c>
      <c r="H202" s="36">
        <f t="shared" si="31"/>
        <v>0</v>
      </c>
      <c r="I202" s="24">
        <f t="shared" si="32"/>
        <v>0</v>
      </c>
      <c r="K202" s="24"/>
      <c r="L202" s="26">
        <f>IFERROR((VLOOKUP(K202,'tenute nuove MXV'!D$1:E$29,2,FALSE)),0)</f>
        <v>0</v>
      </c>
      <c r="M202" s="24"/>
      <c r="N202" s="26">
        <f>IFERROR((VLOOKUP(M202,guarnizioni!G:H,2,FALSE)),0)</f>
        <v>0</v>
      </c>
      <c r="O202" s="26">
        <f t="shared" si="28"/>
        <v>1416.12</v>
      </c>
      <c r="P202" s="26">
        <f t="shared" si="29"/>
        <v>0</v>
      </c>
    </row>
    <row r="203" spans="1:16" ht="14.25" customHeight="1" x14ac:dyDescent="0.2">
      <c r="A203" s="140" t="s">
        <v>6283</v>
      </c>
      <c r="B203" s="140" t="s">
        <v>6300</v>
      </c>
      <c r="C203" s="22">
        <v>1.1000000000000001</v>
      </c>
      <c r="D203" s="22">
        <v>1.5</v>
      </c>
      <c r="E203" s="36">
        <v>1442.25</v>
      </c>
      <c r="F203" s="35"/>
      <c r="G203" s="36">
        <f t="shared" si="30"/>
        <v>0</v>
      </c>
      <c r="H203" s="36">
        <f t="shared" si="31"/>
        <v>0</v>
      </c>
      <c r="I203" s="24">
        <f t="shared" si="32"/>
        <v>0</v>
      </c>
      <c r="K203" s="24"/>
      <c r="L203" s="26">
        <f>IFERROR((VLOOKUP(K203,'tenute nuove MXV'!D$1:E$29,2,FALSE)),0)</f>
        <v>0</v>
      </c>
      <c r="M203" s="24"/>
      <c r="N203" s="26">
        <f>IFERROR((VLOOKUP(M203,guarnizioni!G:H,2,FALSE)),0)</f>
        <v>0</v>
      </c>
      <c r="O203" s="26">
        <f t="shared" si="28"/>
        <v>1442.25</v>
      </c>
      <c r="P203" s="26">
        <f t="shared" si="29"/>
        <v>0</v>
      </c>
    </row>
    <row r="204" spans="1:16" ht="14.25" customHeight="1" x14ac:dyDescent="0.2">
      <c r="A204" s="140" t="s">
        <v>6284</v>
      </c>
      <c r="B204" s="140" t="s">
        <v>6301</v>
      </c>
      <c r="C204" s="22">
        <v>1.5</v>
      </c>
      <c r="D204" s="22">
        <v>2</v>
      </c>
      <c r="E204" s="36">
        <v>1646.83</v>
      </c>
      <c r="F204" s="35"/>
      <c r="G204" s="36">
        <f t="shared" si="30"/>
        <v>0</v>
      </c>
      <c r="H204" s="36">
        <f t="shared" si="31"/>
        <v>0</v>
      </c>
      <c r="I204" s="24">
        <f t="shared" si="32"/>
        <v>0</v>
      </c>
      <c r="K204" s="24"/>
      <c r="L204" s="26">
        <f>IFERROR((VLOOKUP(K204,'tenute nuove MXV'!D$1:E$29,2,FALSE)),0)</f>
        <v>0</v>
      </c>
      <c r="M204" s="24"/>
      <c r="N204" s="26">
        <f>IFERROR((VLOOKUP(M204,guarnizioni!G:H,2,FALSE)),0)</f>
        <v>0</v>
      </c>
      <c r="O204" s="26">
        <f t="shared" si="28"/>
        <v>1646.83</v>
      </c>
      <c r="P204" s="26">
        <f t="shared" si="29"/>
        <v>0</v>
      </c>
    </row>
    <row r="205" spans="1:16" ht="14.25" customHeight="1" x14ac:dyDescent="0.2">
      <c r="A205" s="140" t="s">
        <v>6285</v>
      </c>
      <c r="B205" s="140" t="s">
        <v>6302</v>
      </c>
      <c r="C205" s="22">
        <v>1.5</v>
      </c>
      <c r="D205" s="22">
        <v>2</v>
      </c>
      <c r="E205" s="36">
        <v>1686</v>
      </c>
      <c r="F205" s="35"/>
      <c r="G205" s="36">
        <f t="shared" si="30"/>
        <v>0</v>
      </c>
      <c r="H205" s="36">
        <f t="shared" si="31"/>
        <v>0</v>
      </c>
      <c r="I205" s="24">
        <f t="shared" si="32"/>
        <v>0</v>
      </c>
      <c r="K205" s="24"/>
      <c r="L205" s="26">
        <f>IFERROR((VLOOKUP(K205,'tenute nuove MXV'!D$1:E$29,2,FALSE)),0)</f>
        <v>0</v>
      </c>
      <c r="M205" s="24"/>
      <c r="N205" s="26">
        <f>IFERROR((VLOOKUP(M205,guarnizioni!G:H,2,FALSE)),0)</f>
        <v>0</v>
      </c>
      <c r="O205" s="26">
        <f t="shared" si="28"/>
        <v>1686</v>
      </c>
      <c r="P205" s="26">
        <f t="shared" si="29"/>
        <v>0</v>
      </c>
    </row>
    <row r="206" spans="1:16" ht="14.25" customHeight="1" x14ac:dyDescent="0.2">
      <c r="A206" s="140" t="s">
        <v>6286</v>
      </c>
      <c r="B206" s="140" t="s">
        <v>6303</v>
      </c>
      <c r="C206" s="22">
        <v>2.2000000000000002</v>
      </c>
      <c r="D206" s="22">
        <v>3</v>
      </c>
      <c r="E206" s="36">
        <v>1839.82</v>
      </c>
      <c r="F206" s="35"/>
      <c r="G206" s="36">
        <f t="shared" si="30"/>
        <v>0</v>
      </c>
      <c r="H206" s="36">
        <f t="shared" si="31"/>
        <v>0</v>
      </c>
      <c r="I206" s="24">
        <f t="shared" si="32"/>
        <v>0</v>
      </c>
      <c r="K206" s="24"/>
      <c r="L206" s="26">
        <f>IFERROR((VLOOKUP(K206,'tenute nuove MXV'!D$1:E$29,2,FALSE)),0)</f>
        <v>0</v>
      </c>
      <c r="M206" s="24"/>
      <c r="N206" s="26">
        <f>IFERROR((VLOOKUP(M206,guarnizioni!G:H,2,FALSE)),0)</f>
        <v>0</v>
      </c>
      <c r="O206" s="26">
        <f t="shared" si="28"/>
        <v>1839.82</v>
      </c>
      <c r="P206" s="26">
        <f t="shared" si="29"/>
        <v>0</v>
      </c>
    </row>
    <row r="207" spans="1:16" ht="14.25" customHeight="1" x14ac:dyDescent="0.2">
      <c r="A207" s="140" t="s">
        <v>6287</v>
      </c>
      <c r="B207" s="140" t="s">
        <v>6304</v>
      </c>
      <c r="C207" s="22">
        <v>2.2000000000000002</v>
      </c>
      <c r="D207" s="22">
        <v>3</v>
      </c>
      <c r="E207" s="36">
        <v>1909.45</v>
      </c>
      <c r="F207" s="35"/>
      <c r="G207" s="36">
        <f t="shared" si="30"/>
        <v>0</v>
      </c>
      <c r="H207" s="36">
        <f t="shared" si="31"/>
        <v>0</v>
      </c>
      <c r="I207" s="24">
        <f t="shared" si="32"/>
        <v>0</v>
      </c>
      <c r="K207" s="24"/>
      <c r="L207" s="26">
        <f>IFERROR((VLOOKUP(K207,'tenute nuove MXV'!D$1:E$29,2,FALSE)),0)</f>
        <v>0</v>
      </c>
      <c r="M207" s="24"/>
      <c r="N207" s="26">
        <f>IFERROR((VLOOKUP(M207,guarnizioni!G:H,2,FALSE)),0)</f>
        <v>0</v>
      </c>
      <c r="O207" s="26">
        <f t="shared" si="28"/>
        <v>1909.45</v>
      </c>
      <c r="P207" s="26">
        <f t="shared" si="29"/>
        <v>0</v>
      </c>
    </row>
    <row r="208" spans="1:16" ht="14.25" customHeight="1" x14ac:dyDescent="0.2">
      <c r="A208" s="140" t="s">
        <v>6288</v>
      </c>
      <c r="B208" s="140" t="s">
        <v>6305</v>
      </c>
      <c r="C208" s="22">
        <v>1.5</v>
      </c>
      <c r="D208" s="22">
        <v>2</v>
      </c>
      <c r="E208" s="36">
        <v>1686</v>
      </c>
      <c r="F208" s="35"/>
      <c r="G208" s="36">
        <f t="shared" si="30"/>
        <v>0</v>
      </c>
      <c r="H208" s="36">
        <f t="shared" si="31"/>
        <v>0</v>
      </c>
      <c r="I208" s="24">
        <f t="shared" si="32"/>
        <v>0</v>
      </c>
      <c r="K208" s="24"/>
      <c r="L208" s="26">
        <f>IFERROR((VLOOKUP(K208,'tenute nuove MXV'!D$1:E$29,2,FALSE)),0)</f>
        <v>0</v>
      </c>
      <c r="M208" s="24"/>
      <c r="N208" s="26">
        <f>IFERROR((VLOOKUP(M208,guarnizioni!G:H,2,FALSE)),0)</f>
        <v>0</v>
      </c>
      <c r="O208" s="26">
        <f t="shared" si="28"/>
        <v>1686</v>
      </c>
      <c r="P208" s="26">
        <f t="shared" si="29"/>
        <v>0</v>
      </c>
    </row>
    <row r="209" spans="1:16" ht="14.25" customHeight="1" x14ac:dyDescent="0.2">
      <c r="A209" s="140" t="s">
        <v>6289</v>
      </c>
      <c r="B209" s="140" t="s">
        <v>6306</v>
      </c>
      <c r="C209" s="22">
        <v>2.2000000000000002</v>
      </c>
      <c r="D209" s="22">
        <v>3</v>
      </c>
      <c r="E209" s="36">
        <v>1861.57</v>
      </c>
      <c r="F209" s="35"/>
      <c r="G209" s="36">
        <f t="shared" si="30"/>
        <v>0</v>
      </c>
      <c r="H209" s="36">
        <f t="shared" si="31"/>
        <v>0</v>
      </c>
      <c r="I209" s="24">
        <f t="shared" si="32"/>
        <v>0</v>
      </c>
      <c r="K209" s="24"/>
      <c r="L209" s="26">
        <f>IFERROR((VLOOKUP(K209,'tenute nuove MXV'!D$1:E$29,2,FALSE)),0)</f>
        <v>0</v>
      </c>
      <c r="M209" s="24"/>
      <c r="N209" s="26">
        <f>IFERROR((VLOOKUP(M209,guarnizioni!G:H,2,FALSE)),0)</f>
        <v>0</v>
      </c>
      <c r="O209" s="26">
        <f t="shared" si="28"/>
        <v>1861.57</v>
      </c>
      <c r="P209" s="26">
        <f t="shared" si="29"/>
        <v>0</v>
      </c>
    </row>
    <row r="210" spans="1:16" ht="14.25" customHeight="1" x14ac:dyDescent="0.2">
      <c r="A210" s="140" t="s">
        <v>6290</v>
      </c>
      <c r="B210" s="140" t="s">
        <v>6307</v>
      </c>
      <c r="C210" s="22">
        <v>2.2000000000000002</v>
      </c>
      <c r="D210" s="22">
        <v>3</v>
      </c>
      <c r="E210" s="36">
        <v>1986.36</v>
      </c>
      <c r="F210" s="35"/>
      <c r="G210" s="36">
        <f t="shared" si="30"/>
        <v>0</v>
      </c>
      <c r="H210" s="36">
        <f t="shared" si="31"/>
        <v>0</v>
      </c>
      <c r="I210" s="24">
        <f t="shared" si="32"/>
        <v>0</v>
      </c>
      <c r="K210" s="24"/>
      <c r="L210" s="26">
        <f>IFERROR((VLOOKUP(K210,'tenute nuove MXV'!D$1:E$29,2,FALSE)),0)</f>
        <v>0</v>
      </c>
      <c r="M210" s="24"/>
      <c r="N210" s="26">
        <f>IFERROR((VLOOKUP(M210,guarnizioni!G:H,2,FALSE)),0)</f>
        <v>0</v>
      </c>
      <c r="O210" s="26">
        <f t="shared" si="28"/>
        <v>1986.36</v>
      </c>
      <c r="P210" s="26">
        <f t="shared" si="29"/>
        <v>0</v>
      </c>
    </row>
    <row r="211" spans="1:16" s="162" customFormat="1" ht="14.25" customHeight="1" x14ac:dyDescent="0.2">
      <c r="K211" s="172"/>
      <c r="L211" s="172"/>
      <c r="M211" s="172"/>
      <c r="N211" s="172"/>
      <c r="O211" s="172"/>
      <c r="P211" s="172"/>
    </row>
    <row r="212" spans="1:16" s="162" customFormat="1" ht="14.25" customHeight="1" x14ac:dyDescent="0.2">
      <c r="B212" s="180" t="s">
        <v>4531</v>
      </c>
      <c r="K212" s="172"/>
      <c r="L212" s="172"/>
      <c r="M212" s="172"/>
      <c r="N212" s="172"/>
      <c r="O212" s="172"/>
      <c r="P212" s="172"/>
    </row>
    <row r="213" spans="1:16" s="162" customFormat="1" ht="14.25" customHeight="1" x14ac:dyDescent="0.2">
      <c r="B213" s="212" t="s">
        <v>4530</v>
      </c>
      <c r="K213" s="172"/>
      <c r="L213" s="172"/>
      <c r="M213" s="172"/>
      <c r="N213" s="172"/>
      <c r="O213" s="172"/>
      <c r="P213" s="172"/>
    </row>
    <row r="214" spans="1:16" ht="14.25" customHeight="1" x14ac:dyDescent="0.2">
      <c r="A214" s="22" t="s">
        <v>6308</v>
      </c>
      <c r="B214" s="22" t="s">
        <v>6152</v>
      </c>
      <c r="C214" s="22">
        <v>0.75</v>
      </c>
      <c r="D214" s="22">
        <v>1</v>
      </c>
      <c r="E214" s="36">
        <v>1242.01</v>
      </c>
      <c r="F214" s="35"/>
      <c r="G214" s="36">
        <f t="shared" ref="G214:G245" si="33">IF(F214="",IF($I$8="","",$I$8),F214)</f>
        <v>0</v>
      </c>
      <c r="H214" s="36">
        <f t="shared" ref="H214:H239" si="34">ROUND(E214*(G214),2)</f>
        <v>0</v>
      </c>
      <c r="I214" s="24">
        <f t="shared" ref="I214:I245" si="35">H214*$I$10</f>
        <v>0</v>
      </c>
      <c r="K214" s="24"/>
      <c r="L214" s="26">
        <f>IFERROR((VLOOKUP(K214,'tenute nuove MXV'!D$1:E$29,2,FALSE)),0)</f>
        <v>0</v>
      </c>
      <c r="M214" s="24"/>
      <c r="N214" s="26">
        <f>IFERROR((VLOOKUP(M214,guarnizioni!G:H,2,FALSE)),0)</f>
        <v>0</v>
      </c>
      <c r="O214" s="26">
        <f t="shared" ref="O214:O269" si="36">E214+L214+N214</f>
        <v>1242.01</v>
      </c>
      <c r="P214" s="26">
        <f t="shared" ref="P214:P269" si="37">O214*$I$8</f>
        <v>0</v>
      </c>
    </row>
    <row r="215" spans="1:16" ht="14.25" customHeight="1" x14ac:dyDescent="0.2">
      <c r="A215" s="22" t="s">
        <v>6309</v>
      </c>
      <c r="B215" s="22" t="s">
        <v>6153</v>
      </c>
      <c r="C215" s="22">
        <v>0.75</v>
      </c>
      <c r="D215" s="22">
        <v>1</v>
      </c>
      <c r="E215" s="36">
        <v>1269.5899999999999</v>
      </c>
      <c r="F215" s="35"/>
      <c r="G215" s="36">
        <f t="shared" si="33"/>
        <v>0</v>
      </c>
      <c r="H215" s="36">
        <f t="shared" si="34"/>
        <v>0</v>
      </c>
      <c r="I215" s="24">
        <f t="shared" si="35"/>
        <v>0</v>
      </c>
      <c r="K215" s="24"/>
      <c r="L215" s="26">
        <f>IFERROR((VLOOKUP(K215,'tenute nuove MXV'!D$1:E$29,2,FALSE)),0)</f>
        <v>0</v>
      </c>
      <c r="M215" s="24"/>
      <c r="N215" s="26">
        <f>IFERROR((VLOOKUP(M215,guarnizioni!G:H,2,FALSE)),0)</f>
        <v>0</v>
      </c>
      <c r="O215" s="26">
        <f t="shared" si="36"/>
        <v>1269.5899999999999</v>
      </c>
      <c r="P215" s="26">
        <f t="shared" si="37"/>
        <v>0</v>
      </c>
    </row>
    <row r="216" spans="1:16" ht="14.25" customHeight="1" x14ac:dyDescent="0.2">
      <c r="A216" s="22" t="s">
        <v>6310</v>
      </c>
      <c r="B216" s="22" t="s">
        <v>6154</v>
      </c>
      <c r="C216" s="22">
        <v>1.1000000000000001</v>
      </c>
      <c r="D216" s="22">
        <v>1.5</v>
      </c>
      <c r="E216" s="36">
        <v>1385.66</v>
      </c>
      <c r="F216" s="35"/>
      <c r="G216" s="36">
        <f t="shared" si="33"/>
        <v>0</v>
      </c>
      <c r="H216" s="36">
        <f t="shared" si="34"/>
        <v>0</v>
      </c>
      <c r="I216" s="24">
        <f t="shared" si="35"/>
        <v>0</v>
      </c>
      <c r="K216" s="24"/>
      <c r="L216" s="26">
        <f>IFERROR((VLOOKUP(K216,'tenute nuove MXV'!D$1:E$29,2,FALSE)),0)</f>
        <v>0</v>
      </c>
      <c r="M216" s="24"/>
      <c r="N216" s="26">
        <f>IFERROR((VLOOKUP(M216,guarnizioni!G:H,2,FALSE)),0)</f>
        <v>0</v>
      </c>
      <c r="O216" s="26">
        <f t="shared" si="36"/>
        <v>1385.66</v>
      </c>
      <c r="P216" s="26">
        <f t="shared" si="37"/>
        <v>0</v>
      </c>
    </row>
    <row r="217" spans="1:16" ht="14.25" customHeight="1" x14ac:dyDescent="0.2">
      <c r="A217" s="22" t="s">
        <v>6311</v>
      </c>
      <c r="B217" s="22" t="s">
        <v>6155</v>
      </c>
      <c r="C217" s="22">
        <v>1.1000000000000001</v>
      </c>
      <c r="D217" s="22">
        <v>1.5</v>
      </c>
      <c r="E217" s="36">
        <v>1419.04</v>
      </c>
      <c r="F217" s="35"/>
      <c r="G217" s="36">
        <f t="shared" si="33"/>
        <v>0</v>
      </c>
      <c r="H217" s="36">
        <f t="shared" si="34"/>
        <v>0</v>
      </c>
      <c r="I217" s="24">
        <f t="shared" si="35"/>
        <v>0</v>
      </c>
      <c r="K217" s="24"/>
      <c r="L217" s="26">
        <f>IFERROR((VLOOKUP(K217,'tenute nuove MXV'!D$1:E$29,2,FALSE)),0)</f>
        <v>0</v>
      </c>
      <c r="M217" s="24"/>
      <c r="N217" s="26">
        <f>IFERROR((VLOOKUP(M217,guarnizioni!G:H,2,FALSE)),0)</f>
        <v>0</v>
      </c>
      <c r="O217" s="26">
        <f t="shared" si="36"/>
        <v>1419.04</v>
      </c>
      <c r="P217" s="26">
        <f t="shared" si="37"/>
        <v>0</v>
      </c>
    </row>
    <row r="218" spans="1:16" ht="14.25" customHeight="1" x14ac:dyDescent="0.2">
      <c r="A218" s="22" t="s">
        <v>6312</v>
      </c>
      <c r="B218" s="22" t="s">
        <v>6156</v>
      </c>
      <c r="C218" s="22">
        <v>1.5</v>
      </c>
      <c r="D218" s="22">
        <v>2</v>
      </c>
      <c r="E218" s="36">
        <v>1606.21</v>
      </c>
      <c r="F218" s="35"/>
      <c r="G218" s="36">
        <f t="shared" si="33"/>
        <v>0</v>
      </c>
      <c r="H218" s="36">
        <f t="shared" si="34"/>
        <v>0</v>
      </c>
      <c r="I218" s="24">
        <f t="shared" si="35"/>
        <v>0</v>
      </c>
      <c r="K218" s="24"/>
      <c r="L218" s="26">
        <f>IFERROR((VLOOKUP(K218,'tenute nuove MXV'!D$1:E$29,2,FALSE)),0)</f>
        <v>0</v>
      </c>
      <c r="M218" s="24"/>
      <c r="N218" s="26">
        <f>IFERROR((VLOOKUP(M218,guarnizioni!G:H,2,FALSE)),0)</f>
        <v>0</v>
      </c>
      <c r="O218" s="26">
        <f t="shared" si="36"/>
        <v>1606.21</v>
      </c>
      <c r="P218" s="26">
        <f t="shared" si="37"/>
        <v>0</v>
      </c>
    </row>
    <row r="219" spans="1:16" ht="14.25" customHeight="1" x14ac:dyDescent="0.2">
      <c r="A219" s="22" t="s">
        <v>6313</v>
      </c>
      <c r="B219" s="22" t="s">
        <v>6157</v>
      </c>
      <c r="C219" s="22">
        <v>1.5</v>
      </c>
      <c r="D219" s="22">
        <v>2</v>
      </c>
      <c r="E219" s="36">
        <v>1678.75</v>
      </c>
      <c r="F219" s="35"/>
      <c r="G219" s="36">
        <f t="shared" si="33"/>
        <v>0</v>
      </c>
      <c r="H219" s="36">
        <f t="shared" si="34"/>
        <v>0</v>
      </c>
      <c r="I219" s="24">
        <f t="shared" si="35"/>
        <v>0</v>
      </c>
      <c r="K219" s="24"/>
      <c r="L219" s="26">
        <f>IFERROR((VLOOKUP(K219,'tenute nuove MXV'!D$1:E$29,2,FALSE)),0)</f>
        <v>0</v>
      </c>
      <c r="M219" s="24"/>
      <c r="N219" s="26">
        <f>IFERROR((VLOOKUP(M219,guarnizioni!G:H,2,FALSE)),0)</f>
        <v>0</v>
      </c>
      <c r="O219" s="26">
        <f t="shared" si="36"/>
        <v>1678.75</v>
      </c>
      <c r="P219" s="26">
        <f t="shared" si="37"/>
        <v>0</v>
      </c>
    </row>
    <row r="220" spans="1:16" ht="14.25" customHeight="1" x14ac:dyDescent="0.2">
      <c r="A220" s="22" t="s">
        <v>6314</v>
      </c>
      <c r="B220" s="22" t="s">
        <v>6158</v>
      </c>
      <c r="C220" s="22">
        <v>2.2000000000000002</v>
      </c>
      <c r="D220" s="22">
        <v>3</v>
      </c>
      <c r="E220" s="36">
        <v>1935.57</v>
      </c>
      <c r="F220" s="35"/>
      <c r="G220" s="36">
        <f t="shared" si="33"/>
        <v>0</v>
      </c>
      <c r="H220" s="36">
        <f t="shared" si="34"/>
        <v>0</v>
      </c>
      <c r="I220" s="24">
        <f t="shared" si="35"/>
        <v>0</v>
      </c>
      <c r="K220" s="24"/>
      <c r="L220" s="26">
        <f>IFERROR((VLOOKUP(K220,'tenute nuove MXV'!D$1:E$29,2,FALSE)),0)</f>
        <v>0</v>
      </c>
      <c r="M220" s="24"/>
      <c r="N220" s="26">
        <f>IFERROR((VLOOKUP(M220,guarnizioni!G:H,2,FALSE)),0)</f>
        <v>0</v>
      </c>
      <c r="O220" s="26">
        <f t="shared" si="36"/>
        <v>1935.57</v>
      </c>
      <c r="P220" s="26">
        <f t="shared" si="37"/>
        <v>0</v>
      </c>
    </row>
    <row r="221" spans="1:16" ht="14.25" customHeight="1" x14ac:dyDescent="0.2">
      <c r="A221" s="22" t="s">
        <v>6315</v>
      </c>
      <c r="B221" s="22" t="s">
        <v>6159</v>
      </c>
      <c r="C221" s="22">
        <v>2.2000000000000002</v>
      </c>
      <c r="D221" s="22">
        <v>3</v>
      </c>
      <c r="E221" s="36">
        <v>2035.7</v>
      </c>
      <c r="F221" s="35"/>
      <c r="G221" s="36">
        <f t="shared" si="33"/>
        <v>0</v>
      </c>
      <c r="H221" s="36">
        <f t="shared" si="34"/>
        <v>0</v>
      </c>
      <c r="I221" s="24">
        <f t="shared" si="35"/>
        <v>0</v>
      </c>
      <c r="K221" s="24"/>
      <c r="L221" s="26">
        <f>IFERROR((VLOOKUP(K221,'tenute nuove MXV'!D$1:E$29,2,FALSE)),0)</f>
        <v>0</v>
      </c>
      <c r="M221" s="24"/>
      <c r="N221" s="26">
        <f>IFERROR((VLOOKUP(M221,guarnizioni!G:H,2,FALSE)),0)</f>
        <v>0</v>
      </c>
      <c r="O221" s="26">
        <f t="shared" si="36"/>
        <v>2035.7</v>
      </c>
      <c r="P221" s="26">
        <f t="shared" si="37"/>
        <v>0</v>
      </c>
    </row>
    <row r="222" spans="1:16" ht="14.25" customHeight="1" x14ac:dyDescent="0.2">
      <c r="A222" s="22" t="s">
        <v>6316</v>
      </c>
      <c r="B222" s="22" t="s">
        <v>6160</v>
      </c>
      <c r="C222" s="22">
        <v>3</v>
      </c>
      <c r="D222" s="22">
        <v>4</v>
      </c>
      <c r="E222" s="36">
        <v>2276.54</v>
      </c>
      <c r="F222" s="35"/>
      <c r="G222" s="36">
        <f t="shared" si="33"/>
        <v>0</v>
      </c>
      <c r="H222" s="36">
        <f t="shared" si="34"/>
        <v>0</v>
      </c>
      <c r="I222" s="24">
        <f t="shared" si="35"/>
        <v>0</v>
      </c>
      <c r="K222" s="24"/>
      <c r="L222" s="26">
        <f>IFERROR((VLOOKUP(K222,'tenute nuove MXV'!D$1:E$29,2,FALSE)),0)</f>
        <v>0</v>
      </c>
      <c r="M222" s="24"/>
      <c r="N222" s="26">
        <f>IFERROR((VLOOKUP(M222,guarnizioni!G:H,2,FALSE)),0)</f>
        <v>0</v>
      </c>
      <c r="O222" s="26">
        <f t="shared" si="36"/>
        <v>2276.54</v>
      </c>
      <c r="P222" s="26">
        <f t="shared" si="37"/>
        <v>0</v>
      </c>
    </row>
    <row r="223" spans="1:16" ht="14.25" customHeight="1" x14ac:dyDescent="0.2">
      <c r="A223" s="22" t="s">
        <v>6317</v>
      </c>
      <c r="B223" s="22" t="s">
        <v>6161</v>
      </c>
      <c r="C223" s="22">
        <v>3</v>
      </c>
      <c r="D223" s="22">
        <v>4</v>
      </c>
      <c r="E223" s="36">
        <v>2347.64</v>
      </c>
      <c r="F223" s="35"/>
      <c r="G223" s="36">
        <f t="shared" si="33"/>
        <v>0</v>
      </c>
      <c r="H223" s="36">
        <f t="shared" si="34"/>
        <v>0</v>
      </c>
      <c r="I223" s="24">
        <f t="shared" si="35"/>
        <v>0</v>
      </c>
      <c r="K223" s="24"/>
      <c r="L223" s="26">
        <f>IFERROR((VLOOKUP(K223,'tenute nuove MXV'!D$1:E$29,2,FALSE)),0)</f>
        <v>0</v>
      </c>
      <c r="M223" s="24"/>
      <c r="N223" s="26">
        <f>IFERROR((VLOOKUP(M223,guarnizioni!G:H,2,FALSE)),0)</f>
        <v>0</v>
      </c>
      <c r="O223" s="26">
        <f t="shared" si="36"/>
        <v>2347.64</v>
      </c>
      <c r="P223" s="26">
        <f t="shared" si="37"/>
        <v>0</v>
      </c>
    </row>
    <row r="224" spans="1:16" ht="14.25" customHeight="1" x14ac:dyDescent="0.2">
      <c r="A224" s="22" t="s">
        <v>6318</v>
      </c>
      <c r="B224" s="22" t="s">
        <v>6162</v>
      </c>
      <c r="C224" s="22">
        <v>3</v>
      </c>
      <c r="D224" s="22">
        <v>4</v>
      </c>
      <c r="E224" s="36">
        <v>2486.9299999999998</v>
      </c>
      <c r="F224" s="35"/>
      <c r="G224" s="36">
        <f t="shared" si="33"/>
        <v>0</v>
      </c>
      <c r="H224" s="36">
        <f t="shared" si="34"/>
        <v>0</v>
      </c>
      <c r="I224" s="24">
        <f t="shared" si="35"/>
        <v>0</v>
      </c>
      <c r="K224" s="24"/>
      <c r="L224" s="26">
        <f>IFERROR((VLOOKUP(K224,'tenute nuove MXV'!D$1:E$29,2,FALSE)),0)</f>
        <v>0</v>
      </c>
      <c r="M224" s="24"/>
      <c r="N224" s="26">
        <f>IFERROR((VLOOKUP(M224,guarnizioni!G:H,2,FALSE)),0)</f>
        <v>0</v>
      </c>
      <c r="O224" s="26">
        <f t="shared" si="36"/>
        <v>2486.9299999999998</v>
      </c>
      <c r="P224" s="26">
        <f t="shared" si="37"/>
        <v>0</v>
      </c>
    </row>
    <row r="225" spans="1:16" ht="14.25" customHeight="1" x14ac:dyDescent="0.2">
      <c r="A225" s="22" t="s">
        <v>6319</v>
      </c>
      <c r="B225" s="22" t="s">
        <v>6163</v>
      </c>
      <c r="C225" s="22">
        <v>1.1000000000000001</v>
      </c>
      <c r="D225" s="22">
        <v>1.5</v>
      </c>
      <c r="E225" s="36">
        <v>1291.3499999999999</v>
      </c>
      <c r="F225" s="35"/>
      <c r="G225" s="36">
        <f t="shared" si="33"/>
        <v>0</v>
      </c>
      <c r="H225" s="36">
        <f t="shared" si="34"/>
        <v>0</v>
      </c>
      <c r="I225" s="24">
        <f t="shared" si="35"/>
        <v>0</v>
      </c>
      <c r="K225" s="24"/>
      <c r="L225" s="26">
        <f>IFERROR((VLOOKUP(K225,'tenute nuove MXV'!D$1:E$29,2,FALSE)),0)</f>
        <v>0</v>
      </c>
      <c r="M225" s="24"/>
      <c r="N225" s="26">
        <f>IFERROR((VLOOKUP(M225,guarnizioni!G:H,2,FALSE)),0)</f>
        <v>0</v>
      </c>
      <c r="O225" s="26">
        <f t="shared" si="36"/>
        <v>1291.3499999999999</v>
      </c>
      <c r="P225" s="26">
        <f t="shared" si="37"/>
        <v>0</v>
      </c>
    </row>
    <row r="226" spans="1:16" ht="14.25" customHeight="1" x14ac:dyDescent="0.2">
      <c r="A226" s="22" t="s">
        <v>6320</v>
      </c>
      <c r="B226" s="22" t="s">
        <v>6164</v>
      </c>
      <c r="C226" s="22">
        <v>1.1000000000000001</v>
      </c>
      <c r="D226" s="22">
        <v>1.5</v>
      </c>
      <c r="E226" s="36">
        <v>1317.47</v>
      </c>
      <c r="F226" s="35"/>
      <c r="G226" s="36">
        <f t="shared" si="33"/>
        <v>0</v>
      </c>
      <c r="H226" s="36">
        <f t="shared" si="34"/>
        <v>0</v>
      </c>
      <c r="I226" s="24">
        <f t="shared" si="35"/>
        <v>0</v>
      </c>
      <c r="K226" s="24"/>
      <c r="L226" s="26">
        <f>IFERROR((VLOOKUP(K226,'tenute nuove MXV'!D$1:E$29,2,FALSE)),0)</f>
        <v>0</v>
      </c>
      <c r="M226" s="24"/>
      <c r="N226" s="26">
        <f>IFERROR((VLOOKUP(M226,guarnizioni!G:H,2,FALSE)),0)</f>
        <v>0</v>
      </c>
      <c r="O226" s="26">
        <f t="shared" si="36"/>
        <v>1317.47</v>
      </c>
      <c r="P226" s="26">
        <f t="shared" si="37"/>
        <v>0</v>
      </c>
    </row>
    <row r="227" spans="1:16" ht="14.25" customHeight="1" x14ac:dyDescent="0.2">
      <c r="A227" s="22" t="s">
        <v>6321</v>
      </c>
      <c r="B227" s="22" t="s">
        <v>6165</v>
      </c>
      <c r="C227" s="22">
        <v>1.5</v>
      </c>
      <c r="D227" s="22">
        <v>2</v>
      </c>
      <c r="E227" s="36">
        <v>1527.86</v>
      </c>
      <c r="F227" s="35"/>
      <c r="G227" s="36">
        <f t="shared" si="33"/>
        <v>0</v>
      </c>
      <c r="H227" s="36">
        <f t="shared" si="34"/>
        <v>0</v>
      </c>
      <c r="I227" s="24">
        <f t="shared" si="35"/>
        <v>0</v>
      </c>
      <c r="K227" s="24"/>
      <c r="L227" s="26">
        <f>IFERROR((VLOOKUP(K227,'tenute nuove MXV'!D$1:E$29,2,FALSE)),0)</f>
        <v>0</v>
      </c>
      <c r="M227" s="24"/>
      <c r="N227" s="26">
        <f>IFERROR((VLOOKUP(M227,guarnizioni!G:H,2,FALSE)),0)</f>
        <v>0</v>
      </c>
      <c r="O227" s="26">
        <f t="shared" si="36"/>
        <v>1527.86</v>
      </c>
      <c r="P227" s="26">
        <f t="shared" si="37"/>
        <v>0</v>
      </c>
    </row>
    <row r="228" spans="1:16" ht="14.25" customHeight="1" x14ac:dyDescent="0.2">
      <c r="A228" s="22" t="s">
        <v>6322</v>
      </c>
      <c r="B228" s="22" t="s">
        <v>6166</v>
      </c>
      <c r="C228" s="22">
        <v>1.5</v>
      </c>
      <c r="D228" s="22">
        <v>2</v>
      </c>
      <c r="E228" s="36">
        <v>1565.58</v>
      </c>
      <c r="F228" s="35"/>
      <c r="G228" s="36">
        <f t="shared" si="33"/>
        <v>0</v>
      </c>
      <c r="H228" s="36">
        <f t="shared" si="34"/>
        <v>0</v>
      </c>
      <c r="I228" s="24">
        <f t="shared" si="35"/>
        <v>0</v>
      </c>
      <c r="K228" s="24"/>
      <c r="L228" s="26">
        <f>IFERROR((VLOOKUP(K228,'tenute nuove MXV'!D$1:E$29,2,FALSE)),0)</f>
        <v>0</v>
      </c>
      <c r="M228" s="24"/>
      <c r="N228" s="26">
        <f>IFERROR((VLOOKUP(M228,guarnizioni!G:H,2,FALSE)),0)</f>
        <v>0</v>
      </c>
      <c r="O228" s="26">
        <f t="shared" si="36"/>
        <v>1565.58</v>
      </c>
      <c r="P228" s="26">
        <f t="shared" si="37"/>
        <v>0</v>
      </c>
    </row>
    <row r="229" spans="1:16" ht="14.25" customHeight="1" x14ac:dyDescent="0.2">
      <c r="A229" s="22" t="s">
        <v>6323</v>
      </c>
      <c r="B229" s="22" t="s">
        <v>6167</v>
      </c>
      <c r="C229" s="22">
        <v>2.2000000000000002</v>
      </c>
      <c r="D229" s="22">
        <v>3</v>
      </c>
      <c r="E229" s="36">
        <v>1709.22</v>
      </c>
      <c r="F229" s="35"/>
      <c r="G229" s="36">
        <f t="shared" si="33"/>
        <v>0</v>
      </c>
      <c r="H229" s="36">
        <f t="shared" si="34"/>
        <v>0</v>
      </c>
      <c r="I229" s="24">
        <f t="shared" si="35"/>
        <v>0</v>
      </c>
      <c r="K229" s="24"/>
      <c r="L229" s="26">
        <f>IFERROR((VLOOKUP(K229,'tenute nuove MXV'!D$1:E$29,2,FALSE)),0)</f>
        <v>0</v>
      </c>
      <c r="M229" s="24"/>
      <c r="N229" s="26">
        <f>IFERROR((VLOOKUP(M229,guarnizioni!G:H,2,FALSE)),0)</f>
        <v>0</v>
      </c>
      <c r="O229" s="26">
        <f t="shared" si="36"/>
        <v>1709.22</v>
      </c>
      <c r="P229" s="26">
        <f t="shared" si="37"/>
        <v>0</v>
      </c>
    </row>
    <row r="230" spans="1:16" ht="14.25" customHeight="1" x14ac:dyDescent="0.2">
      <c r="A230" s="22" t="s">
        <v>6324</v>
      </c>
      <c r="B230" s="22" t="s">
        <v>6168</v>
      </c>
      <c r="C230" s="22">
        <v>2.2000000000000002</v>
      </c>
      <c r="D230" s="22">
        <v>3</v>
      </c>
      <c r="E230" s="36">
        <v>1778.87</v>
      </c>
      <c r="F230" s="35"/>
      <c r="G230" s="36">
        <f t="shared" si="33"/>
        <v>0</v>
      </c>
      <c r="H230" s="36">
        <f t="shared" si="34"/>
        <v>0</v>
      </c>
      <c r="I230" s="24">
        <f t="shared" si="35"/>
        <v>0</v>
      </c>
      <c r="K230" s="24"/>
      <c r="L230" s="26">
        <f>IFERROR((VLOOKUP(K230,'tenute nuove MXV'!D$1:E$29,2,FALSE)),0)</f>
        <v>0</v>
      </c>
      <c r="M230" s="24"/>
      <c r="N230" s="26">
        <f>IFERROR((VLOOKUP(M230,guarnizioni!G:H,2,FALSE)),0)</f>
        <v>0</v>
      </c>
      <c r="O230" s="26">
        <f t="shared" si="36"/>
        <v>1778.87</v>
      </c>
      <c r="P230" s="26">
        <f t="shared" si="37"/>
        <v>0</v>
      </c>
    </row>
    <row r="231" spans="1:16" ht="14.25" customHeight="1" x14ac:dyDescent="0.2">
      <c r="A231" s="22" t="s">
        <v>6325</v>
      </c>
      <c r="B231" s="22" t="s">
        <v>6169</v>
      </c>
      <c r="C231" s="22">
        <v>3</v>
      </c>
      <c r="D231" s="22">
        <v>4</v>
      </c>
      <c r="E231" s="36">
        <v>2121.29</v>
      </c>
      <c r="F231" s="35"/>
      <c r="G231" s="36">
        <f t="shared" si="33"/>
        <v>0</v>
      </c>
      <c r="H231" s="36">
        <f t="shared" si="34"/>
        <v>0</v>
      </c>
      <c r="I231" s="24">
        <f t="shared" si="35"/>
        <v>0</v>
      </c>
      <c r="K231" s="24"/>
      <c r="L231" s="26">
        <f>IFERROR((VLOOKUP(K231,'tenute nuove MXV'!D$1:E$29,2,FALSE)),0)</f>
        <v>0</v>
      </c>
      <c r="M231" s="24"/>
      <c r="N231" s="26">
        <f>IFERROR((VLOOKUP(M231,guarnizioni!G:H,2,FALSE)),0)</f>
        <v>0</v>
      </c>
      <c r="O231" s="26">
        <f t="shared" si="36"/>
        <v>2121.29</v>
      </c>
      <c r="P231" s="26">
        <f t="shared" si="37"/>
        <v>0</v>
      </c>
    </row>
    <row r="232" spans="1:16" ht="14.25" customHeight="1" x14ac:dyDescent="0.2">
      <c r="A232" s="22" t="s">
        <v>6326</v>
      </c>
      <c r="B232" s="22" t="s">
        <v>6170</v>
      </c>
      <c r="C232" s="22">
        <v>3</v>
      </c>
      <c r="D232" s="22">
        <v>4</v>
      </c>
      <c r="E232" s="36">
        <v>2212.6999999999998</v>
      </c>
      <c r="F232" s="35"/>
      <c r="G232" s="36">
        <f t="shared" si="33"/>
        <v>0</v>
      </c>
      <c r="H232" s="36">
        <f t="shared" si="34"/>
        <v>0</v>
      </c>
      <c r="I232" s="24">
        <f t="shared" si="35"/>
        <v>0</v>
      </c>
      <c r="K232" s="24"/>
      <c r="L232" s="26">
        <f>IFERROR((VLOOKUP(K232,'tenute nuove MXV'!D$1:E$29,2,FALSE)),0)</f>
        <v>0</v>
      </c>
      <c r="M232" s="24"/>
      <c r="N232" s="26">
        <f>IFERROR((VLOOKUP(M232,guarnizioni!G:H,2,FALSE)),0)</f>
        <v>0</v>
      </c>
      <c r="O232" s="26">
        <f t="shared" si="36"/>
        <v>2212.6999999999998</v>
      </c>
      <c r="P232" s="26">
        <f t="shared" si="37"/>
        <v>0</v>
      </c>
    </row>
    <row r="233" spans="1:16" ht="14.25" customHeight="1" x14ac:dyDescent="0.2">
      <c r="A233" s="22" t="s">
        <v>6327</v>
      </c>
      <c r="B233" s="22" t="s">
        <v>6171</v>
      </c>
      <c r="C233" s="22">
        <v>4</v>
      </c>
      <c r="D233" s="22">
        <v>5.5</v>
      </c>
      <c r="E233" s="36">
        <v>2515.96</v>
      </c>
      <c r="F233" s="35"/>
      <c r="G233" s="36">
        <f t="shared" si="33"/>
        <v>0</v>
      </c>
      <c r="H233" s="36">
        <f t="shared" si="34"/>
        <v>0</v>
      </c>
      <c r="I233" s="24">
        <f t="shared" si="35"/>
        <v>0</v>
      </c>
      <c r="K233" s="24"/>
      <c r="L233" s="26">
        <f>IFERROR((VLOOKUP(K233,'tenute nuove MXV'!D$1:E$29,2,FALSE)),0)</f>
        <v>0</v>
      </c>
      <c r="M233" s="24"/>
      <c r="N233" s="26">
        <f>IFERROR((VLOOKUP(M233,guarnizioni!G:H,2,FALSE)),0)</f>
        <v>0</v>
      </c>
      <c r="O233" s="26">
        <f t="shared" si="36"/>
        <v>2515.96</v>
      </c>
      <c r="P233" s="26">
        <f t="shared" si="37"/>
        <v>0</v>
      </c>
    </row>
    <row r="234" spans="1:16" ht="14.25" customHeight="1" x14ac:dyDescent="0.2">
      <c r="A234" s="22" t="s">
        <v>6328</v>
      </c>
      <c r="B234" s="22" t="s">
        <v>6172</v>
      </c>
      <c r="C234" s="22">
        <v>4</v>
      </c>
      <c r="D234" s="22">
        <v>5.5</v>
      </c>
      <c r="E234" s="36">
        <v>2695.86</v>
      </c>
      <c r="F234" s="35"/>
      <c r="G234" s="36">
        <f t="shared" si="33"/>
        <v>0</v>
      </c>
      <c r="H234" s="36">
        <f t="shared" si="34"/>
        <v>0</v>
      </c>
      <c r="I234" s="24">
        <f t="shared" si="35"/>
        <v>0</v>
      </c>
      <c r="K234" s="24"/>
      <c r="L234" s="26">
        <f>IFERROR((VLOOKUP(K234,'tenute nuove MXV'!D$1:E$29,2,FALSE)),0)</f>
        <v>0</v>
      </c>
      <c r="M234" s="24"/>
      <c r="N234" s="26">
        <f>IFERROR((VLOOKUP(M234,guarnizioni!G:H,2,FALSE)),0)</f>
        <v>0</v>
      </c>
      <c r="O234" s="26">
        <f t="shared" si="36"/>
        <v>2695.86</v>
      </c>
      <c r="P234" s="26">
        <f t="shared" si="37"/>
        <v>0</v>
      </c>
    </row>
    <row r="235" spans="1:16" ht="14.25" customHeight="1" x14ac:dyDescent="0.2">
      <c r="A235" s="22" t="s">
        <v>6329</v>
      </c>
      <c r="B235" s="22" t="s">
        <v>6173</v>
      </c>
      <c r="C235" s="22">
        <v>1.5</v>
      </c>
      <c r="D235" s="22">
        <v>2</v>
      </c>
      <c r="E235" s="36">
        <v>1567.02</v>
      </c>
      <c r="F235" s="35"/>
      <c r="G235" s="36">
        <f t="shared" si="33"/>
        <v>0</v>
      </c>
      <c r="H235" s="36">
        <f t="shared" si="34"/>
        <v>0</v>
      </c>
      <c r="I235" s="24">
        <f t="shared" si="35"/>
        <v>0</v>
      </c>
      <c r="K235" s="24"/>
      <c r="L235" s="26">
        <f>IFERROR((VLOOKUP(K235,'tenute nuove MXV'!D$1:E$29,2,FALSE)),0)</f>
        <v>0</v>
      </c>
      <c r="M235" s="24"/>
      <c r="N235" s="26">
        <f>IFERROR((VLOOKUP(M235,guarnizioni!G:H,2,FALSE)),0)</f>
        <v>0</v>
      </c>
      <c r="O235" s="26">
        <f t="shared" si="36"/>
        <v>1567.02</v>
      </c>
      <c r="P235" s="26">
        <f t="shared" si="37"/>
        <v>0</v>
      </c>
    </row>
    <row r="236" spans="1:16" ht="14.25" customHeight="1" x14ac:dyDescent="0.2">
      <c r="A236" s="22" t="s">
        <v>6330</v>
      </c>
      <c r="B236" s="22" t="s">
        <v>6174</v>
      </c>
      <c r="C236" s="22">
        <v>2.2000000000000002</v>
      </c>
      <c r="D236" s="22">
        <v>3</v>
      </c>
      <c r="E236" s="36">
        <v>1730.99</v>
      </c>
      <c r="F236" s="35"/>
      <c r="G236" s="36">
        <f t="shared" si="33"/>
        <v>0</v>
      </c>
      <c r="H236" s="36">
        <f t="shared" si="34"/>
        <v>0</v>
      </c>
      <c r="I236" s="24">
        <f t="shared" si="35"/>
        <v>0</v>
      </c>
      <c r="K236" s="24"/>
      <c r="L236" s="26">
        <f>IFERROR((VLOOKUP(K236,'tenute nuove MXV'!D$1:E$29,2,FALSE)),0)</f>
        <v>0</v>
      </c>
      <c r="M236" s="24"/>
      <c r="N236" s="26">
        <f>IFERROR((VLOOKUP(M236,guarnizioni!G:H,2,FALSE)),0)</f>
        <v>0</v>
      </c>
      <c r="O236" s="26">
        <f t="shared" si="36"/>
        <v>1730.99</v>
      </c>
      <c r="P236" s="26">
        <f t="shared" si="37"/>
        <v>0</v>
      </c>
    </row>
    <row r="237" spans="1:16" ht="14.25" customHeight="1" x14ac:dyDescent="0.2">
      <c r="A237" s="22" t="s">
        <v>6331</v>
      </c>
      <c r="B237" s="22" t="s">
        <v>6175</v>
      </c>
      <c r="C237" s="22">
        <v>2.2000000000000002</v>
      </c>
      <c r="D237" s="22">
        <v>3</v>
      </c>
      <c r="E237" s="36">
        <v>1854.32</v>
      </c>
      <c r="F237" s="35"/>
      <c r="G237" s="36">
        <f t="shared" si="33"/>
        <v>0</v>
      </c>
      <c r="H237" s="36">
        <f t="shared" si="34"/>
        <v>0</v>
      </c>
      <c r="I237" s="24">
        <f t="shared" si="35"/>
        <v>0</v>
      </c>
      <c r="K237" s="24"/>
      <c r="L237" s="26">
        <f>IFERROR((VLOOKUP(K237,'tenute nuove MXV'!D$1:E$29,2,FALSE)),0)</f>
        <v>0</v>
      </c>
      <c r="M237" s="24"/>
      <c r="N237" s="26">
        <f>IFERROR((VLOOKUP(M237,guarnizioni!G:H,2,FALSE)),0)</f>
        <v>0</v>
      </c>
      <c r="O237" s="26">
        <f t="shared" si="36"/>
        <v>1854.32</v>
      </c>
      <c r="P237" s="26">
        <f t="shared" si="37"/>
        <v>0</v>
      </c>
    </row>
    <row r="238" spans="1:16" ht="14.25" customHeight="1" x14ac:dyDescent="0.2">
      <c r="A238" s="22" t="s">
        <v>6332</v>
      </c>
      <c r="B238" s="22" t="s">
        <v>6176</v>
      </c>
      <c r="C238" s="22">
        <v>3</v>
      </c>
      <c r="D238" s="22">
        <v>4</v>
      </c>
      <c r="E238" s="36">
        <v>2077.7600000000002</v>
      </c>
      <c r="F238" s="35"/>
      <c r="G238" s="36">
        <f t="shared" si="33"/>
        <v>0</v>
      </c>
      <c r="H238" s="36">
        <f t="shared" si="34"/>
        <v>0</v>
      </c>
      <c r="I238" s="24">
        <f t="shared" si="35"/>
        <v>0</v>
      </c>
      <c r="K238" s="24"/>
      <c r="L238" s="26">
        <f>IFERROR((VLOOKUP(K238,'tenute nuove MXV'!D$1:E$29,2,FALSE)),0)</f>
        <v>0</v>
      </c>
      <c r="M238" s="24"/>
      <c r="N238" s="26">
        <f>IFERROR((VLOOKUP(M238,guarnizioni!G:H,2,FALSE)),0)</f>
        <v>0</v>
      </c>
      <c r="O238" s="26">
        <f t="shared" si="36"/>
        <v>2077.7600000000002</v>
      </c>
      <c r="P238" s="26">
        <f t="shared" si="37"/>
        <v>0</v>
      </c>
    </row>
    <row r="239" spans="1:16" ht="14.25" customHeight="1" x14ac:dyDescent="0.2">
      <c r="A239" s="22" t="s">
        <v>6333</v>
      </c>
      <c r="B239" s="22" t="s">
        <v>6177</v>
      </c>
      <c r="C239" s="22">
        <v>3</v>
      </c>
      <c r="D239" s="22">
        <v>4</v>
      </c>
      <c r="E239" s="36">
        <v>2130.0100000000002</v>
      </c>
      <c r="F239" s="35"/>
      <c r="G239" s="36">
        <f t="shared" si="33"/>
        <v>0</v>
      </c>
      <c r="H239" s="36">
        <f t="shared" si="34"/>
        <v>0</v>
      </c>
      <c r="I239" s="24">
        <f t="shared" si="35"/>
        <v>0</v>
      </c>
      <c r="K239" s="24"/>
      <c r="L239" s="26">
        <f>IFERROR((VLOOKUP(K239,'tenute nuove MXV'!D$1:E$29,2,FALSE)),0)</f>
        <v>0</v>
      </c>
      <c r="M239" s="24"/>
      <c r="N239" s="26">
        <f>IFERROR((VLOOKUP(M239,guarnizioni!G:H,2,FALSE)),0)</f>
        <v>0</v>
      </c>
      <c r="O239" s="26">
        <f t="shared" si="36"/>
        <v>2130.0100000000002</v>
      </c>
      <c r="P239" s="26">
        <f t="shared" si="37"/>
        <v>0</v>
      </c>
    </row>
    <row r="240" spans="1:16" ht="14.25" customHeight="1" x14ac:dyDescent="0.2">
      <c r="A240" s="22" t="s">
        <v>6334</v>
      </c>
      <c r="B240" s="22" t="s">
        <v>6178</v>
      </c>
      <c r="C240" s="22">
        <v>4</v>
      </c>
      <c r="D240" s="22">
        <v>5.5</v>
      </c>
      <c r="E240" s="36">
        <v>2421.64</v>
      </c>
      <c r="F240" s="35"/>
      <c r="G240" s="36">
        <f>IF(F240="",IF($I$8="","",$I$8),F240)</f>
        <v>0</v>
      </c>
      <c r="H240" s="36">
        <f t="shared" ref="H240:H245" si="38">ROUND(E240*(G240),2)</f>
        <v>0</v>
      </c>
      <c r="I240" s="24">
        <f t="shared" si="35"/>
        <v>0</v>
      </c>
      <c r="K240" s="24"/>
      <c r="L240" s="26">
        <f>IFERROR((VLOOKUP(K240,'tenute nuove MXV'!D$1:E$29,2,FALSE)),0)</f>
        <v>0</v>
      </c>
      <c r="M240" s="24"/>
      <c r="N240" s="26">
        <f>IFERROR((VLOOKUP(M240,guarnizioni!G:H,2,FALSE)),0)</f>
        <v>0</v>
      </c>
      <c r="O240" s="26">
        <f t="shared" si="36"/>
        <v>2421.64</v>
      </c>
      <c r="P240" s="26">
        <f t="shared" si="37"/>
        <v>0</v>
      </c>
    </row>
    <row r="241" spans="1:16" ht="14.25" customHeight="1" x14ac:dyDescent="0.2">
      <c r="A241" s="22" t="s">
        <v>6335</v>
      </c>
      <c r="B241" s="22" t="s">
        <v>6179</v>
      </c>
      <c r="C241" s="22">
        <v>4</v>
      </c>
      <c r="D241" s="22">
        <v>5.5</v>
      </c>
      <c r="E241" s="36">
        <v>2591.4</v>
      </c>
      <c r="F241" s="35"/>
      <c r="G241" s="36">
        <f t="shared" si="33"/>
        <v>0</v>
      </c>
      <c r="H241" s="36">
        <f t="shared" si="38"/>
        <v>0</v>
      </c>
      <c r="I241" s="24">
        <f t="shared" si="35"/>
        <v>0</v>
      </c>
      <c r="K241" s="24"/>
      <c r="L241" s="26">
        <f>IFERROR((VLOOKUP(K241,'tenute nuove MXV'!D$1:E$29,2,FALSE)),0)</f>
        <v>0</v>
      </c>
      <c r="M241" s="24"/>
      <c r="N241" s="26">
        <f>IFERROR((VLOOKUP(M241,guarnizioni!G:H,2,FALSE)),0)</f>
        <v>0</v>
      </c>
      <c r="O241" s="26">
        <f t="shared" si="36"/>
        <v>2591.4</v>
      </c>
      <c r="P241" s="26">
        <f t="shared" si="37"/>
        <v>0</v>
      </c>
    </row>
    <row r="242" spans="1:16" ht="14.25" customHeight="1" x14ac:dyDescent="0.2">
      <c r="A242" s="22" t="s">
        <v>6336</v>
      </c>
      <c r="B242" s="22" t="s">
        <v>6180</v>
      </c>
      <c r="C242" s="22">
        <v>5.5</v>
      </c>
      <c r="D242" s="22">
        <v>7.5</v>
      </c>
      <c r="E242" s="36">
        <v>3150.02</v>
      </c>
      <c r="F242" s="35"/>
      <c r="G242" s="36">
        <f t="shared" si="33"/>
        <v>0</v>
      </c>
      <c r="H242" s="36">
        <f t="shared" si="38"/>
        <v>0</v>
      </c>
      <c r="I242" s="24">
        <f t="shared" si="35"/>
        <v>0</v>
      </c>
      <c r="K242" s="24"/>
      <c r="L242" s="26">
        <f>IFERROR((VLOOKUP(K242,'tenute nuove MXV'!D$1:E$29,2,FALSE)),0)</f>
        <v>0</v>
      </c>
      <c r="M242" s="24"/>
      <c r="N242" s="26">
        <f>IFERROR((VLOOKUP(M242,guarnizioni!G:H,2,FALSE)),0)</f>
        <v>0</v>
      </c>
      <c r="O242" s="26">
        <f t="shared" si="36"/>
        <v>3150.02</v>
      </c>
      <c r="P242" s="26">
        <f t="shared" si="37"/>
        <v>0</v>
      </c>
    </row>
    <row r="243" spans="1:16" ht="14.25" customHeight="1" x14ac:dyDescent="0.2">
      <c r="A243" s="22" t="s">
        <v>6337</v>
      </c>
      <c r="B243" s="22" t="s">
        <v>6181</v>
      </c>
      <c r="C243" s="22">
        <v>5.5</v>
      </c>
      <c r="D243" s="22">
        <v>7.5</v>
      </c>
      <c r="E243" s="36">
        <v>3329.93</v>
      </c>
      <c r="F243" s="35"/>
      <c r="G243" s="36">
        <f t="shared" si="33"/>
        <v>0</v>
      </c>
      <c r="H243" s="36">
        <f t="shared" si="38"/>
        <v>0</v>
      </c>
      <c r="I243" s="24">
        <f t="shared" si="35"/>
        <v>0</v>
      </c>
      <c r="K243" s="24"/>
      <c r="L243" s="26">
        <f>IFERROR((VLOOKUP(K243,'tenute nuove MXV'!D$1:E$29,2,FALSE)),0)</f>
        <v>0</v>
      </c>
      <c r="M243" s="24"/>
      <c r="N243" s="26">
        <f>IFERROR((VLOOKUP(M243,guarnizioni!G:H,2,FALSE)),0)</f>
        <v>0</v>
      </c>
      <c r="O243" s="26">
        <f t="shared" si="36"/>
        <v>3329.93</v>
      </c>
      <c r="P243" s="26">
        <f t="shared" si="37"/>
        <v>0</v>
      </c>
    </row>
    <row r="244" spans="1:16" ht="14.25" customHeight="1" x14ac:dyDescent="0.2">
      <c r="A244" s="22" t="s">
        <v>6338</v>
      </c>
      <c r="B244" s="22" t="s">
        <v>6182</v>
      </c>
      <c r="C244" s="22">
        <v>7.5</v>
      </c>
      <c r="D244" s="22">
        <v>10</v>
      </c>
      <c r="E244" s="36">
        <v>3708.62</v>
      </c>
      <c r="F244" s="35"/>
      <c r="G244" s="36">
        <f t="shared" si="33"/>
        <v>0</v>
      </c>
      <c r="H244" s="36">
        <f t="shared" si="38"/>
        <v>0</v>
      </c>
      <c r="I244" s="24">
        <f t="shared" si="35"/>
        <v>0</v>
      </c>
      <c r="K244" s="24"/>
      <c r="L244" s="26">
        <f>IFERROR((VLOOKUP(K244,'tenute nuove MXV'!D$1:E$29,2,FALSE)),0)</f>
        <v>0</v>
      </c>
      <c r="M244" s="24"/>
      <c r="N244" s="26">
        <f>IFERROR((VLOOKUP(M244,guarnizioni!G:H,2,FALSE)),0)</f>
        <v>0</v>
      </c>
      <c r="O244" s="26">
        <f t="shared" si="36"/>
        <v>3708.62</v>
      </c>
      <c r="P244" s="26">
        <f t="shared" si="37"/>
        <v>0</v>
      </c>
    </row>
    <row r="245" spans="1:16" ht="14.25" customHeight="1" x14ac:dyDescent="0.2">
      <c r="A245" s="22" t="s">
        <v>6339</v>
      </c>
      <c r="B245" s="22" t="s">
        <v>6183</v>
      </c>
      <c r="C245" s="22">
        <v>7.5</v>
      </c>
      <c r="D245" s="22">
        <v>10</v>
      </c>
      <c r="E245" s="36">
        <v>3907.42</v>
      </c>
      <c r="F245" s="35"/>
      <c r="G245" s="36">
        <f t="shared" si="33"/>
        <v>0</v>
      </c>
      <c r="H245" s="36">
        <f t="shared" si="38"/>
        <v>0</v>
      </c>
      <c r="I245" s="24">
        <f t="shared" si="35"/>
        <v>0</v>
      </c>
      <c r="K245" s="24"/>
      <c r="L245" s="26">
        <f>IFERROR((VLOOKUP(K245,'tenute nuove MXV'!D$1:E$29,2,FALSE)),0)</f>
        <v>0</v>
      </c>
      <c r="M245" s="24"/>
      <c r="N245" s="26">
        <f>IFERROR((VLOOKUP(M245,guarnizioni!G:H,2,FALSE)),0)</f>
        <v>0</v>
      </c>
      <c r="O245" s="26">
        <f t="shared" si="36"/>
        <v>3907.42</v>
      </c>
      <c r="P245" s="26">
        <f t="shared" si="37"/>
        <v>0</v>
      </c>
    </row>
    <row r="246" spans="1:16" ht="14.25" customHeight="1" x14ac:dyDescent="0.2">
      <c r="A246" s="22" t="s">
        <v>6340</v>
      </c>
      <c r="B246" s="22" t="s">
        <v>6208</v>
      </c>
      <c r="C246" s="22">
        <v>0.75</v>
      </c>
      <c r="D246" s="22">
        <v>1</v>
      </c>
      <c r="E246" s="36">
        <v>1242.01</v>
      </c>
      <c r="F246" s="35"/>
      <c r="G246" s="36">
        <f t="shared" ref="G246:G269" si="39">IF(F246="",IF($I$8="","",$I$8),F246)</f>
        <v>0</v>
      </c>
      <c r="H246" s="36">
        <f t="shared" ref="H246:H269" si="40">ROUND(E246*(G246),2)</f>
        <v>0</v>
      </c>
      <c r="I246" s="24">
        <f t="shared" ref="I246:I269" si="41">H246*$I$10</f>
        <v>0</v>
      </c>
      <c r="K246" s="24"/>
      <c r="L246" s="26">
        <f>IFERROR((VLOOKUP(K246,'tenute nuove MXV'!D$1:E$29,2,FALSE)),0)</f>
        <v>0</v>
      </c>
      <c r="M246" s="24"/>
      <c r="N246" s="26">
        <f>IFERROR((VLOOKUP(M246,guarnizioni!G:H,2,FALSE)),0)</f>
        <v>0</v>
      </c>
      <c r="O246" s="26">
        <f t="shared" si="36"/>
        <v>1242.01</v>
      </c>
      <c r="P246" s="26">
        <f t="shared" si="37"/>
        <v>0</v>
      </c>
    </row>
    <row r="247" spans="1:16" ht="14.25" customHeight="1" x14ac:dyDescent="0.2">
      <c r="A247" s="22" t="s">
        <v>6341</v>
      </c>
      <c r="B247" s="22" t="s">
        <v>6209</v>
      </c>
      <c r="C247" s="22">
        <v>0.75</v>
      </c>
      <c r="D247" s="22">
        <v>1</v>
      </c>
      <c r="E247" s="36">
        <v>1269.5899999999999</v>
      </c>
      <c r="F247" s="35"/>
      <c r="G247" s="36">
        <f t="shared" si="39"/>
        <v>0</v>
      </c>
      <c r="H247" s="36">
        <f t="shared" si="40"/>
        <v>0</v>
      </c>
      <c r="I247" s="24">
        <f t="shared" si="41"/>
        <v>0</v>
      </c>
      <c r="K247" s="24"/>
      <c r="L247" s="26">
        <f>IFERROR((VLOOKUP(K247,'tenute nuove MXV'!D$1:E$29,2,FALSE)),0)</f>
        <v>0</v>
      </c>
      <c r="M247" s="24"/>
      <c r="N247" s="26">
        <f>IFERROR((VLOOKUP(M247,guarnizioni!G:H,2,FALSE)),0)</f>
        <v>0</v>
      </c>
      <c r="O247" s="26">
        <f t="shared" si="36"/>
        <v>1269.5899999999999</v>
      </c>
      <c r="P247" s="26">
        <f t="shared" si="37"/>
        <v>0</v>
      </c>
    </row>
    <row r="248" spans="1:16" ht="14.25" customHeight="1" x14ac:dyDescent="0.2">
      <c r="A248" s="22" t="s">
        <v>6342</v>
      </c>
      <c r="B248" s="22" t="s">
        <v>6210</v>
      </c>
      <c r="C248" s="22">
        <v>1.1000000000000001</v>
      </c>
      <c r="D248" s="22">
        <v>1.5</v>
      </c>
      <c r="E248" s="36">
        <v>1385.66</v>
      </c>
      <c r="F248" s="35"/>
      <c r="G248" s="36">
        <f t="shared" si="39"/>
        <v>0</v>
      </c>
      <c r="H248" s="36">
        <f t="shared" si="40"/>
        <v>0</v>
      </c>
      <c r="I248" s="24">
        <f t="shared" si="41"/>
        <v>0</v>
      </c>
      <c r="K248" s="24"/>
      <c r="L248" s="26">
        <f>IFERROR((VLOOKUP(K248,'tenute nuove MXV'!D$1:E$29,2,FALSE)),0)</f>
        <v>0</v>
      </c>
      <c r="M248" s="24"/>
      <c r="N248" s="26">
        <f>IFERROR((VLOOKUP(M248,guarnizioni!G:H,2,FALSE)),0)</f>
        <v>0</v>
      </c>
      <c r="O248" s="26">
        <f t="shared" si="36"/>
        <v>1385.66</v>
      </c>
      <c r="P248" s="26">
        <f t="shared" si="37"/>
        <v>0</v>
      </c>
    </row>
    <row r="249" spans="1:16" ht="14.25" customHeight="1" x14ac:dyDescent="0.2">
      <c r="A249" s="22" t="s">
        <v>6343</v>
      </c>
      <c r="B249" s="22" t="s">
        <v>6211</v>
      </c>
      <c r="C249" s="22">
        <v>1.1000000000000001</v>
      </c>
      <c r="D249" s="22">
        <v>1.5</v>
      </c>
      <c r="E249" s="36">
        <v>1419.04</v>
      </c>
      <c r="F249" s="35"/>
      <c r="G249" s="36">
        <f t="shared" si="39"/>
        <v>0</v>
      </c>
      <c r="H249" s="36">
        <f t="shared" si="40"/>
        <v>0</v>
      </c>
      <c r="I249" s="24">
        <f t="shared" si="41"/>
        <v>0</v>
      </c>
      <c r="K249" s="24"/>
      <c r="L249" s="26">
        <f>IFERROR((VLOOKUP(K249,'tenute nuove MXV'!D$1:E$29,2,FALSE)),0)</f>
        <v>0</v>
      </c>
      <c r="M249" s="24"/>
      <c r="N249" s="26">
        <f>IFERROR((VLOOKUP(M249,guarnizioni!G:H,2,FALSE)),0)</f>
        <v>0</v>
      </c>
      <c r="O249" s="26">
        <f t="shared" si="36"/>
        <v>1419.04</v>
      </c>
      <c r="P249" s="26">
        <f t="shared" si="37"/>
        <v>0</v>
      </c>
    </row>
    <row r="250" spans="1:16" ht="14.25" customHeight="1" x14ac:dyDescent="0.2">
      <c r="A250" s="22" t="s">
        <v>6344</v>
      </c>
      <c r="B250" s="22" t="s">
        <v>6212</v>
      </c>
      <c r="C250" s="22">
        <v>1.5</v>
      </c>
      <c r="D250" s="22">
        <v>2</v>
      </c>
      <c r="E250" s="36">
        <v>1606.21</v>
      </c>
      <c r="F250" s="35"/>
      <c r="G250" s="36">
        <f t="shared" si="39"/>
        <v>0</v>
      </c>
      <c r="H250" s="36">
        <f t="shared" si="40"/>
        <v>0</v>
      </c>
      <c r="I250" s="24">
        <f t="shared" si="41"/>
        <v>0</v>
      </c>
      <c r="K250" s="24"/>
      <c r="L250" s="26">
        <f>IFERROR((VLOOKUP(K250,'tenute nuove MXV'!D$1:E$29,2,FALSE)),0)</f>
        <v>0</v>
      </c>
      <c r="M250" s="24"/>
      <c r="N250" s="26">
        <f>IFERROR((VLOOKUP(M250,guarnizioni!G:H,2,FALSE)),0)</f>
        <v>0</v>
      </c>
      <c r="O250" s="26">
        <f t="shared" si="36"/>
        <v>1606.21</v>
      </c>
      <c r="P250" s="26">
        <f t="shared" si="37"/>
        <v>0</v>
      </c>
    </row>
    <row r="251" spans="1:16" ht="14.25" customHeight="1" x14ac:dyDescent="0.2">
      <c r="A251" s="22" t="s">
        <v>6345</v>
      </c>
      <c r="B251" s="22" t="s">
        <v>6213</v>
      </c>
      <c r="C251" s="22">
        <v>1.5</v>
      </c>
      <c r="D251" s="22">
        <v>2</v>
      </c>
      <c r="E251" s="36">
        <v>1678.75</v>
      </c>
      <c r="F251" s="35"/>
      <c r="G251" s="36">
        <f t="shared" si="39"/>
        <v>0</v>
      </c>
      <c r="H251" s="36">
        <f t="shared" si="40"/>
        <v>0</v>
      </c>
      <c r="I251" s="24">
        <f t="shared" si="41"/>
        <v>0</v>
      </c>
      <c r="K251" s="24"/>
      <c r="L251" s="26">
        <f>IFERROR((VLOOKUP(K251,'tenute nuove MXV'!D$1:E$29,2,FALSE)),0)</f>
        <v>0</v>
      </c>
      <c r="M251" s="24"/>
      <c r="N251" s="26">
        <f>IFERROR((VLOOKUP(M251,guarnizioni!G:H,2,FALSE)),0)</f>
        <v>0</v>
      </c>
      <c r="O251" s="26">
        <f t="shared" si="36"/>
        <v>1678.75</v>
      </c>
      <c r="P251" s="26">
        <f t="shared" si="37"/>
        <v>0</v>
      </c>
    </row>
    <row r="252" spans="1:16" ht="14.25" customHeight="1" x14ac:dyDescent="0.2">
      <c r="A252" s="22" t="s">
        <v>6346</v>
      </c>
      <c r="B252" s="22" t="s">
        <v>6214</v>
      </c>
      <c r="C252" s="22">
        <v>2.2000000000000002</v>
      </c>
      <c r="D252" s="22">
        <v>3</v>
      </c>
      <c r="E252" s="36">
        <v>1935.58</v>
      </c>
      <c r="F252" s="35"/>
      <c r="G252" s="36">
        <f t="shared" si="39"/>
        <v>0</v>
      </c>
      <c r="H252" s="36">
        <f t="shared" si="40"/>
        <v>0</v>
      </c>
      <c r="I252" s="24">
        <f t="shared" si="41"/>
        <v>0</v>
      </c>
      <c r="K252" s="24"/>
      <c r="L252" s="26">
        <f>IFERROR((VLOOKUP(K252,'tenute nuove MXV'!D$1:E$29,2,FALSE)),0)</f>
        <v>0</v>
      </c>
      <c r="M252" s="24"/>
      <c r="N252" s="26">
        <f>IFERROR((VLOOKUP(M252,guarnizioni!G:H,2,FALSE)),0)</f>
        <v>0</v>
      </c>
      <c r="O252" s="26">
        <f t="shared" si="36"/>
        <v>1935.58</v>
      </c>
      <c r="P252" s="26">
        <f t="shared" si="37"/>
        <v>0</v>
      </c>
    </row>
    <row r="253" spans="1:16" ht="14.25" customHeight="1" x14ac:dyDescent="0.2">
      <c r="A253" s="22" t="s">
        <v>6347</v>
      </c>
      <c r="B253" s="22" t="s">
        <v>6215</v>
      </c>
      <c r="C253" s="22">
        <v>2.2000000000000002</v>
      </c>
      <c r="D253" s="22">
        <v>3</v>
      </c>
      <c r="E253" s="36">
        <v>2035.7</v>
      </c>
      <c r="F253" s="35"/>
      <c r="G253" s="36">
        <f t="shared" si="39"/>
        <v>0</v>
      </c>
      <c r="H253" s="36">
        <f t="shared" si="40"/>
        <v>0</v>
      </c>
      <c r="I253" s="24">
        <f t="shared" si="41"/>
        <v>0</v>
      </c>
      <c r="K253" s="24"/>
      <c r="L253" s="26">
        <f>IFERROR((VLOOKUP(K253,'tenute nuove MXV'!D$1:E$29,2,FALSE)),0)</f>
        <v>0</v>
      </c>
      <c r="M253" s="24"/>
      <c r="N253" s="26">
        <f>IFERROR((VLOOKUP(M253,guarnizioni!G:H,2,FALSE)),0)</f>
        <v>0</v>
      </c>
      <c r="O253" s="26">
        <f t="shared" si="36"/>
        <v>2035.7</v>
      </c>
      <c r="P253" s="26">
        <f t="shared" si="37"/>
        <v>0</v>
      </c>
    </row>
    <row r="254" spans="1:16" ht="14.25" customHeight="1" x14ac:dyDescent="0.2">
      <c r="A254" s="22" t="s">
        <v>6348</v>
      </c>
      <c r="B254" s="22" t="s">
        <v>6216</v>
      </c>
      <c r="C254" s="22">
        <v>1.1000000000000001</v>
      </c>
      <c r="D254" s="22">
        <v>1.5</v>
      </c>
      <c r="E254" s="36">
        <v>1291.3499999999999</v>
      </c>
      <c r="F254" s="35"/>
      <c r="G254" s="36">
        <f t="shared" si="39"/>
        <v>0</v>
      </c>
      <c r="H254" s="36">
        <f t="shared" si="40"/>
        <v>0</v>
      </c>
      <c r="I254" s="24">
        <f t="shared" si="41"/>
        <v>0</v>
      </c>
      <c r="K254" s="24"/>
      <c r="L254" s="26">
        <f>IFERROR((VLOOKUP(K254,'tenute nuove MXV'!D$1:E$29,2,FALSE)),0)</f>
        <v>0</v>
      </c>
      <c r="M254" s="24"/>
      <c r="N254" s="26">
        <f>IFERROR((VLOOKUP(M254,guarnizioni!G:H,2,FALSE)),0)</f>
        <v>0</v>
      </c>
      <c r="O254" s="26">
        <f t="shared" si="36"/>
        <v>1291.3499999999999</v>
      </c>
      <c r="P254" s="26">
        <f t="shared" si="37"/>
        <v>0</v>
      </c>
    </row>
    <row r="255" spans="1:16" ht="14.25" customHeight="1" x14ac:dyDescent="0.2">
      <c r="A255" s="22" t="s">
        <v>6349</v>
      </c>
      <c r="B255" s="22" t="s">
        <v>6217</v>
      </c>
      <c r="C255" s="22">
        <v>1.1000000000000001</v>
      </c>
      <c r="D255" s="22">
        <v>1.5</v>
      </c>
      <c r="E255" s="36">
        <v>1317.47</v>
      </c>
      <c r="F255" s="35"/>
      <c r="G255" s="36">
        <f t="shared" si="39"/>
        <v>0</v>
      </c>
      <c r="H255" s="36">
        <f t="shared" si="40"/>
        <v>0</v>
      </c>
      <c r="I255" s="24">
        <f t="shared" si="41"/>
        <v>0</v>
      </c>
      <c r="K255" s="24"/>
      <c r="L255" s="26">
        <f>IFERROR((VLOOKUP(K255,'tenute nuove MXV'!D$1:E$29,2,FALSE)),0)</f>
        <v>0</v>
      </c>
      <c r="M255" s="24"/>
      <c r="N255" s="26">
        <f>IFERROR((VLOOKUP(M255,guarnizioni!G:H,2,FALSE)),0)</f>
        <v>0</v>
      </c>
      <c r="O255" s="26">
        <f t="shared" si="36"/>
        <v>1317.47</v>
      </c>
      <c r="P255" s="26">
        <f t="shared" si="37"/>
        <v>0</v>
      </c>
    </row>
    <row r="256" spans="1:16" ht="14.25" customHeight="1" x14ac:dyDescent="0.2">
      <c r="A256" s="22" t="s">
        <v>6350</v>
      </c>
      <c r="B256" s="22" t="s">
        <v>6218</v>
      </c>
      <c r="C256" s="22">
        <v>1.5</v>
      </c>
      <c r="D256" s="22">
        <v>2</v>
      </c>
      <c r="E256" s="36">
        <v>1527.86</v>
      </c>
      <c r="F256" s="35"/>
      <c r="G256" s="36">
        <f t="shared" si="39"/>
        <v>0</v>
      </c>
      <c r="H256" s="36">
        <f t="shared" si="40"/>
        <v>0</v>
      </c>
      <c r="I256" s="24">
        <f t="shared" si="41"/>
        <v>0</v>
      </c>
      <c r="K256" s="24"/>
      <c r="L256" s="26">
        <f>IFERROR((VLOOKUP(K256,'tenute nuove MXV'!D$1:E$29,2,FALSE)),0)</f>
        <v>0</v>
      </c>
      <c r="M256" s="24"/>
      <c r="N256" s="26">
        <f>IFERROR((VLOOKUP(M256,guarnizioni!G:H,2,FALSE)),0)</f>
        <v>0</v>
      </c>
      <c r="O256" s="26">
        <f t="shared" si="36"/>
        <v>1527.86</v>
      </c>
      <c r="P256" s="26">
        <f t="shared" si="37"/>
        <v>0</v>
      </c>
    </row>
    <row r="257" spans="1:16" ht="14.25" customHeight="1" x14ac:dyDescent="0.2">
      <c r="A257" s="22" t="s">
        <v>6351</v>
      </c>
      <c r="B257" s="22" t="s">
        <v>6219</v>
      </c>
      <c r="C257" s="22">
        <v>1.5</v>
      </c>
      <c r="D257" s="22">
        <v>2</v>
      </c>
      <c r="E257" s="36">
        <v>1565.58</v>
      </c>
      <c r="F257" s="35"/>
      <c r="G257" s="36">
        <f t="shared" si="39"/>
        <v>0</v>
      </c>
      <c r="H257" s="36">
        <f t="shared" si="40"/>
        <v>0</v>
      </c>
      <c r="I257" s="24">
        <f t="shared" si="41"/>
        <v>0</v>
      </c>
      <c r="K257" s="24"/>
      <c r="L257" s="26">
        <f>IFERROR((VLOOKUP(K257,'tenute nuove MXV'!D$1:E$29,2,FALSE)),0)</f>
        <v>0</v>
      </c>
      <c r="M257" s="24"/>
      <c r="N257" s="26">
        <f>IFERROR((VLOOKUP(M257,guarnizioni!G:H,2,FALSE)),0)</f>
        <v>0</v>
      </c>
      <c r="O257" s="26">
        <f t="shared" si="36"/>
        <v>1565.58</v>
      </c>
      <c r="P257" s="26">
        <f t="shared" si="37"/>
        <v>0</v>
      </c>
    </row>
    <row r="258" spans="1:16" ht="14.25" customHeight="1" x14ac:dyDescent="0.2">
      <c r="A258" s="22" t="s">
        <v>6352</v>
      </c>
      <c r="B258" s="22" t="s">
        <v>6220</v>
      </c>
      <c r="C258" s="22">
        <v>2.2000000000000002</v>
      </c>
      <c r="D258" s="22">
        <v>3</v>
      </c>
      <c r="E258" s="36">
        <v>1709.22</v>
      </c>
      <c r="F258" s="35"/>
      <c r="G258" s="36">
        <f t="shared" si="39"/>
        <v>0</v>
      </c>
      <c r="H258" s="36">
        <f t="shared" si="40"/>
        <v>0</v>
      </c>
      <c r="I258" s="24">
        <f t="shared" si="41"/>
        <v>0</v>
      </c>
      <c r="K258" s="24"/>
      <c r="L258" s="26">
        <f>IFERROR((VLOOKUP(K258,'tenute nuove MXV'!D$1:E$29,2,FALSE)),0)</f>
        <v>0</v>
      </c>
      <c r="M258" s="24"/>
      <c r="N258" s="26">
        <f>IFERROR((VLOOKUP(M258,guarnizioni!G:H,2,FALSE)),0)</f>
        <v>0</v>
      </c>
      <c r="O258" s="26">
        <f t="shared" si="36"/>
        <v>1709.22</v>
      </c>
      <c r="P258" s="26">
        <f t="shared" si="37"/>
        <v>0</v>
      </c>
    </row>
    <row r="259" spans="1:16" ht="14.25" customHeight="1" x14ac:dyDescent="0.2">
      <c r="A259" s="22" t="s">
        <v>6353</v>
      </c>
      <c r="B259" s="22" t="s">
        <v>6221</v>
      </c>
      <c r="C259" s="22">
        <v>2.2000000000000002</v>
      </c>
      <c r="D259" s="22">
        <v>3</v>
      </c>
      <c r="E259" s="36">
        <v>1778.87</v>
      </c>
      <c r="F259" s="35"/>
      <c r="G259" s="36">
        <f t="shared" si="39"/>
        <v>0</v>
      </c>
      <c r="H259" s="36">
        <f t="shared" si="40"/>
        <v>0</v>
      </c>
      <c r="I259" s="24">
        <f t="shared" si="41"/>
        <v>0</v>
      </c>
      <c r="K259" s="24"/>
      <c r="L259" s="26">
        <f>IFERROR((VLOOKUP(K259,'tenute nuove MXV'!D$1:E$29,2,FALSE)),0)</f>
        <v>0</v>
      </c>
      <c r="M259" s="24"/>
      <c r="N259" s="26">
        <f>IFERROR((VLOOKUP(M259,guarnizioni!G:H,2,FALSE)),0)</f>
        <v>0</v>
      </c>
      <c r="O259" s="26">
        <f t="shared" si="36"/>
        <v>1778.87</v>
      </c>
      <c r="P259" s="26">
        <f t="shared" si="37"/>
        <v>0</v>
      </c>
    </row>
    <row r="260" spans="1:16" ht="14.25" customHeight="1" x14ac:dyDescent="0.2">
      <c r="A260" s="22" t="s">
        <v>6354</v>
      </c>
      <c r="B260" s="22" t="s">
        <v>6222</v>
      </c>
      <c r="C260" s="22">
        <v>3</v>
      </c>
      <c r="D260" s="22">
        <v>4</v>
      </c>
      <c r="E260" s="36">
        <v>2121.29</v>
      </c>
      <c r="F260" s="35"/>
      <c r="G260" s="36">
        <f t="shared" si="39"/>
        <v>0</v>
      </c>
      <c r="H260" s="36">
        <f t="shared" si="40"/>
        <v>0</v>
      </c>
      <c r="I260" s="24">
        <f t="shared" si="41"/>
        <v>0</v>
      </c>
      <c r="K260" s="24"/>
      <c r="L260" s="26">
        <f>IFERROR((VLOOKUP(K260,'tenute nuove MXV'!D$1:E$29,2,FALSE)),0)</f>
        <v>0</v>
      </c>
      <c r="M260" s="24"/>
      <c r="N260" s="26">
        <f>IFERROR((VLOOKUP(M260,guarnizioni!G:H,2,FALSE)),0)</f>
        <v>0</v>
      </c>
      <c r="O260" s="26">
        <f t="shared" si="36"/>
        <v>2121.29</v>
      </c>
      <c r="P260" s="26">
        <f t="shared" si="37"/>
        <v>0</v>
      </c>
    </row>
    <row r="261" spans="1:16" ht="14.25" customHeight="1" x14ac:dyDescent="0.2">
      <c r="A261" s="22" t="s">
        <v>6355</v>
      </c>
      <c r="B261" s="22" t="s">
        <v>6223</v>
      </c>
      <c r="C261" s="22">
        <v>3</v>
      </c>
      <c r="D261" s="22">
        <v>4</v>
      </c>
      <c r="E261" s="36">
        <v>2212.6999999999998</v>
      </c>
      <c r="F261" s="35"/>
      <c r="G261" s="36">
        <f t="shared" si="39"/>
        <v>0</v>
      </c>
      <c r="H261" s="36">
        <f t="shared" si="40"/>
        <v>0</v>
      </c>
      <c r="I261" s="24">
        <f t="shared" si="41"/>
        <v>0</v>
      </c>
      <c r="K261" s="24"/>
      <c r="L261" s="26">
        <f>IFERROR((VLOOKUP(K261,'tenute nuove MXV'!D$1:E$29,2,FALSE)),0)</f>
        <v>0</v>
      </c>
      <c r="M261" s="24"/>
      <c r="N261" s="26">
        <f>IFERROR((VLOOKUP(M261,guarnizioni!G:H,2,FALSE)),0)</f>
        <v>0</v>
      </c>
      <c r="O261" s="26">
        <f t="shared" si="36"/>
        <v>2212.6999999999998</v>
      </c>
      <c r="P261" s="26">
        <f t="shared" si="37"/>
        <v>0</v>
      </c>
    </row>
    <row r="262" spans="1:16" ht="14.25" customHeight="1" x14ac:dyDescent="0.2">
      <c r="A262" s="22" t="s">
        <v>6356</v>
      </c>
      <c r="B262" s="22" t="s">
        <v>6224</v>
      </c>
      <c r="C262" s="22">
        <v>1.5</v>
      </c>
      <c r="D262" s="22">
        <v>2</v>
      </c>
      <c r="E262" s="36">
        <v>1567.02</v>
      </c>
      <c r="F262" s="35"/>
      <c r="G262" s="36">
        <f t="shared" si="39"/>
        <v>0</v>
      </c>
      <c r="H262" s="36">
        <f t="shared" si="40"/>
        <v>0</v>
      </c>
      <c r="I262" s="24">
        <f t="shared" si="41"/>
        <v>0</v>
      </c>
      <c r="K262" s="24"/>
      <c r="L262" s="26">
        <f>IFERROR((VLOOKUP(K262,'tenute nuove MXV'!D$1:E$29,2,FALSE)),0)</f>
        <v>0</v>
      </c>
      <c r="M262" s="24"/>
      <c r="N262" s="26">
        <f>IFERROR((VLOOKUP(M262,guarnizioni!G:H,2,FALSE)),0)</f>
        <v>0</v>
      </c>
      <c r="O262" s="26">
        <f t="shared" si="36"/>
        <v>1567.02</v>
      </c>
      <c r="P262" s="26">
        <f t="shared" si="37"/>
        <v>0</v>
      </c>
    </row>
    <row r="263" spans="1:16" ht="14.25" customHeight="1" x14ac:dyDescent="0.2">
      <c r="A263" s="22" t="s">
        <v>6357</v>
      </c>
      <c r="B263" s="22" t="s">
        <v>6225</v>
      </c>
      <c r="C263" s="22">
        <v>2.2000000000000002</v>
      </c>
      <c r="D263" s="22">
        <v>3</v>
      </c>
      <c r="E263" s="36">
        <v>1730.99</v>
      </c>
      <c r="F263" s="35"/>
      <c r="G263" s="36">
        <f t="shared" si="39"/>
        <v>0</v>
      </c>
      <c r="H263" s="36">
        <f t="shared" si="40"/>
        <v>0</v>
      </c>
      <c r="I263" s="24">
        <f t="shared" si="41"/>
        <v>0</v>
      </c>
      <c r="K263" s="24"/>
      <c r="L263" s="26">
        <f>IFERROR((VLOOKUP(K263,'tenute nuove MXV'!D$1:E$29,2,FALSE)),0)</f>
        <v>0</v>
      </c>
      <c r="M263" s="24"/>
      <c r="N263" s="26">
        <f>IFERROR((VLOOKUP(M263,guarnizioni!G:H,2,FALSE)),0)</f>
        <v>0</v>
      </c>
      <c r="O263" s="26">
        <f t="shared" si="36"/>
        <v>1730.99</v>
      </c>
      <c r="P263" s="26">
        <f t="shared" si="37"/>
        <v>0</v>
      </c>
    </row>
    <row r="264" spans="1:16" ht="14.25" customHeight="1" x14ac:dyDescent="0.2">
      <c r="A264" s="22" t="s">
        <v>6358</v>
      </c>
      <c r="B264" s="22" t="s">
        <v>6226</v>
      </c>
      <c r="C264" s="22">
        <v>2.2000000000000002</v>
      </c>
      <c r="D264" s="22">
        <v>3</v>
      </c>
      <c r="E264" s="36">
        <v>1854.32</v>
      </c>
      <c r="F264" s="35"/>
      <c r="G264" s="36">
        <f t="shared" si="39"/>
        <v>0</v>
      </c>
      <c r="H264" s="36">
        <f t="shared" si="40"/>
        <v>0</v>
      </c>
      <c r="I264" s="24">
        <f t="shared" si="41"/>
        <v>0</v>
      </c>
      <c r="K264" s="24"/>
      <c r="L264" s="26">
        <f>IFERROR((VLOOKUP(K264,'tenute nuove MXV'!D$1:E$29,2,FALSE)),0)</f>
        <v>0</v>
      </c>
      <c r="M264" s="24"/>
      <c r="N264" s="26">
        <f>IFERROR((VLOOKUP(M264,guarnizioni!G:H,2,FALSE)),0)</f>
        <v>0</v>
      </c>
      <c r="O264" s="26">
        <f t="shared" si="36"/>
        <v>1854.32</v>
      </c>
      <c r="P264" s="26">
        <f t="shared" si="37"/>
        <v>0</v>
      </c>
    </row>
    <row r="265" spans="1:16" ht="14.25" customHeight="1" x14ac:dyDescent="0.2">
      <c r="A265" s="22" t="s">
        <v>6359</v>
      </c>
      <c r="B265" s="22" t="s">
        <v>6227</v>
      </c>
      <c r="C265" s="22">
        <v>3</v>
      </c>
      <c r="D265" s="22">
        <v>4</v>
      </c>
      <c r="E265" s="36">
        <v>2077.7600000000002</v>
      </c>
      <c r="F265" s="35"/>
      <c r="G265" s="36">
        <f t="shared" si="39"/>
        <v>0</v>
      </c>
      <c r="H265" s="36">
        <f t="shared" si="40"/>
        <v>0</v>
      </c>
      <c r="I265" s="24">
        <f t="shared" si="41"/>
        <v>0</v>
      </c>
      <c r="K265" s="24"/>
      <c r="L265" s="26">
        <f>IFERROR((VLOOKUP(K265,'tenute nuove MXV'!D$1:E$29,2,FALSE)),0)</f>
        <v>0</v>
      </c>
      <c r="M265" s="24"/>
      <c r="N265" s="26">
        <f>IFERROR((VLOOKUP(M265,guarnizioni!G:H,2,FALSE)),0)</f>
        <v>0</v>
      </c>
      <c r="O265" s="26">
        <f t="shared" si="36"/>
        <v>2077.7600000000002</v>
      </c>
      <c r="P265" s="26">
        <f t="shared" si="37"/>
        <v>0</v>
      </c>
    </row>
    <row r="266" spans="1:16" ht="14.25" customHeight="1" x14ac:dyDescent="0.2">
      <c r="A266" s="22" t="s">
        <v>6360</v>
      </c>
      <c r="B266" s="22" t="s">
        <v>6228</v>
      </c>
      <c r="C266" s="22">
        <v>3</v>
      </c>
      <c r="D266" s="22">
        <v>4</v>
      </c>
      <c r="E266" s="36">
        <v>2130.0100000000002</v>
      </c>
      <c r="F266" s="35"/>
      <c r="G266" s="36">
        <f t="shared" si="39"/>
        <v>0</v>
      </c>
      <c r="H266" s="36">
        <f t="shared" si="40"/>
        <v>0</v>
      </c>
      <c r="I266" s="24">
        <f t="shared" si="41"/>
        <v>0</v>
      </c>
      <c r="K266" s="24"/>
      <c r="L266" s="26">
        <f>IFERROR((VLOOKUP(K266,'tenute nuove MXV'!D$1:E$29,2,FALSE)),0)</f>
        <v>0</v>
      </c>
      <c r="M266" s="24"/>
      <c r="N266" s="26">
        <f>IFERROR((VLOOKUP(M266,guarnizioni!G:H,2,FALSE)),0)</f>
        <v>0</v>
      </c>
      <c r="O266" s="26">
        <f t="shared" si="36"/>
        <v>2130.0100000000002</v>
      </c>
      <c r="P266" s="26">
        <f t="shared" si="37"/>
        <v>0</v>
      </c>
    </row>
    <row r="267" spans="1:16" ht="14.25" customHeight="1" x14ac:dyDescent="0.2">
      <c r="A267" s="22" t="s">
        <v>6361</v>
      </c>
      <c r="B267" s="22" t="s">
        <v>6229</v>
      </c>
      <c r="C267" s="22">
        <v>4</v>
      </c>
      <c r="D267" s="22">
        <v>5.5</v>
      </c>
      <c r="E267" s="36">
        <v>2421.64</v>
      </c>
      <c r="F267" s="35"/>
      <c r="G267" s="36">
        <f t="shared" si="39"/>
        <v>0</v>
      </c>
      <c r="H267" s="36">
        <f t="shared" si="40"/>
        <v>0</v>
      </c>
      <c r="I267" s="24">
        <f t="shared" si="41"/>
        <v>0</v>
      </c>
      <c r="K267" s="24"/>
      <c r="L267" s="26">
        <f>IFERROR((VLOOKUP(K267,'tenute nuove MXV'!D$1:E$29,2,FALSE)),0)</f>
        <v>0</v>
      </c>
      <c r="M267" s="24"/>
      <c r="N267" s="26">
        <f>IFERROR((VLOOKUP(M267,guarnizioni!G:H,2,FALSE)),0)</f>
        <v>0</v>
      </c>
      <c r="O267" s="26">
        <f t="shared" si="36"/>
        <v>2421.64</v>
      </c>
      <c r="P267" s="26">
        <f t="shared" si="37"/>
        <v>0</v>
      </c>
    </row>
    <row r="268" spans="1:16" ht="14.25" customHeight="1" x14ac:dyDescent="0.2">
      <c r="A268" s="22" t="s">
        <v>6362</v>
      </c>
      <c r="B268" s="22" t="s">
        <v>6230</v>
      </c>
      <c r="C268" s="22">
        <v>4</v>
      </c>
      <c r="D268" s="22">
        <v>5.5</v>
      </c>
      <c r="E268" s="36">
        <v>2591.4</v>
      </c>
      <c r="F268" s="35"/>
      <c r="G268" s="36">
        <f t="shared" si="39"/>
        <v>0</v>
      </c>
      <c r="H268" s="36">
        <f t="shared" si="40"/>
        <v>0</v>
      </c>
      <c r="I268" s="24">
        <f t="shared" si="41"/>
        <v>0</v>
      </c>
      <c r="K268" s="24"/>
      <c r="L268" s="26">
        <f>IFERROR((VLOOKUP(K268,'tenute nuove MXV'!D$1:E$29,2,FALSE)),0)</f>
        <v>0</v>
      </c>
      <c r="M268" s="24"/>
      <c r="N268" s="26">
        <f>IFERROR((VLOOKUP(M268,guarnizioni!G:H,2,FALSE)),0)</f>
        <v>0</v>
      </c>
      <c r="O268" s="26">
        <f t="shared" si="36"/>
        <v>2591.4</v>
      </c>
      <c r="P268" s="26">
        <f t="shared" si="37"/>
        <v>0</v>
      </c>
    </row>
    <row r="269" spans="1:16" ht="14.25" customHeight="1" x14ac:dyDescent="0.2">
      <c r="A269" s="22" t="s">
        <v>6363</v>
      </c>
      <c r="B269" s="22" t="s">
        <v>6231</v>
      </c>
      <c r="C269" s="22">
        <v>5.5</v>
      </c>
      <c r="D269" s="22">
        <v>7.5</v>
      </c>
      <c r="E269" s="36">
        <v>3150.02</v>
      </c>
      <c r="F269" s="35"/>
      <c r="G269" s="36">
        <f t="shared" si="39"/>
        <v>0</v>
      </c>
      <c r="H269" s="36">
        <f t="shared" si="40"/>
        <v>0</v>
      </c>
      <c r="I269" s="24">
        <f t="shared" si="41"/>
        <v>0</v>
      </c>
      <c r="K269" s="24"/>
      <c r="L269" s="26">
        <f>IFERROR((VLOOKUP(K269,'tenute nuove MXV'!D$1:E$29,2,FALSE)),0)</f>
        <v>0</v>
      </c>
      <c r="M269" s="24"/>
      <c r="N269" s="26">
        <f>IFERROR((VLOOKUP(M269,guarnizioni!G:H,2,FALSE)),0)</f>
        <v>0</v>
      </c>
      <c r="O269" s="26">
        <f t="shared" si="36"/>
        <v>3150.02</v>
      </c>
      <c r="P269" s="26">
        <f t="shared" si="37"/>
        <v>0</v>
      </c>
    </row>
    <row r="270" spans="1:16" ht="14.25" customHeight="1" x14ac:dyDescent="0.2">
      <c r="A270" s="22" t="s">
        <v>4583</v>
      </c>
      <c r="B270" s="22" t="s">
        <v>4549</v>
      </c>
      <c r="C270" s="22">
        <v>1.1000000000000001</v>
      </c>
      <c r="D270" s="22">
        <v>1.5</v>
      </c>
      <c r="E270" s="36">
        <v>1358.61</v>
      </c>
      <c r="F270" s="35"/>
      <c r="G270" s="36">
        <f t="shared" ref="G270:G299" si="42">IF(F270="",IF($I$8="","",$I$8),F270)</f>
        <v>0</v>
      </c>
      <c r="H270" s="36">
        <f t="shared" ref="H270:H299" si="43">ROUND(E270*(G270),2)</f>
        <v>0</v>
      </c>
      <c r="I270" s="24">
        <f t="shared" ref="I270:I299" si="44">H270*$I$10</f>
        <v>0</v>
      </c>
      <c r="K270" s="24"/>
      <c r="L270" s="26">
        <f>IFERROR((VLOOKUP(K270,'tenute nuove MXV'!D$1:E$29,2,FALSE)),0)</f>
        <v>0</v>
      </c>
      <c r="M270" s="24"/>
      <c r="N270" s="26">
        <f>IFERROR((VLOOKUP(M270,guarnizioni!G:H,2,FALSE)),0)</f>
        <v>0</v>
      </c>
      <c r="O270" s="26">
        <f t="shared" ref="O270:O299" si="45">E270+L270+N270</f>
        <v>1358.61</v>
      </c>
      <c r="P270" s="26">
        <f t="shared" ref="P270:P299" si="46">O270*$I$8</f>
        <v>0</v>
      </c>
    </row>
    <row r="271" spans="1:16" ht="14.25" customHeight="1" x14ac:dyDescent="0.2">
      <c r="A271" s="22" t="s">
        <v>4584</v>
      </c>
      <c r="B271" s="22" t="s">
        <v>4550</v>
      </c>
      <c r="C271" s="22">
        <v>1.5</v>
      </c>
      <c r="D271" s="22">
        <v>2</v>
      </c>
      <c r="E271" s="36">
        <v>1424.47</v>
      </c>
      <c r="F271" s="35"/>
      <c r="G271" s="36">
        <f t="shared" si="42"/>
        <v>0</v>
      </c>
      <c r="H271" s="36">
        <f t="shared" si="43"/>
        <v>0</v>
      </c>
      <c r="I271" s="24">
        <f t="shared" si="44"/>
        <v>0</v>
      </c>
      <c r="K271" s="24"/>
      <c r="L271" s="26">
        <f>IFERROR((VLOOKUP(K271,'tenute nuove MXV'!D$1:E$29,2,FALSE)),0)</f>
        <v>0</v>
      </c>
      <c r="M271" s="24"/>
      <c r="N271" s="26">
        <f>IFERROR((VLOOKUP(M271,guarnizioni!G:H,2,FALSE)),0)</f>
        <v>0</v>
      </c>
      <c r="O271" s="26">
        <f t="shared" si="45"/>
        <v>1424.47</v>
      </c>
      <c r="P271" s="26">
        <f t="shared" si="46"/>
        <v>0</v>
      </c>
    </row>
    <row r="272" spans="1:16" ht="14.25" customHeight="1" x14ac:dyDescent="0.2">
      <c r="A272" s="22" t="s">
        <v>7060</v>
      </c>
      <c r="B272" s="22" t="s">
        <v>7061</v>
      </c>
      <c r="C272" s="22">
        <v>2.2000000000000002</v>
      </c>
      <c r="D272" s="22">
        <v>3</v>
      </c>
      <c r="E272" s="36">
        <v>1699.23</v>
      </c>
      <c r="F272" s="35"/>
      <c r="G272" s="36">
        <f t="shared" si="42"/>
        <v>0</v>
      </c>
      <c r="H272" s="36">
        <f t="shared" si="43"/>
        <v>0</v>
      </c>
      <c r="I272" s="24">
        <f t="shared" si="44"/>
        <v>0</v>
      </c>
      <c r="K272" s="24"/>
      <c r="L272" s="26">
        <f>IFERROR((VLOOKUP(K272,'tenute nuove MXV'!D$1:E$29,2,FALSE)),0)</f>
        <v>0</v>
      </c>
      <c r="M272" s="24"/>
      <c r="N272" s="26">
        <f>IFERROR((VLOOKUP(M272,guarnizioni!G:H,2,FALSE)),0)</f>
        <v>0</v>
      </c>
      <c r="O272" s="26">
        <f t="shared" si="45"/>
        <v>1699.23</v>
      </c>
      <c r="P272" s="26">
        <f t="shared" si="46"/>
        <v>0</v>
      </c>
    </row>
    <row r="273" spans="1:16" ht="14.25" customHeight="1" x14ac:dyDescent="0.2">
      <c r="A273" s="22" t="s">
        <v>4585</v>
      </c>
      <c r="B273" s="22" t="s">
        <v>4552</v>
      </c>
      <c r="C273" s="22">
        <v>3</v>
      </c>
      <c r="D273" s="22">
        <v>4</v>
      </c>
      <c r="E273" s="36">
        <v>1740.5</v>
      </c>
      <c r="F273" s="35"/>
      <c r="G273" s="36">
        <f t="shared" si="42"/>
        <v>0</v>
      </c>
      <c r="H273" s="36">
        <f t="shared" si="43"/>
        <v>0</v>
      </c>
      <c r="I273" s="24">
        <f t="shared" si="44"/>
        <v>0</v>
      </c>
      <c r="K273" s="24"/>
      <c r="L273" s="26">
        <f>IFERROR((VLOOKUP(K273,'tenute nuove MXV'!D$1:E$29,2,FALSE)),0)</f>
        <v>0</v>
      </c>
      <c r="M273" s="24"/>
      <c r="N273" s="26">
        <f>IFERROR((VLOOKUP(M273,guarnizioni!G:H,2,FALSE)),0)</f>
        <v>0</v>
      </c>
      <c r="O273" s="26">
        <f t="shared" si="45"/>
        <v>1740.5</v>
      </c>
      <c r="P273" s="26">
        <f t="shared" si="46"/>
        <v>0</v>
      </c>
    </row>
    <row r="274" spans="1:16" ht="14.25" customHeight="1" x14ac:dyDescent="0.2">
      <c r="A274" s="22" t="s">
        <v>4586</v>
      </c>
      <c r="B274" s="22" t="s">
        <v>4553</v>
      </c>
      <c r="C274" s="22">
        <v>4</v>
      </c>
      <c r="D274" s="22">
        <v>5.5</v>
      </c>
      <c r="E274" s="36">
        <v>2080.63</v>
      </c>
      <c r="F274" s="35"/>
      <c r="G274" s="36">
        <f t="shared" si="42"/>
        <v>0</v>
      </c>
      <c r="H274" s="36">
        <f t="shared" si="43"/>
        <v>0</v>
      </c>
      <c r="I274" s="24">
        <f t="shared" si="44"/>
        <v>0</v>
      </c>
      <c r="K274" s="24"/>
      <c r="L274" s="26">
        <f>IFERROR((VLOOKUP(K274,'tenute nuove MXV'!D$1:E$29,2,FALSE)),0)</f>
        <v>0</v>
      </c>
      <c r="M274" s="24"/>
      <c r="N274" s="26">
        <f>IFERROR((VLOOKUP(M274,guarnizioni!G:H,2,FALSE)),0)</f>
        <v>0</v>
      </c>
      <c r="O274" s="26">
        <f t="shared" si="45"/>
        <v>2080.63</v>
      </c>
      <c r="P274" s="26">
        <f t="shared" si="46"/>
        <v>0</v>
      </c>
    </row>
    <row r="275" spans="1:16" ht="14.25" customHeight="1" x14ac:dyDescent="0.2">
      <c r="A275" s="22" t="s">
        <v>4587</v>
      </c>
      <c r="B275" s="22" t="s">
        <v>4554</v>
      </c>
      <c r="C275" s="22">
        <v>5.5</v>
      </c>
      <c r="D275" s="22">
        <v>7.5</v>
      </c>
      <c r="E275" s="36">
        <v>2840.59</v>
      </c>
      <c r="F275" s="35"/>
      <c r="G275" s="36">
        <f t="shared" si="42"/>
        <v>0</v>
      </c>
      <c r="H275" s="36">
        <f t="shared" si="43"/>
        <v>0</v>
      </c>
      <c r="I275" s="24">
        <f t="shared" si="44"/>
        <v>0</v>
      </c>
      <c r="K275" s="24"/>
      <c r="L275" s="26">
        <f>IFERROR((VLOOKUP(K275,'tenute nuove MXV'!D$1:E$29,2,FALSE)),0)</f>
        <v>0</v>
      </c>
      <c r="M275" s="24"/>
      <c r="N275" s="26">
        <f>IFERROR((VLOOKUP(M275,guarnizioni!G:H,2,FALSE)),0)</f>
        <v>0</v>
      </c>
      <c r="O275" s="26">
        <f t="shared" si="45"/>
        <v>2840.59</v>
      </c>
      <c r="P275" s="26">
        <f t="shared" si="46"/>
        <v>0</v>
      </c>
    </row>
    <row r="276" spans="1:16" ht="14.25" customHeight="1" x14ac:dyDescent="0.2">
      <c r="A276" s="22" t="s">
        <v>4588</v>
      </c>
      <c r="B276" s="22" t="s">
        <v>4555</v>
      </c>
      <c r="C276" s="22">
        <v>5.5</v>
      </c>
      <c r="D276" s="22">
        <v>7.5</v>
      </c>
      <c r="E276" s="36">
        <v>2936.46</v>
      </c>
      <c r="F276" s="35"/>
      <c r="G276" s="36">
        <f t="shared" si="42"/>
        <v>0</v>
      </c>
      <c r="H276" s="36">
        <f t="shared" si="43"/>
        <v>0</v>
      </c>
      <c r="I276" s="24">
        <f t="shared" si="44"/>
        <v>0</v>
      </c>
      <c r="K276" s="24"/>
      <c r="L276" s="26">
        <f>IFERROR((VLOOKUP(K276,'tenute nuove MXV'!D$1:E$29,2,FALSE)),0)</f>
        <v>0</v>
      </c>
      <c r="M276" s="24"/>
      <c r="N276" s="26">
        <f>IFERROR((VLOOKUP(M276,guarnizioni!G:H,2,FALSE)),0)</f>
        <v>0</v>
      </c>
      <c r="O276" s="26">
        <f t="shared" si="45"/>
        <v>2936.46</v>
      </c>
      <c r="P276" s="26">
        <f t="shared" si="46"/>
        <v>0</v>
      </c>
    </row>
    <row r="277" spans="1:16" ht="14.25" customHeight="1" x14ac:dyDescent="0.2">
      <c r="A277" s="22" t="s">
        <v>7065</v>
      </c>
      <c r="B277" s="22" t="s">
        <v>7064</v>
      </c>
      <c r="C277" s="22">
        <v>7.5</v>
      </c>
      <c r="D277" s="22">
        <v>10</v>
      </c>
      <c r="E277" s="36">
        <v>3026.17</v>
      </c>
      <c r="F277" s="35"/>
      <c r="G277" s="36">
        <f t="shared" si="42"/>
        <v>0</v>
      </c>
      <c r="H277" s="36">
        <f t="shared" si="43"/>
        <v>0</v>
      </c>
      <c r="I277" s="24">
        <f t="shared" si="44"/>
        <v>0</v>
      </c>
      <c r="K277" s="24"/>
      <c r="L277" s="26">
        <f>IFERROR((VLOOKUP(K277,'tenute nuove MXV'!D$1:E$29,2,FALSE)),0)</f>
        <v>0</v>
      </c>
      <c r="M277" s="24"/>
      <c r="N277" s="26">
        <f>IFERROR((VLOOKUP(M277,guarnizioni!G:H,2,FALSE)),0)</f>
        <v>0</v>
      </c>
      <c r="O277" s="26">
        <f t="shared" si="45"/>
        <v>3026.17</v>
      </c>
      <c r="P277" s="26">
        <f t="shared" si="46"/>
        <v>0</v>
      </c>
    </row>
    <row r="278" spans="1:16" ht="14.25" customHeight="1" x14ac:dyDescent="0.2">
      <c r="A278" s="22" t="s">
        <v>4589</v>
      </c>
      <c r="B278" s="22" t="s">
        <v>4557</v>
      </c>
      <c r="C278" s="22">
        <v>7.5</v>
      </c>
      <c r="D278" s="22">
        <v>10</v>
      </c>
      <c r="E278" s="36">
        <v>3387.97</v>
      </c>
      <c r="F278" s="35"/>
      <c r="G278" s="36">
        <f t="shared" si="42"/>
        <v>0</v>
      </c>
      <c r="H278" s="36">
        <f t="shared" si="43"/>
        <v>0</v>
      </c>
      <c r="I278" s="24">
        <f t="shared" si="44"/>
        <v>0</v>
      </c>
      <c r="K278" s="24"/>
      <c r="L278" s="26">
        <f>IFERROR((VLOOKUP(K278,'tenute nuove MXV'!D$1:E$29,2,FALSE)),0)</f>
        <v>0</v>
      </c>
      <c r="M278" s="24"/>
      <c r="N278" s="26">
        <f>IFERROR((VLOOKUP(M278,guarnizioni!G:H,2,FALSE)),0)</f>
        <v>0</v>
      </c>
      <c r="O278" s="26">
        <f t="shared" si="45"/>
        <v>3387.97</v>
      </c>
      <c r="P278" s="26">
        <f t="shared" si="46"/>
        <v>0</v>
      </c>
    </row>
    <row r="279" spans="1:16" ht="14.25" customHeight="1" x14ac:dyDescent="0.2">
      <c r="A279" s="22" t="s">
        <v>4590</v>
      </c>
      <c r="B279" s="22" t="s">
        <v>4558</v>
      </c>
      <c r="C279" s="22">
        <v>7.5</v>
      </c>
      <c r="D279" s="22">
        <v>10</v>
      </c>
      <c r="E279" s="36">
        <v>3478.3</v>
      </c>
      <c r="F279" s="35"/>
      <c r="G279" s="36">
        <f t="shared" si="42"/>
        <v>0</v>
      </c>
      <c r="H279" s="36">
        <f t="shared" si="43"/>
        <v>0</v>
      </c>
      <c r="I279" s="24">
        <f t="shared" si="44"/>
        <v>0</v>
      </c>
      <c r="K279" s="24"/>
      <c r="L279" s="26">
        <f>IFERROR((VLOOKUP(K279,'tenute nuove MXV'!D$1:E$29,2,FALSE)),0)</f>
        <v>0</v>
      </c>
      <c r="M279" s="24"/>
      <c r="N279" s="26">
        <f>IFERROR((VLOOKUP(M279,guarnizioni!G:H,2,FALSE)),0)</f>
        <v>0</v>
      </c>
      <c r="O279" s="26">
        <f t="shared" si="45"/>
        <v>3478.3</v>
      </c>
      <c r="P279" s="26">
        <f t="shared" si="46"/>
        <v>0</v>
      </c>
    </row>
    <row r="280" spans="1:16" ht="14.25" customHeight="1" x14ac:dyDescent="0.2">
      <c r="A280" s="22" t="s">
        <v>4591</v>
      </c>
      <c r="B280" s="22" t="s">
        <v>4559</v>
      </c>
      <c r="C280" s="22">
        <v>9.1999999999999993</v>
      </c>
      <c r="D280" s="22">
        <v>12.5</v>
      </c>
      <c r="E280" s="36">
        <v>4093.1</v>
      </c>
      <c r="F280" s="35"/>
      <c r="G280" s="36">
        <f t="shared" si="42"/>
        <v>0</v>
      </c>
      <c r="H280" s="36">
        <f t="shared" si="43"/>
        <v>0</v>
      </c>
      <c r="I280" s="24">
        <f t="shared" si="44"/>
        <v>0</v>
      </c>
      <c r="K280" s="24"/>
      <c r="L280" s="26">
        <f>IFERROR((VLOOKUP(K280,'tenute nuove MXV'!D$1:E$29,2,FALSE)),0)</f>
        <v>0</v>
      </c>
      <c r="M280" s="24"/>
      <c r="N280" s="26">
        <f>IFERROR((VLOOKUP(M280,guarnizioni!G:H,2,FALSE)),0)</f>
        <v>0</v>
      </c>
      <c r="O280" s="26">
        <f t="shared" si="45"/>
        <v>4093.1</v>
      </c>
      <c r="P280" s="26">
        <f t="shared" si="46"/>
        <v>0</v>
      </c>
    </row>
    <row r="281" spans="1:16" ht="14.25" customHeight="1" x14ac:dyDescent="0.2">
      <c r="A281" s="22" t="s">
        <v>4592</v>
      </c>
      <c r="B281" s="22" t="s">
        <v>4560</v>
      </c>
      <c r="C281" s="22">
        <v>9.1999999999999993</v>
      </c>
      <c r="D281" s="22">
        <v>12.5</v>
      </c>
      <c r="E281" s="36">
        <v>4182.47</v>
      </c>
      <c r="F281" s="35"/>
      <c r="G281" s="36">
        <f t="shared" si="42"/>
        <v>0</v>
      </c>
      <c r="H281" s="36">
        <f t="shared" si="43"/>
        <v>0</v>
      </c>
      <c r="I281" s="24">
        <f t="shared" si="44"/>
        <v>0</v>
      </c>
      <c r="K281" s="24"/>
      <c r="L281" s="26">
        <f>IFERROR((VLOOKUP(K281,'tenute nuove MXV'!D$1:E$29,2,FALSE)),0)</f>
        <v>0</v>
      </c>
      <c r="M281" s="24"/>
      <c r="N281" s="26">
        <f>IFERROR((VLOOKUP(M281,guarnizioni!G:H,2,FALSE)),0)</f>
        <v>0</v>
      </c>
      <c r="O281" s="26">
        <f t="shared" si="45"/>
        <v>4182.47</v>
      </c>
      <c r="P281" s="26">
        <f t="shared" si="46"/>
        <v>0</v>
      </c>
    </row>
    <row r="282" spans="1:16" ht="14.25" customHeight="1" x14ac:dyDescent="0.2">
      <c r="A282" s="22" t="s">
        <v>4593</v>
      </c>
      <c r="B282" s="22" t="s">
        <v>4561</v>
      </c>
      <c r="C282" s="22">
        <v>11</v>
      </c>
      <c r="D282" s="22">
        <v>15</v>
      </c>
      <c r="E282" s="36">
        <v>4399.54</v>
      </c>
      <c r="F282" s="35"/>
      <c r="G282" s="36">
        <f t="shared" si="42"/>
        <v>0</v>
      </c>
      <c r="H282" s="36">
        <f t="shared" si="43"/>
        <v>0</v>
      </c>
      <c r="I282" s="24">
        <f t="shared" si="44"/>
        <v>0</v>
      </c>
      <c r="K282" s="24"/>
      <c r="L282" s="26">
        <f>IFERROR((VLOOKUP(K282,'tenute nuove MXV'!D$1:E$29,2,FALSE)),0)</f>
        <v>0</v>
      </c>
      <c r="M282" s="24"/>
      <c r="N282" s="26">
        <f>IFERROR((VLOOKUP(M282,guarnizioni!G:H,2,FALSE)),0)</f>
        <v>0</v>
      </c>
      <c r="O282" s="26">
        <f t="shared" si="45"/>
        <v>4399.54</v>
      </c>
      <c r="P282" s="26">
        <f t="shared" si="46"/>
        <v>0</v>
      </c>
    </row>
    <row r="283" spans="1:16" ht="14.25" customHeight="1" x14ac:dyDescent="0.2">
      <c r="A283" s="22" t="s">
        <v>4594</v>
      </c>
      <c r="B283" s="22" t="s">
        <v>4562</v>
      </c>
      <c r="C283" s="22">
        <v>11</v>
      </c>
      <c r="D283" s="22">
        <v>15</v>
      </c>
      <c r="E283" s="36">
        <v>4484.25</v>
      </c>
      <c r="F283" s="35"/>
      <c r="G283" s="36">
        <f t="shared" si="42"/>
        <v>0</v>
      </c>
      <c r="H283" s="36">
        <f t="shared" si="43"/>
        <v>0</v>
      </c>
      <c r="I283" s="24">
        <f t="shared" si="44"/>
        <v>0</v>
      </c>
      <c r="K283" s="24"/>
      <c r="L283" s="26">
        <f>IFERROR((VLOOKUP(K283,'tenute nuove MXV'!D$1:E$29,2,FALSE)),0)</f>
        <v>0</v>
      </c>
      <c r="M283" s="24"/>
      <c r="N283" s="26">
        <f>IFERROR((VLOOKUP(M283,guarnizioni!G:H,2,FALSE)),0)</f>
        <v>0</v>
      </c>
      <c r="O283" s="26">
        <f t="shared" si="45"/>
        <v>4484.25</v>
      </c>
      <c r="P283" s="26">
        <f t="shared" si="46"/>
        <v>0</v>
      </c>
    </row>
    <row r="284" spans="1:16" ht="14.25" customHeight="1" x14ac:dyDescent="0.2">
      <c r="A284" s="22" t="s">
        <v>4595</v>
      </c>
      <c r="B284" s="22" t="s">
        <v>4563</v>
      </c>
      <c r="C284" s="22">
        <v>11</v>
      </c>
      <c r="D284" s="22">
        <v>15</v>
      </c>
      <c r="E284" s="36">
        <v>4653.7299999999996</v>
      </c>
      <c r="F284" s="35"/>
      <c r="G284" s="36">
        <f t="shared" si="42"/>
        <v>0</v>
      </c>
      <c r="H284" s="36">
        <f t="shared" si="43"/>
        <v>0</v>
      </c>
      <c r="I284" s="24">
        <f t="shared" si="44"/>
        <v>0</v>
      </c>
      <c r="K284" s="24"/>
      <c r="L284" s="26">
        <f>IFERROR((VLOOKUP(K284,'tenute nuove MXV'!D$1:E$29,2,FALSE)),0)</f>
        <v>0</v>
      </c>
      <c r="M284" s="24"/>
      <c r="N284" s="26">
        <f>IFERROR((VLOOKUP(M284,guarnizioni!G:H,2,FALSE)),0)</f>
        <v>0</v>
      </c>
      <c r="O284" s="26">
        <f t="shared" si="45"/>
        <v>4653.7299999999996</v>
      </c>
      <c r="P284" s="26">
        <f t="shared" si="46"/>
        <v>0</v>
      </c>
    </row>
    <row r="285" spans="1:16" ht="14.25" customHeight="1" x14ac:dyDescent="0.2">
      <c r="A285" s="22" t="s">
        <v>4596</v>
      </c>
      <c r="B285" s="22" t="s">
        <v>4564</v>
      </c>
      <c r="C285" s="22">
        <v>15</v>
      </c>
      <c r="D285" s="22">
        <v>20</v>
      </c>
      <c r="E285" s="36">
        <v>5142.0600000000004</v>
      </c>
      <c r="F285" s="35"/>
      <c r="G285" s="36">
        <f t="shared" si="42"/>
        <v>0</v>
      </c>
      <c r="H285" s="36">
        <f t="shared" si="43"/>
        <v>0</v>
      </c>
      <c r="I285" s="24">
        <f t="shared" si="44"/>
        <v>0</v>
      </c>
      <c r="K285" s="24"/>
      <c r="L285" s="26">
        <f>IFERROR((VLOOKUP(K285,'tenute nuove MXV'!D$1:E$29,2,FALSE)),0)</f>
        <v>0</v>
      </c>
      <c r="M285" s="24"/>
      <c r="N285" s="26">
        <f>IFERROR((VLOOKUP(M285,guarnizioni!G:H,2,FALSE)),0)</f>
        <v>0</v>
      </c>
      <c r="O285" s="26">
        <f t="shared" si="45"/>
        <v>5142.0600000000004</v>
      </c>
      <c r="P285" s="26">
        <f t="shared" si="46"/>
        <v>0</v>
      </c>
    </row>
    <row r="286" spans="1:16" ht="14.25" customHeight="1" x14ac:dyDescent="0.2">
      <c r="A286" s="22" t="s">
        <v>4597</v>
      </c>
      <c r="B286" s="22" t="s">
        <v>4565</v>
      </c>
      <c r="C286" s="22">
        <v>15</v>
      </c>
      <c r="D286" s="22">
        <v>20</v>
      </c>
      <c r="E286" s="36">
        <v>5298.42</v>
      </c>
      <c r="F286" s="35"/>
      <c r="G286" s="36">
        <f t="shared" si="42"/>
        <v>0</v>
      </c>
      <c r="H286" s="36">
        <f t="shared" si="43"/>
        <v>0</v>
      </c>
      <c r="I286" s="24">
        <f t="shared" si="44"/>
        <v>0</v>
      </c>
      <c r="K286" s="24"/>
      <c r="L286" s="26">
        <f>IFERROR((VLOOKUP(K286,'tenute nuove MXV'!D$1:E$29,2,FALSE)),0)</f>
        <v>0</v>
      </c>
      <c r="M286" s="24"/>
      <c r="N286" s="26">
        <f>IFERROR((VLOOKUP(M286,guarnizioni!G:H,2,FALSE)),0)</f>
        <v>0</v>
      </c>
      <c r="O286" s="26">
        <f t="shared" si="45"/>
        <v>5298.42</v>
      </c>
      <c r="P286" s="26">
        <f t="shared" si="46"/>
        <v>0</v>
      </c>
    </row>
    <row r="287" spans="1:16" ht="14.25" customHeight="1" x14ac:dyDescent="0.2">
      <c r="A287" s="22" t="s">
        <v>4598</v>
      </c>
      <c r="B287" s="22" t="s">
        <v>4566</v>
      </c>
      <c r="C287" s="22">
        <v>1.1000000000000001</v>
      </c>
      <c r="D287" s="22">
        <v>1.5</v>
      </c>
      <c r="E287" s="36">
        <v>1363.66</v>
      </c>
      <c r="F287" s="35"/>
      <c r="G287" s="36">
        <f t="shared" si="42"/>
        <v>0</v>
      </c>
      <c r="H287" s="36">
        <f t="shared" si="43"/>
        <v>0</v>
      </c>
      <c r="I287" s="24">
        <f t="shared" si="44"/>
        <v>0</v>
      </c>
      <c r="K287" s="24"/>
      <c r="L287" s="26">
        <f>IFERROR((VLOOKUP(K287,'tenute nuove MXV'!D$1:E$29,2,FALSE)),0)</f>
        <v>0</v>
      </c>
      <c r="M287" s="24"/>
      <c r="N287" s="26">
        <f>IFERROR((VLOOKUP(M287,guarnizioni!G:H,2,FALSE)),0)</f>
        <v>0</v>
      </c>
      <c r="O287" s="26">
        <f t="shared" si="45"/>
        <v>1363.66</v>
      </c>
      <c r="P287" s="26">
        <f t="shared" si="46"/>
        <v>0</v>
      </c>
    </row>
    <row r="288" spans="1:16" ht="14.25" customHeight="1" x14ac:dyDescent="0.2">
      <c r="A288" s="22" t="s">
        <v>4599</v>
      </c>
      <c r="B288" s="22" t="s">
        <v>4567</v>
      </c>
      <c r="C288" s="22">
        <v>2.2000000000000002</v>
      </c>
      <c r="D288" s="22">
        <v>3</v>
      </c>
      <c r="E288" s="36">
        <v>1509.66</v>
      </c>
      <c r="F288" s="35"/>
      <c r="G288" s="36">
        <f t="shared" si="42"/>
        <v>0</v>
      </c>
      <c r="H288" s="36">
        <f t="shared" si="43"/>
        <v>0</v>
      </c>
      <c r="I288" s="24">
        <f t="shared" si="44"/>
        <v>0</v>
      </c>
      <c r="K288" s="24"/>
      <c r="L288" s="26">
        <f>IFERROR((VLOOKUP(K288,'tenute nuove MXV'!D$1:E$29,2,FALSE)),0)</f>
        <v>0</v>
      </c>
      <c r="M288" s="24"/>
      <c r="N288" s="26">
        <f>IFERROR((VLOOKUP(M288,guarnizioni!G:H,2,FALSE)),0)</f>
        <v>0</v>
      </c>
      <c r="O288" s="26">
        <f t="shared" si="45"/>
        <v>1509.66</v>
      </c>
      <c r="P288" s="26">
        <f t="shared" si="46"/>
        <v>0</v>
      </c>
    </row>
    <row r="289" spans="1:16" ht="14.25" customHeight="1" x14ac:dyDescent="0.2">
      <c r="A289" s="22" t="s">
        <v>4600</v>
      </c>
      <c r="B289" s="22" t="s">
        <v>4568</v>
      </c>
      <c r="C289" s="22">
        <v>3</v>
      </c>
      <c r="D289" s="22">
        <v>4</v>
      </c>
      <c r="E289" s="36">
        <v>1671.85</v>
      </c>
      <c r="F289" s="35"/>
      <c r="G289" s="36">
        <f t="shared" si="42"/>
        <v>0</v>
      </c>
      <c r="H289" s="36">
        <f t="shared" si="43"/>
        <v>0</v>
      </c>
      <c r="I289" s="24">
        <f t="shared" si="44"/>
        <v>0</v>
      </c>
      <c r="K289" s="24"/>
      <c r="L289" s="26">
        <f>IFERROR((VLOOKUP(K289,'tenute nuove MXV'!D$1:E$29,2,FALSE)),0)</f>
        <v>0</v>
      </c>
      <c r="M289" s="24"/>
      <c r="N289" s="26">
        <f>IFERROR((VLOOKUP(M289,guarnizioni!G:H,2,FALSE)),0)</f>
        <v>0</v>
      </c>
      <c r="O289" s="26">
        <f t="shared" si="45"/>
        <v>1671.85</v>
      </c>
      <c r="P289" s="26">
        <f t="shared" si="46"/>
        <v>0</v>
      </c>
    </row>
    <row r="290" spans="1:16" ht="14.25" customHeight="1" x14ac:dyDescent="0.2">
      <c r="A290" s="22" t="s">
        <v>4601</v>
      </c>
      <c r="B290" s="22" t="s">
        <v>4569</v>
      </c>
      <c r="C290" s="22">
        <v>4</v>
      </c>
      <c r="D290" s="22">
        <v>5.5</v>
      </c>
      <c r="E290" s="36">
        <v>1823.82</v>
      </c>
      <c r="F290" s="35"/>
      <c r="G290" s="36">
        <f t="shared" si="42"/>
        <v>0</v>
      </c>
      <c r="H290" s="36">
        <f t="shared" si="43"/>
        <v>0</v>
      </c>
      <c r="I290" s="24">
        <f t="shared" si="44"/>
        <v>0</v>
      </c>
      <c r="K290" s="24"/>
      <c r="L290" s="26">
        <f>IFERROR((VLOOKUP(K290,'tenute nuove MXV'!D$1:E$29,2,FALSE)),0)</f>
        <v>0</v>
      </c>
      <c r="M290" s="24"/>
      <c r="N290" s="26">
        <f>IFERROR((VLOOKUP(M290,guarnizioni!G:H,2,FALSE)),0)</f>
        <v>0</v>
      </c>
      <c r="O290" s="26">
        <f t="shared" si="45"/>
        <v>1823.82</v>
      </c>
      <c r="P290" s="26">
        <f t="shared" si="46"/>
        <v>0</v>
      </c>
    </row>
    <row r="291" spans="1:16" ht="14.25" customHeight="1" x14ac:dyDescent="0.2">
      <c r="A291" s="22" t="s">
        <v>4602</v>
      </c>
      <c r="B291" s="22" t="s">
        <v>4570</v>
      </c>
      <c r="C291" s="22">
        <v>5.5</v>
      </c>
      <c r="D291" s="22">
        <v>7.5</v>
      </c>
      <c r="E291" s="36">
        <v>2547.5100000000002</v>
      </c>
      <c r="F291" s="35"/>
      <c r="G291" s="36">
        <f t="shared" si="42"/>
        <v>0</v>
      </c>
      <c r="H291" s="36">
        <f t="shared" si="43"/>
        <v>0</v>
      </c>
      <c r="I291" s="24">
        <f t="shared" si="44"/>
        <v>0</v>
      </c>
      <c r="K291" s="24"/>
      <c r="L291" s="26">
        <f>IFERROR((VLOOKUP(K291,'tenute nuove MXV'!D$1:E$29,2,FALSE)),0)</f>
        <v>0</v>
      </c>
      <c r="M291" s="24"/>
      <c r="N291" s="26">
        <f>IFERROR((VLOOKUP(M291,guarnizioni!G:H,2,FALSE)),0)</f>
        <v>0</v>
      </c>
      <c r="O291" s="26">
        <f t="shared" si="45"/>
        <v>2547.5100000000002</v>
      </c>
      <c r="P291" s="26">
        <f t="shared" si="46"/>
        <v>0</v>
      </c>
    </row>
    <row r="292" spans="1:16" ht="14.25" customHeight="1" x14ac:dyDescent="0.2">
      <c r="A292" s="22" t="s">
        <v>4603</v>
      </c>
      <c r="B292" s="22" t="s">
        <v>4571</v>
      </c>
      <c r="C292" s="22">
        <v>7.5</v>
      </c>
      <c r="D292" s="22">
        <v>10</v>
      </c>
      <c r="E292" s="36">
        <v>3044.25</v>
      </c>
      <c r="F292" s="35"/>
      <c r="G292" s="36">
        <f t="shared" si="42"/>
        <v>0</v>
      </c>
      <c r="H292" s="36">
        <f t="shared" si="43"/>
        <v>0</v>
      </c>
      <c r="I292" s="24">
        <f t="shared" si="44"/>
        <v>0</v>
      </c>
      <c r="K292" s="24"/>
      <c r="L292" s="26">
        <f>IFERROR((VLOOKUP(K292,'tenute nuove MXV'!D$1:E$29,2,FALSE)),0)</f>
        <v>0</v>
      </c>
      <c r="M292" s="24"/>
      <c r="N292" s="26">
        <f>IFERROR((VLOOKUP(M292,guarnizioni!G:H,2,FALSE)),0)</f>
        <v>0</v>
      </c>
      <c r="O292" s="26">
        <f t="shared" si="45"/>
        <v>3044.25</v>
      </c>
      <c r="P292" s="26">
        <f t="shared" si="46"/>
        <v>0</v>
      </c>
    </row>
    <row r="293" spans="1:16" ht="14.25" customHeight="1" x14ac:dyDescent="0.2">
      <c r="A293" s="22" t="s">
        <v>4604</v>
      </c>
      <c r="B293" s="22" t="s">
        <v>4572</v>
      </c>
      <c r="C293" s="22">
        <v>7.5</v>
      </c>
      <c r="D293" s="22">
        <v>10</v>
      </c>
      <c r="E293" s="36">
        <v>3140.12</v>
      </c>
      <c r="F293" s="35"/>
      <c r="G293" s="36">
        <f t="shared" si="42"/>
        <v>0</v>
      </c>
      <c r="H293" s="36">
        <f t="shared" si="43"/>
        <v>0</v>
      </c>
      <c r="I293" s="24">
        <f t="shared" si="44"/>
        <v>0</v>
      </c>
      <c r="K293" s="24"/>
      <c r="L293" s="26">
        <f>IFERROR((VLOOKUP(K293,'tenute nuove MXV'!D$1:E$29,2,FALSE)),0)</f>
        <v>0</v>
      </c>
      <c r="M293" s="24"/>
      <c r="N293" s="26">
        <f>IFERROR((VLOOKUP(M293,guarnizioni!G:H,2,FALSE)),0)</f>
        <v>0</v>
      </c>
      <c r="O293" s="26">
        <f t="shared" si="45"/>
        <v>3140.12</v>
      </c>
      <c r="P293" s="26">
        <f t="shared" si="46"/>
        <v>0</v>
      </c>
    </row>
    <row r="294" spans="1:16" ht="14.25" customHeight="1" x14ac:dyDescent="0.2">
      <c r="A294" s="22" t="s">
        <v>4605</v>
      </c>
      <c r="B294" s="22" t="s">
        <v>4573</v>
      </c>
      <c r="C294" s="22">
        <v>9.1999999999999993</v>
      </c>
      <c r="D294" s="22">
        <v>12.5</v>
      </c>
      <c r="E294" s="36">
        <v>3732.23</v>
      </c>
      <c r="F294" s="35"/>
      <c r="G294" s="36">
        <f t="shared" si="42"/>
        <v>0</v>
      </c>
      <c r="H294" s="36">
        <f t="shared" si="43"/>
        <v>0</v>
      </c>
      <c r="I294" s="24">
        <f t="shared" si="44"/>
        <v>0</v>
      </c>
      <c r="K294" s="24"/>
      <c r="L294" s="26">
        <f>IFERROR((VLOOKUP(K294,'tenute nuove MXV'!D$1:E$29,2,FALSE)),0)</f>
        <v>0</v>
      </c>
      <c r="M294" s="24"/>
      <c r="N294" s="26">
        <f>IFERROR((VLOOKUP(M294,guarnizioni!G:H,2,FALSE)),0)</f>
        <v>0</v>
      </c>
      <c r="O294" s="26">
        <f t="shared" si="45"/>
        <v>3732.23</v>
      </c>
      <c r="P294" s="26">
        <f t="shared" si="46"/>
        <v>0</v>
      </c>
    </row>
    <row r="295" spans="1:16" ht="14.25" customHeight="1" x14ac:dyDescent="0.2">
      <c r="A295" s="22" t="s">
        <v>4606</v>
      </c>
      <c r="B295" s="22" t="s">
        <v>4574</v>
      </c>
      <c r="C295" s="22">
        <v>9.1999999999999993</v>
      </c>
      <c r="D295" s="22">
        <v>12.5</v>
      </c>
      <c r="E295" s="36">
        <v>3896.52</v>
      </c>
      <c r="F295" s="35"/>
      <c r="G295" s="36">
        <f t="shared" si="42"/>
        <v>0</v>
      </c>
      <c r="H295" s="36">
        <f t="shared" si="43"/>
        <v>0</v>
      </c>
      <c r="I295" s="24">
        <f t="shared" si="44"/>
        <v>0</v>
      </c>
      <c r="K295" s="24"/>
      <c r="L295" s="26">
        <f>IFERROR((VLOOKUP(K295,'tenute nuove MXV'!D$1:E$29,2,FALSE)),0)</f>
        <v>0</v>
      </c>
      <c r="M295" s="24"/>
      <c r="N295" s="26">
        <f>IFERROR((VLOOKUP(M295,guarnizioni!G:H,2,FALSE)),0)</f>
        <v>0</v>
      </c>
      <c r="O295" s="26">
        <f t="shared" si="45"/>
        <v>3896.52</v>
      </c>
      <c r="P295" s="26">
        <f t="shared" si="46"/>
        <v>0</v>
      </c>
    </row>
    <row r="296" spans="1:16" ht="14.25" customHeight="1" x14ac:dyDescent="0.2">
      <c r="A296" s="22" t="s">
        <v>4607</v>
      </c>
      <c r="B296" s="22" t="s">
        <v>4575</v>
      </c>
      <c r="C296" s="22">
        <v>11</v>
      </c>
      <c r="D296" s="22">
        <v>15</v>
      </c>
      <c r="E296" s="36">
        <v>4115.13</v>
      </c>
      <c r="F296" s="35"/>
      <c r="G296" s="36">
        <f t="shared" si="42"/>
        <v>0</v>
      </c>
      <c r="H296" s="36">
        <f t="shared" si="43"/>
        <v>0</v>
      </c>
      <c r="I296" s="24">
        <f t="shared" si="44"/>
        <v>0</v>
      </c>
      <c r="K296" s="24"/>
      <c r="L296" s="26">
        <f>IFERROR((VLOOKUP(K296,'tenute nuove MXV'!D$1:E$29,2,FALSE)),0)</f>
        <v>0</v>
      </c>
      <c r="M296" s="24"/>
      <c r="N296" s="26">
        <f>IFERROR((VLOOKUP(M296,guarnizioni!G:H,2,FALSE)),0)</f>
        <v>0</v>
      </c>
      <c r="O296" s="26">
        <f t="shared" si="45"/>
        <v>4115.13</v>
      </c>
      <c r="P296" s="26">
        <f t="shared" si="46"/>
        <v>0</v>
      </c>
    </row>
    <row r="297" spans="1:16" ht="14.25" customHeight="1" x14ac:dyDescent="0.2">
      <c r="A297" s="22" t="s">
        <v>4608</v>
      </c>
      <c r="B297" s="22" t="s">
        <v>4576</v>
      </c>
      <c r="C297" s="22">
        <v>11</v>
      </c>
      <c r="D297" s="22">
        <v>15</v>
      </c>
      <c r="E297" s="36">
        <v>4227.47</v>
      </c>
      <c r="F297" s="35"/>
      <c r="G297" s="36">
        <f t="shared" si="42"/>
        <v>0</v>
      </c>
      <c r="H297" s="36">
        <f t="shared" si="43"/>
        <v>0</v>
      </c>
      <c r="I297" s="24">
        <f t="shared" si="44"/>
        <v>0</v>
      </c>
      <c r="K297" s="24"/>
      <c r="L297" s="26">
        <f>IFERROR((VLOOKUP(K297,'tenute nuove MXV'!D$1:E$29,2,FALSE)),0)</f>
        <v>0</v>
      </c>
      <c r="M297" s="24"/>
      <c r="N297" s="26">
        <f>IFERROR((VLOOKUP(M297,guarnizioni!G:H,2,FALSE)),0)</f>
        <v>0</v>
      </c>
      <c r="O297" s="26">
        <f t="shared" si="45"/>
        <v>4227.47</v>
      </c>
      <c r="P297" s="26">
        <f t="shared" si="46"/>
        <v>0</v>
      </c>
    </row>
    <row r="298" spans="1:16" ht="14.25" customHeight="1" x14ac:dyDescent="0.2">
      <c r="A298" s="22" t="s">
        <v>4609</v>
      </c>
      <c r="B298" s="22" t="s">
        <v>4577</v>
      </c>
      <c r="C298" s="22">
        <v>15</v>
      </c>
      <c r="D298" s="22">
        <v>20</v>
      </c>
      <c r="E298" s="36">
        <v>4718.51</v>
      </c>
      <c r="F298" s="35"/>
      <c r="G298" s="36">
        <f t="shared" si="42"/>
        <v>0</v>
      </c>
      <c r="H298" s="36">
        <f t="shared" si="43"/>
        <v>0</v>
      </c>
      <c r="I298" s="24">
        <f t="shared" si="44"/>
        <v>0</v>
      </c>
      <c r="K298" s="24"/>
      <c r="L298" s="26">
        <f>IFERROR((VLOOKUP(K298,'tenute nuove MXV'!D$1:E$29,2,FALSE)),0)</f>
        <v>0</v>
      </c>
      <c r="M298" s="24"/>
      <c r="N298" s="26">
        <f>IFERROR((VLOOKUP(M298,guarnizioni!G:H,2,FALSE)),0)</f>
        <v>0</v>
      </c>
      <c r="O298" s="26">
        <f t="shared" si="45"/>
        <v>4718.51</v>
      </c>
      <c r="P298" s="26">
        <f t="shared" si="46"/>
        <v>0</v>
      </c>
    </row>
    <row r="299" spans="1:16" ht="14.25" customHeight="1" x14ac:dyDescent="0.2">
      <c r="A299" s="22" t="s">
        <v>4610</v>
      </c>
      <c r="B299" s="22" t="s">
        <v>4578</v>
      </c>
      <c r="C299" s="22">
        <v>15</v>
      </c>
      <c r="D299" s="22">
        <v>20</v>
      </c>
      <c r="E299" s="36">
        <v>4808.1400000000003</v>
      </c>
      <c r="F299" s="35"/>
      <c r="G299" s="36">
        <f t="shared" si="42"/>
        <v>0</v>
      </c>
      <c r="H299" s="36">
        <f t="shared" si="43"/>
        <v>0</v>
      </c>
      <c r="I299" s="24">
        <f t="shared" si="44"/>
        <v>0</v>
      </c>
      <c r="K299" s="24"/>
      <c r="L299" s="26">
        <f>IFERROR((VLOOKUP(K299,'tenute nuove MXV'!D$1:E$29,2,FALSE)),0)</f>
        <v>0</v>
      </c>
      <c r="M299" s="24"/>
      <c r="N299" s="26">
        <f>IFERROR((VLOOKUP(M299,guarnizioni!G:H,2,FALSE)),0)</f>
        <v>0</v>
      </c>
      <c r="O299" s="26">
        <f t="shared" si="45"/>
        <v>4808.1400000000003</v>
      </c>
      <c r="P299" s="26">
        <f t="shared" si="46"/>
        <v>0</v>
      </c>
    </row>
    <row r="300" spans="1:16" ht="14.25" customHeight="1" x14ac:dyDescent="0.2">
      <c r="A300" s="22" t="s">
        <v>4611</v>
      </c>
      <c r="B300" s="22" t="s">
        <v>4579</v>
      </c>
      <c r="C300" s="22">
        <v>15</v>
      </c>
      <c r="D300" s="22">
        <v>20</v>
      </c>
      <c r="E300" s="36">
        <v>4971.3</v>
      </c>
      <c r="F300" s="35"/>
      <c r="G300" s="36">
        <f>IF(F300="",IF($I$8="","",$I$8),F300)</f>
        <v>0</v>
      </c>
      <c r="H300" s="36">
        <f>ROUND(E300*(G300),2)</f>
        <v>0</v>
      </c>
      <c r="I300" s="24">
        <f>H300*$I$10</f>
        <v>0</v>
      </c>
      <c r="K300" s="24"/>
      <c r="L300" s="26">
        <f>IFERROR((VLOOKUP(K300,'tenute nuove MXV'!D$1:E$29,2,FALSE)),0)</f>
        <v>0</v>
      </c>
      <c r="M300" s="24"/>
      <c r="N300" s="26">
        <f>IFERROR((VLOOKUP(M300,guarnizioni!G:H,2,FALSE)),0)</f>
        <v>0</v>
      </c>
      <c r="O300" s="26">
        <f>E300+L300+N300</f>
        <v>4971.3</v>
      </c>
      <c r="P300" s="26">
        <f>O300*$I$8</f>
        <v>0</v>
      </c>
    </row>
    <row r="301" spans="1:16" ht="14.25" customHeight="1" x14ac:dyDescent="0.2">
      <c r="A301" s="22" t="s">
        <v>4612</v>
      </c>
      <c r="B301" s="22" t="s">
        <v>4580</v>
      </c>
      <c r="C301" s="22">
        <v>15</v>
      </c>
      <c r="D301" s="22">
        <v>20</v>
      </c>
      <c r="E301" s="36">
        <v>5062.2700000000004</v>
      </c>
      <c r="F301" s="35"/>
      <c r="G301" s="36">
        <f>IF(F301="",IF($I$8="","",$I$8),F301)</f>
        <v>0</v>
      </c>
      <c r="H301" s="36">
        <f>ROUND(E301*(G301),2)</f>
        <v>0</v>
      </c>
      <c r="I301" s="24">
        <f>H301*$I$10</f>
        <v>0</v>
      </c>
      <c r="K301" s="24"/>
      <c r="L301" s="26">
        <f>IFERROR((VLOOKUP(K301,'tenute nuove MXV'!D$1:E$29,2,FALSE)),0)</f>
        <v>0</v>
      </c>
      <c r="M301" s="24"/>
      <c r="N301" s="26">
        <f>IFERROR((VLOOKUP(M301,guarnizioni!G:H,2,FALSE)),0)</f>
        <v>0</v>
      </c>
      <c r="O301" s="26">
        <f>E301+L301+N301</f>
        <v>5062.2700000000004</v>
      </c>
      <c r="P301" s="26">
        <f>O301*$I$8</f>
        <v>0</v>
      </c>
    </row>
    <row r="302" spans="1:16" ht="14.25" customHeight="1" x14ac:dyDescent="0.2">
      <c r="A302" s="22" t="s">
        <v>4613</v>
      </c>
      <c r="B302" s="22" t="s">
        <v>4581</v>
      </c>
      <c r="C302" s="22">
        <v>18.5</v>
      </c>
      <c r="D302" s="22">
        <v>25</v>
      </c>
      <c r="E302" s="36">
        <v>5480.13</v>
      </c>
      <c r="F302" s="35"/>
      <c r="G302" s="36">
        <f>IF(F302="",IF($I$8="","",$I$8),F302)</f>
        <v>0</v>
      </c>
      <c r="H302" s="36">
        <f>ROUND(E302*(G302),2)</f>
        <v>0</v>
      </c>
      <c r="I302" s="24">
        <f>H302*$I$10</f>
        <v>0</v>
      </c>
      <c r="K302" s="24"/>
      <c r="L302" s="26">
        <f>IFERROR((VLOOKUP(K302,'tenute nuove MXV'!D$1:E$29,2,FALSE)),0)</f>
        <v>0</v>
      </c>
      <c r="M302" s="24"/>
      <c r="N302" s="26">
        <f>IFERROR((VLOOKUP(M302,guarnizioni!G:H,2,FALSE)),0)</f>
        <v>0</v>
      </c>
      <c r="O302" s="26">
        <f>E302+L302+N302</f>
        <v>5480.13</v>
      </c>
      <c r="P302" s="26">
        <f>O302*$I$8</f>
        <v>0</v>
      </c>
    </row>
    <row r="303" spans="1:16" ht="14.25" customHeight="1" x14ac:dyDescent="0.2">
      <c r="A303" s="22" t="s">
        <v>4614</v>
      </c>
      <c r="B303" s="22" t="s">
        <v>4582</v>
      </c>
      <c r="C303" s="22">
        <v>18.5</v>
      </c>
      <c r="D303" s="22">
        <v>25</v>
      </c>
      <c r="E303" s="36">
        <v>5636.44</v>
      </c>
      <c r="F303" s="35"/>
      <c r="G303" s="36">
        <f>IF(F303="",IF($I$8="","",$I$8),F303)</f>
        <v>0</v>
      </c>
      <c r="H303" s="36">
        <f>ROUND(E303*(G303),2)</f>
        <v>0</v>
      </c>
      <c r="I303" s="24">
        <f>H303*$I$10</f>
        <v>0</v>
      </c>
      <c r="K303" s="24"/>
      <c r="L303" s="26">
        <f>IFERROR((VLOOKUP(K303,'tenute nuove MXV'!D$1:E$29,2,FALSE)),0)</f>
        <v>0</v>
      </c>
      <c r="M303" s="24"/>
      <c r="N303" s="26">
        <f>IFERROR((VLOOKUP(M303,guarnizioni!G:H,2,FALSE)),0)</f>
        <v>0</v>
      </c>
      <c r="O303" s="26">
        <f>E303+L303+N303</f>
        <v>5636.44</v>
      </c>
      <c r="P303" s="26">
        <f>O303*$I$8</f>
        <v>0</v>
      </c>
    </row>
    <row r="304" spans="1:16" ht="14.25" customHeight="1" x14ac:dyDescent="0.2">
      <c r="A304" s="22" t="s">
        <v>4645</v>
      </c>
      <c r="B304" s="22" t="s">
        <v>4615</v>
      </c>
      <c r="C304" s="22">
        <v>1.1000000000000001</v>
      </c>
      <c r="D304" s="22">
        <v>1.5</v>
      </c>
      <c r="E304" s="36">
        <v>1357.09</v>
      </c>
      <c r="F304" s="35"/>
      <c r="G304" s="36">
        <f t="shared" ref="G304:G313" si="47">IF(F304="",IF($I$8="","",$I$8),F304)</f>
        <v>0</v>
      </c>
      <c r="H304" s="36">
        <f t="shared" ref="H304:H313" si="48">ROUND(E304*(G304),2)</f>
        <v>0</v>
      </c>
      <c r="I304" s="24">
        <f t="shared" ref="I304:I313" si="49">H304*$I$10</f>
        <v>0</v>
      </c>
      <c r="K304" s="24"/>
      <c r="L304" s="26">
        <f>IFERROR((VLOOKUP(K304,'tenute nuove MXV'!D$1:E$29,2,FALSE)),0)</f>
        <v>0</v>
      </c>
      <c r="M304" s="24"/>
      <c r="N304" s="26">
        <f>IFERROR((VLOOKUP(M304,guarnizioni!G:H,2,FALSE)),0)</f>
        <v>0</v>
      </c>
      <c r="O304" s="26">
        <f t="shared" ref="O304:O313" si="50">E304+L304+N304</f>
        <v>1357.09</v>
      </c>
      <c r="P304" s="26">
        <f t="shared" ref="P304:P313" si="51">O304*$I$8</f>
        <v>0</v>
      </c>
    </row>
    <row r="305" spans="1:16" ht="14.25" customHeight="1" x14ac:dyDescent="0.2">
      <c r="A305" s="22" t="s">
        <v>4646</v>
      </c>
      <c r="B305" s="22" t="s">
        <v>4616</v>
      </c>
      <c r="C305" s="22">
        <v>1.5</v>
      </c>
      <c r="D305" s="22">
        <v>2</v>
      </c>
      <c r="E305" s="36">
        <v>1422.95</v>
      </c>
      <c r="F305" s="35"/>
      <c r="G305" s="36">
        <f t="shared" si="47"/>
        <v>0</v>
      </c>
      <c r="H305" s="36">
        <f t="shared" si="48"/>
        <v>0</v>
      </c>
      <c r="I305" s="24">
        <f t="shared" si="49"/>
        <v>0</v>
      </c>
      <c r="K305" s="24"/>
      <c r="L305" s="26">
        <f>IFERROR((VLOOKUP(K305,'tenute nuove MXV'!D$1:E$29,2,FALSE)),0)</f>
        <v>0</v>
      </c>
      <c r="M305" s="24"/>
      <c r="N305" s="26">
        <f>IFERROR((VLOOKUP(M305,guarnizioni!G:H,2,FALSE)),0)</f>
        <v>0</v>
      </c>
      <c r="O305" s="26">
        <f t="shared" si="50"/>
        <v>1422.95</v>
      </c>
      <c r="P305" s="26">
        <f t="shared" si="51"/>
        <v>0</v>
      </c>
    </row>
    <row r="306" spans="1:16" ht="14.25" customHeight="1" x14ac:dyDescent="0.2">
      <c r="A306" s="22" t="s">
        <v>7063</v>
      </c>
      <c r="B306" s="22" t="s">
        <v>7062</v>
      </c>
      <c r="C306" s="22">
        <v>2.2000000000000002</v>
      </c>
      <c r="D306" s="22">
        <v>3</v>
      </c>
      <c r="E306" s="36">
        <v>1693.05</v>
      </c>
      <c r="F306" s="35"/>
      <c r="G306" s="36">
        <f t="shared" si="47"/>
        <v>0</v>
      </c>
      <c r="H306" s="36">
        <f t="shared" si="48"/>
        <v>0</v>
      </c>
      <c r="I306" s="24">
        <f t="shared" si="49"/>
        <v>0</v>
      </c>
      <c r="K306" s="24"/>
      <c r="L306" s="26">
        <f>IFERROR((VLOOKUP(K306,'tenute nuove MXV'!D$1:E$29,2,FALSE)),0)</f>
        <v>0</v>
      </c>
      <c r="M306" s="24"/>
      <c r="N306" s="26">
        <f>IFERROR((VLOOKUP(M306,guarnizioni!G:H,2,FALSE)),0)</f>
        <v>0</v>
      </c>
      <c r="O306" s="26">
        <f t="shared" si="50"/>
        <v>1693.05</v>
      </c>
      <c r="P306" s="26">
        <f t="shared" si="51"/>
        <v>0</v>
      </c>
    </row>
    <row r="307" spans="1:16" ht="14.25" customHeight="1" x14ac:dyDescent="0.2">
      <c r="A307" s="22" t="s">
        <v>4647</v>
      </c>
      <c r="B307" s="22" t="s">
        <v>4618</v>
      </c>
      <c r="C307" s="22">
        <v>3</v>
      </c>
      <c r="D307" s="22">
        <v>4</v>
      </c>
      <c r="E307" s="36">
        <v>1738.96</v>
      </c>
      <c r="F307" s="35"/>
      <c r="G307" s="36">
        <f t="shared" si="47"/>
        <v>0</v>
      </c>
      <c r="H307" s="36">
        <f t="shared" si="48"/>
        <v>0</v>
      </c>
      <c r="I307" s="24">
        <f t="shared" si="49"/>
        <v>0</v>
      </c>
      <c r="K307" s="24"/>
      <c r="L307" s="26">
        <f>IFERROR((VLOOKUP(K307,'tenute nuove MXV'!D$1:E$29,2,FALSE)),0)</f>
        <v>0</v>
      </c>
      <c r="M307" s="24"/>
      <c r="N307" s="26">
        <f>IFERROR((VLOOKUP(M307,guarnizioni!G:H,2,FALSE)),0)</f>
        <v>0</v>
      </c>
      <c r="O307" s="26">
        <f t="shared" si="50"/>
        <v>1738.96</v>
      </c>
      <c r="P307" s="26">
        <f t="shared" si="51"/>
        <v>0</v>
      </c>
    </row>
    <row r="308" spans="1:16" ht="14.25" customHeight="1" x14ac:dyDescent="0.2">
      <c r="A308" s="22" t="s">
        <v>4648</v>
      </c>
      <c r="B308" s="22" t="s">
        <v>4619</v>
      </c>
      <c r="C308" s="22">
        <v>4</v>
      </c>
      <c r="D308" s="22">
        <v>5.5</v>
      </c>
      <c r="E308" s="36">
        <v>2079.09</v>
      </c>
      <c r="F308" s="35"/>
      <c r="G308" s="36">
        <f t="shared" si="47"/>
        <v>0</v>
      </c>
      <c r="H308" s="36">
        <f t="shared" si="48"/>
        <v>0</v>
      </c>
      <c r="I308" s="24">
        <f t="shared" si="49"/>
        <v>0</v>
      </c>
      <c r="K308" s="24"/>
      <c r="L308" s="26">
        <f>IFERROR((VLOOKUP(K308,'tenute nuove MXV'!D$1:E$29,2,FALSE)),0)</f>
        <v>0</v>
      </c>
      <c r="M308" s="24"/>
      <c r="N308" s="26">
        <f>IFERROR((VLOOKUP(M308,guarnizioni!G:H,2,FALSE)),0)</f>
        <v>0</v>
      </c>
      <c r="O308" s="26">
        <f t="shared" si="50"/>
        <v>2079.09</v>
      </c>
      <c r="P308" s="26">
        <f t="shared" si="51"/>
        <v>0</v>
      </c>
    </row>
    <row r="309" spans="1:16" ht="14.25" customHeight="1" x14ac:dyDescent="0.2">
      <c r="A309" s="22" t="s">
        <v>4649</v>
      </c>
      <c r="B309" s="22" t="s">
        <v>4620</v>
      </c>
      <c r="C309" s="22">
        <v>5.5</v>
      </c>
      <c r="D309" s="22">
        <v>7.5</v>
      </c>
      <c r="E309" s="36">
        <v>2839.05</v>
      </c>
      <c r="F309" s="35"/>
      <c r="G309" s="36">
        <f t="shared" si="47"/>
        <v>0</v>
      </c>
      <c r="H309" s="36">
        <f t="shared" si="48"/>
        <v>0</v>
      </c>
      <c r="I309" s="24">
        <f t="shared" si="49"/>
        <v>0</v>
      </c>
      <c r="K309" s="24"/>
      <c r="L309" s="26">
        <f>IFERROR((VLOOKUP(K309,'tenute nuove MXV'!D$1:E$29,2,FALSE)),0)</f>
        <v>0</v>
      </c>
      <c r="M309" s="24"/>
      <c r="N309" s="26">
        <f>IFERROR((VLOOKUP(M309,guarnizioni!G:H,2,FALSE)),0)</f>
        <v>0</v>
      </c>
      <c r="O309" s="26">
        <f t="shared" si="50"/>
        <v>2839.05</v>
      </c>
      <c r="P309" s="26">
        <f t="shared" si="51"/>
        <v>0</v>
      </c>
    </row>
    <row r="310" spans="1:16" ht="14.25" customHeight="1" x14ac:dyDescent="0.2">
      <c r="A310" s="22" t="s">
        <v>4650</v>
      </c>
      <c r="B310" s="22" t="s">
        <v>4621</v>
      </c>
      <c r="C310" s="22">
        <v>5.5</v>
      </c>
      <c r="D310" s="22">
        <v>7.5</v>
      </c>
      <c r="E310" s="36">
        <v>2934.93</v>
      </c>
      <c r="F310" s="35"/>
      <c r="G310" s="36">
        <f t="shared" si="47"/>
        <v>0</v>
      </c>
      <c r="H310" s="36">
        <f t="shared" si="48"/>
        <v>0</v>
      </c>
      <c r="I310" s="24">
        <f t="shared" si="49"/>
        <v>0</v>
      </c>
      <c r="K310" s="24"/>
      <c r="L310" s="26">
        <f>IFERROR((VLOOKUP(K310,'tenute nuove MXV'!D$1:E$29,2,FALSE)),0)</f>
        <v>0</v>
      </c>
      <c r="M310" s="24"/>
      <c r="N310" s="26">
        <f>IFERROR((VLOOKUP(M310,guarnizioni!G:H,2,FALSE)),0)</f>
        <v>0</v>
      </c>
      <c r="O310" s="26">
        <f t="shared" si="50"/>
        <v>2934.93</v>
      </c>
      <c r="P310" s="26">
        <f t="shared" si="51"/>
        <v>0</v>
      </c>
    </row>
    <row r="311" spans="1:16" ht="14.25" customHeight="1" x14ac:dyDescent="0.2">
      <c r="A311" s="22" t="s">
        <v>6603</v>
      </c>
      <c r="B311" s="22" t="s">
        <v>7066</v>
      </c>
      <c r="C311" s="22">
        <v>7.5</v>
      </c>
      <c r="D311" s="22">
        <v>10</v>
      </c>
      <c r="E311" s="36">
        <v>3024.62</v>
      </c>
      <c r="F311" s="35"/>
      <c r="G311" s="36">
        <f t="shared" si="47"/>
        <v>0</v>
      </c>
      <c r="H311" s="36">
        <f t="shared" si="48"/>
        <v>0</v>
      </c>
      <c r="I311" s="24">
        <f t="shared" si="49"/>
        <v>0</v>
      </c>
      <c r="K311" s="24"/>
      <c r="L311" s="26">
        <f>IFERROR((VLOOKUP(K311,'tenute nuove MXV'!D$1:E$29,2,FALSE)),0)</f>
        <v>0</v>
      </c>
      <c r="M311" s="24"/>
      <c r="N311" s="26">
        <f>IFERROR((VLOOKUP(M311,guarnizioni!G:H,2,FALSE)),0)</f>
        <v>0</v>
      </c>
      <c r="O311" s="26">
        <f t="shared" si="50"/>
        <v>3024.62</v>
      </c>
      <c r="P311" s="26">
        <f t="shared" si="51"/>
        <v>0</v>
      </c>
    </row>
    <row r="312" spans="1:16" ht="14.25" customHeight="1" x14ac:dyDescent="0.2">
      <c r="A312" s="22" t="s">
        <v>4651</v>
      </c>
      <c r="B312" s="22" t="s">
        <v>4623</v>
      </c>
      <c r="C312" s="22">
        <v>7.5</v>
      </c>
      <c r="D312" s="22">
        <v>10</v>
      </c>
      <c r="E312" s="36">
        <v>3386.44</v>
      </c>
      <c r="F312" s="35"/>
      <c r="G312" s="36">
        <f t="shared" si="47"/>
        <v>0</v>
      </c>
      <c r="H312" s="36">
        <f t="shared" si="48"/>
        <v>0</v>
      </c>
      <c r="I312" s="24">
        <f t="shared" si="49"/>
        <v>0</v>
      </c>
      <c r="K312" s="24"/>
      <c r="L312" s="26">
        <f>IFERROR((VLOOKUP(K312,'tenute nuove MXV'!D$1:E$29,2,FALSE)),0)</f>
        <v>0</v>
      </c>
      <c r="M312" s="24"/>
      <c r="N312" s="26">
        <f>IFERROR((VLOOKUP(M312,guarnizioni!G:H,2,FALSE)),0)</f>
        <v>0</v>
      </c>
      <c r="O312" s="26">
        <f t="shared" si="50"/>
        <v>3386.44</v>
      </c>
      <c r="P312" s="26">
        <f t="shared" si="51"/>
        <v>0</v>
      </c>
    </row>
    <row r="313" spans="1:16" ht="14.25" customHeight="1" x14ac:dyDescent="0.2">
      <c r="A313" s="22" t="s">
        <v>4652</v>
      </c>
      <c r="B313" s="22" t="s">
        <v>4624</v>
      </c>
      <c r="C313" s="22">
        <v>7.5</v>
      </c>
      <c r="D313" s="22">
        <v>10</v>
      </c>
      <c r="E313" s="36">
        <v>3476.78</v>
      </c>
      <c r="F313" s="35"/>
      <c r="G313" s="36">
        <f t="shared" si="47"/>
        <v>0</v>
      </c>
      <c r="H313" s="36">
        <f t="shared" si="48"/>
        <v>0</v>
      </c>
      <c r="I313" s="24">
        <f t="shared" si="49"/>
        <v>0</v>
      </c>
      <c r="K313" s="24"/>
      <c r="L313" s="26">
        <f>IFERROR((VLOOKUP(K313,'tenute nuove MXV'!D$1:E$29,2,FALSE)),0)</f>
        <v>0</v>
      </c>
      <c r="M313" s="24"/>
      <c r="N313" s="26">
        <f>IFERROR((VLOOKUP(M313,guarnizioni!G:H,2,FALSE)),0)</f>
        <v>0</v>
      </c>
      <c r="O313" s="26">
        <f t="shared" si="50"/>
        <v>3476.78</v>
      </c>
      <c r="P313" s="26">
        <f t="shared" si="51"/>
        <v>0</v>
      </c>
    </row>
    <row r="314" spans="1:16" ht="14.25" customHeight="1" x14ac:dyDescent="0.2">
      <c r="A314" s="22" t="s">
        <v>4635</v>
      </c>
      <c r="B314" s="22" t="s">
        <v>4625</v>
      </c>
      <c r="C314" s="22">
        <v>1.1000000000000001</v>
      </c>
      <c r="D314" s="22">
        <v>1.5</v>
      </c>
      <c r="E314" s="36">
        <v>1362.14</v>
      </c>
      <c r="F314" s="35"/>
      <c r="G314" s="36">
        <f t="shared" ref="G314:G320" si="52">IF(F314="",IF($I$8="","",$I$8),F314)</f>
        <v>0</v>
      </c>
      <c r="H314" s="36">
        <f t="shared" ref="H314:H323" si="53">ROUND(E314*(G314),2)</f>
        <v>0</v>
      </c>
      <c r="I314" s="24">
        <f t="shared" ref="I314:I323" si="54">H314*$I$10</f>
        <v>0</v>
      </c>
      <c r="K314" s="24"/>
      <c r="L314" s="26">
        <f>IFERROR((VLOOKUP(K314,'tenute nuove MXV'!D$1:E$29,2,FALSE)),0)</f>
        <v>0</v>
      </c>
      <c r="M314" s="24"/>
      <c r="N314" s="26">
        <f>IFERROR((VLOOKUP(M314,guarnizioni!G:H,2,FALSE)),0)</f>
        <v>0</v>
      </c>
      <c r="O314" s="26">
        <f t="shared" ref="O314:O323" si="55">E314+L314+N314</f>
        <v>1362.14</v>
      </c>
      <c r="P314" s="26">
        <f t="shared" ref="P314:P323" si="56">O314*$I$8</f>
        <v>0</v>
      </c>
    </row>
    <row r="315" spans="1:16" ht="14.25" customHeight="1" x14ac:dyDescent="0.2">
      <c r="A315" s="22" t="s">
        <v>4636</v>
      </c>
      <c r="B315" s="22" t="s">
        <v>4626</v>
      </c>
      <c r="C315" s="22">
        <v>2.2000000000000002</v>
      </c>
      <c r="D315" s="22">
        <v>3</v>
      </c>
      <c r="E315" s="36">
        <v>1508.13</v>
      </c>
      <c r="F315" s="35"/>
      <c r="G315" s="36">
        <f t="shared" si="52"/>
        <v>0</v>
      </c>
      <c r="H315" s="36">
        <f t="shared" si="53"/>
        <v>0</v>
      </c>
      <c r="I315" s="24">
        <f t="shared" si="54"/>
        <v>0</v>
      </c>
      <c r="K315" s="24"/>
      <c r="L315" s="26">
        <f>IFERROR((VLOOKUP(K315,'tenute nuove MXV'!D$1:E$29,2,FALSE)),0)</f>
        <v>0</v>
      </c>
      <c r="M315" s="24"/>
      <c r="N315" s="26">
        <f>IFERROR((VLOOKUP(M315,guarnizioni!G:H,2,FALSE)),0)</f>
        <v>0</v>
      </c>
      <c r="O315" s="26">
        <f t="shared" si="55"/>
        <v>1508.13</v>
      </c>
      <c r="P315" s="26">
        <f t="shared" si="56"/>
        <v>0</v>
      </c>
    </row>
    <row r="316" spans="1:16" ht="14.25" customHeight="1" x14ac:dyDescent="0.2">
      <c r="A316" s="22" t="s">
        <v>4637</v>
      </c>
      <c r="B316" s="22" t="s">
        <v>4627</v>
      </c>
      <c r="C316" s="22">
        <v>3</v>
      </c>
      <c r="D316" s="22">
        <v>4</v>
      </c>
      <c r="E316" s="36">
        <v>1670.31</v>
      </c>
      <c r="F316" s="35"/>
      <c r="G316" s="36">
        <f t="shared" si="52"/>
        <v>0</v>
      </c>
      <c r="H316" s="36">
        <f t="shared" si="53"/>
        <v>0</v>
      </c>
      <c r="I316" s="24">
        <f t="shared" si="54"/>
        <v>0</v>
      </c>
      <c r="K316" s="24"/>
      <c r="L316" s="26">
        <f>IFERROR((VLOOKUP(K316,'tenute nuove MXV'!D$1:E$29,2,FALSE)),0)</f>
        <v>0</v>
      </c>
      <c r="M316" s="24"/>
      <c r="N316" s="26">
        <f>IFERROR((VLOOKUP(M316,guarnizioni!G:H,2,FALSE)),0)</f>
        <v>0</v>
      </c>
      <c r="O316" s="26">
        <f t="shared" si="55"/>
        <v>1670.31</v>
      </c>
      <c r="P316" s="26">
        <f t="shared" si="56"/>
        <v>0</v>
      </c>
    </row>
    <row r="317" spans="1:16" ht="14.25" customHeight="1" x14ac:dyDescent="0.2">
      <c r="A317" s="22" t="s">
        <v>4638</v>
      </c>
      <c r="B317" s="22" t="s">
        <v>4628</v>
      </c>
      <c r="C317" s="22">
        <v>4</v>
      </c>
      <c r="D317" s="22">
        <v>5.5</v>
      </c>
      <c r="E317" s="36">
        <v>1822.28</v>
      </c>
      <c r="F317" s="35"/>
      <c r="G317" s="36">
        <f t="shared" si="52"/>
        <v>0</v>
      </c>
      <c r="H317" s="36">
        <f t="shared" si="53"/>
        <v>0</v>
      </c>
      <c r="I317" s="24">
        <f t="shared" si="54"/>
        <v>0</v>
      </c>
      <c r="K317" s="24"/>
      <c r="L317" s="26">
        <f>IFERROR((VLOOKUP(K317,'tenute nuove MXV'!D$1:E$29,2,FALSE)),0)</f>
        <v>0</v>
      </c>
      <c r="M317" s="24"/>
      <c r="N317" s="26">
        <f>IFERROR((VLOOKUP(M317,guarnizioni!G:H,2,FALSE)),0)</f>
        <v>0</v>
      </c>
      <c r="O317" s="26">
        <f t="shared" si="55"/>
        <v>1822.28</v>
      </c>
      <c r="P317" s="26">
        <f t="shared" si="56"/>
        <v>0</v>
      </c>
    </row>
    <row r="318" spans="1:16" ht="14.25" customHeight="1" x14ac:dyDescent="0.2">
      <c r="A318" s="22" t="s">
        <v>4639</v>
      </c>
      <c r="B318" s="22" t="s">
        <v>4629</v>
      </c>
      <c r="C318" s="22">
        <v>5.5</v>
      </c>
      <c r="D318" s="22">
        <v>7.5</v>
      </c>
      <c r="E318" s="36">
        <v>2545.96</v>
      </c>
      <c r="F318" s="35"/>
      <c r="G318" s="36">
        <f t="shared" si="52"/>
        <v>0</v>
      </c>
      <c r="H318" s="36">
        <f t="shared" si="53"/>
        <v>0</v>
      </c>
      <c r="I318" s="24">
        <f t="shared" si="54"/>
        <v>0</v>
      </c>
      <c r="K318" s="24"/>
      <c r="L318" s="26">
        <f>IFERROR((VLOOKUP(K318,'tenute nuove MXV'!D$1:E$29,2,FALSE)),0)</f>
        <v>0</v>
      </c>
      <c r="M318" s="24"/>
      <c r="N318" s="26">
        <f>IFERROR((VLOOKUP(M318,guarnizioni!G:H,2,FALSE)),0)</f>
        <v>0</v>
      </c>
      <c r="O318" s="26">
        <f t="shared" si="55"/>
        <v>2545.96</v>
      </c>
      <c r="P318" s="26">
        <f t="shared" si="56"/>
        <v>0</v>
      </c>
    </row>
    <row r="319" spans="1:16" ht="14.25" customHeight="1" x14ac:dyDescent="0.2">
      <c r="A319" s="22" t="s">
        <v>4640</v>
      </c>
      <c r="B319" s="22" t="s">
        <v>4630</v>
      </c>
      <c r="C319" s="22">
        <v>7.5</v>
      </c>
      <c r="D319" s="22">
        <v>10</v>
      </c>
      <c r="E319" s="36">
        <v>3042.72</v>
      </c>
      <c r="F319" s="35"/>
      <c r="G319" s="36">
        <f t="shared" si="52"/>
        <v>0</v>
      </c>
      <c r="H319" s="36">
        <f t="shared" si="53"/>
        <v>0</v>
      </c>
      <c r="I319" s="24">
        <f t="shared" si="54"/>
        <v>0</v>
      </c>
      <c r="K319" s="24"/>
      <c r="L319" s="26">
        <f>IFERROR((VLOOKUP(K319,'tenute nuove MXV'!D$1:E$29,2,FALSE)),0)</f>
        <v>0</v>
      </c>
      <c r="M319" s="24"/>
      <c r="N319" s="26">
        <f>IFERROR((VLOOKUP(M319,guarnizioni!G:H,2,FALSE)),0)</f>
        <v>0</v>
      </c>
      <c r="O319" s="26">
        <f t="shared" si="55"/>
        <v>3042.72</v>
      </c>
      <c r="P319" s="26">
        <f t="shared" si="56"/>
        <v>0</v>
      </c>
    </row>
    <row r="320" spans="1:16" ht="14.25" customHeight="1" x14ac:dyDescent="0.2">
      <c r="A320" s="22" t="s">
        <v>4641</v>
      </c>
      <c r="B320" s="22" t="s">
        <v>4631</v>
      </c>
      <c r="C320" s="22">
        <v>7.5</v>
      </c>
      <c r="D320" s="22">
        <v>10</v>
      </c>
      <c r="E320" s="36">
        <v>3138.57</v>
      </c>
      <c r="F320" s="35"/>
      <c r="G320" s="36">
        <f t="shared" si="52"/>
        <v>0</v>
      </c>
      <c r="H320" s="36">
        <f t="shared" si="53"/>
        <v>0</v>
      </c>
      <c r="I320" s="24">
        <f t="shared" si="54"/>
        <v>0</v>
      </c>
      <c r="K320" s="24"/>
      <c r="L320" s="26">
        <f>IFERROR((VLOOKUP(K320,'tenute nuove MXV'!D$1:E$29,2,FALSE)),0)</f>
        <v>0</v>
      </c>
      <c r="M320" s="24"/>
      <c r="N320" s="26">
        <f>IFERROR((VLOOKUP(M320,guarnizioni!G:H,2,FALSE)),0)</f>
        <v>0</v>
      </c>
      <c r="O320" s="26">
        <f t="shared" si="55"/>
        <v>3138.57</v>
      </c>
      <c r="P320" s="26">
        <f t="shared" si="56"/>
        <v>0</v>
      </c>
    </row>
    <row r="321" spans="1:16" ht="14.25" customHeight="1" x14ac:dyDescent="0.2">
      <c r="A321" s="22" t="s">
        <v>4642</v>
      </c>
      <c r="B321" s="22" t="s">
        <v>4632</v>
      </c>
      <c r="C321" s="22">
        <v>9.1999999999999993</v>
      </c>
      <c r="D321" s="22">
        <v>12.5</v>
      </c>
      <c r="E321" s="36">
        <v>3730.7</v>
      </c>
      <c r="F321" s="35"/>
      <c r="G321" s="36">
        <f>IF(F321="",IF($I$8="","",$I$8),F321)</f>
        <v>0</v>
      </c>
      <c r="H321" s="36">
        <f t="shared" si="53"/>
        <v>0</v>
      </c>
      <c r="I321" s="24">
        <f t="shared" si="54"/>
        <v>0</v>
      </c>
      <c r="K321" s="24"/>
      <c r="L321" s="26">
        <f>IFERROR((VLOOKUP(K321,'tenute nuove MXV'!D$1:E$29,2,FALSE)),0)</f>
        <v>0</v>
      </c>
      <c r="M321" s="24"/>
      <c r="N321" s="26">
        <f>IFERROR((VLOOKUP(M321,guarnizioni!G:H,2,FALSE)),0)</f>
        <v>0</v>
      </c>
      <c r="O321" s="26">
        <f t="shared" si="55"/>
        <v>3730.7</v>
      </c>
      <c r="P321" s="26">
        <f t="shared" si="56"/>
        <v>0</v>
      </c>
    </row>
    <row r="322" spans="1:16" ht="14.25" customHeight="1" x14ac:dyDescent="0.2">
      <c r="A322" s="22" t="s">
        <v>4643</v>
      </c>
      <c r="B322" s="22" t="s">
        <v>4633</v>
      </c>
      <c r="C322" s="22">
        <v>9.1999999999999993</v>
      </c>
      <c r="D322" s="22">
        <v>12.5</v>
      </c>
      <c r="E322" s="36">
        <v>3894.98</v>
      </c>
      <c r="F322" s="35"/>
      <c r="G322" s="36">
        <f>IF(F322="",IF($I$8="","",$I$8),F322)</f>
        <v>0</v>
      </c>
      <c r="H322" s="36">
        <f t="shared" si="53"/>
        <v>0</v>
      </c>
      <c r="I322" s="24">
        <f t="shared" si="54"/>
        <v>0</v>
      </c>
      <c r="K322" s="24"/>
      <c r="L322" s="26">
        <f>IFERROR((VLOOKUP(K322,'tenute nuove MXV'!D$1:E$29,2,FALSE)),0)</f>
        <v>0</v>
      </c>
      <c r="M322" s="24"/>
      <c r="N322" s="26">
        <f>IFERROR((VLOOKUP(M322,guarnizioni!G:H,2,FALSE)),0)</f>
        <v>0</v>
      </c>
      <c r="O322" s="26">
        <f t="shared" si="55"/>
        <v>3894.98</v>
      </c>
      <c r="P322" s="26">
        <f t="shared" si="56"/>
        <v>0</v>
      </c>
    </row>
    <row r="323" spans="1:16" ht="14.25" customHeight="1" x14ac:dyDescent="0.2">
      <c r="A323" s="22" t="s">
        <v>4644</v>
      </c>
      <c r="B323" s="22" t="s">
        <v>4634</v>
      </c>
      <c r="C323" s="22">
        <v>11</v>
      </c>
      <c r="D323" s="22">
        <v>15</v>
      </c>
      <c r="E323" s="36">
        <v>4113.5600000000004</v>
      </c>
      <c r="F323" s="35"/>
      <c r="G323" s="36">
        <f>IF(F323="",IF($I$8="","",$I$8),F323)</f>
        <v>0</v>
      </c>
      <c r="H323" s="36">
        <f t="shared" si="53"/>
        <v>0</v>
      </c>
      <c r="I323" s="24">
        <f t="shared" si="54"/>
        <v>0</v>
      </c>
      <c r="K323" s="24"/>
      <c r="L323" s="26">
        <f>IFERROR((VLOOKUP(K323,'tenute nuove MXV'!D$1:E$29,2,FALSE)),0)</f>
        <v>0</v>
      </c>
      <c r="M323" s="24"/>
      <c r="N323" s="26">
        <f>IFERROR((VLOOKUP(M323,guarnizioni!G:H,2,FALSE)),0)</f>
        <v>0</v>
      </c>
      <c r="O323" s="26">
        <f t="shared" si="55"/>
        <v>4113.5600000000004</v>
      </c>
      <c r="P323" s="26">
        <f t="shared" si="56"/>
        <v>0</v>
      </c>
    </row>
    <row r="324" spans="1:16" ht="14.25" customHeight="1" x14ac:dyDescent="0.2">
      <c r="A324" s="22" t="s">
        <v>4855</v>
      </c>
      <c r="B324" s="22" t="s">
        <v>4837</v>
      </c>
      <c r="C324" s="22">
        <v>4</v>
      </c>
      <c r="D324" s="22">
        <v>5.5</v>
      </c>
      <c r="E324" s="36">
        <v>2751.04</v>
      </c>
      <c r="F324" s="35"/>
      <c r="G324" s="36">
        <f t="shared" ref="G324:G341" si="57">IF(F324="",IF($I$8="","",$I$8),F324)</f>
        <v>0</v>
      </c>
      <c r="H324" s="36">
        <f t="shared" ref="H324:H341" si="58">ROUND(E324*(G324),2)</f>
        <v>0</v>
      </c>
      <c r="I324" s="24">
        <f t="shared" ref="I324:I341" si="59">H324*$I$10</f>
        <v>0</v>
      </c>
      <c r="K324" s="24"/>
      <c r="L324" s="26">
        <f>IFERROR((VLOOKUP(K324,tenute!D:E,2,FALSE)),0)</f>
        <v>0</v>
      </c>
      <c r="M324" s="24"/>
      <c r="N324" s="26">
        <f>IFERROR((VLOOKUP(M324,guarnizioni!G:H,2,FALSE)),0)</f>
        <v>0</v>
      </c>
      <c r="O324" s="26">
        <f t="shared" ref="O324:O341" si="60">E324+L324+N324</f>
        <v>2751.04</v>
      </c>
      <c r="P324" s="26">
        <f t="shared" ref="P324:P341" si="61">O324*$I$8</f>
        <v>0</v>
      </c>
    </row>
    <row r="325" spans="1:16" ht="14.25" customHeight="1" x14ac:dyDescent="0.2">
      <c r="A325" s="22" t="s">
        <v>4856</v>
      </c>
      <c r="B325" s="22" t="s">
        <v>4838</v>
      </c>
      <c r="C325" s="22">
        <v>5.5</v>
      </c>
      <c r="D325" s="22">
        <v>7.5</v>
      </c>
      <c r="E325" s="36">
        <v>3612.38</v>
      </c>
      <c r="F325" s="35"/>
      <c r="G325" s="36">
        <f t="shared" si="57"/>
        <v>0</v>
      </c>
      <c r="H325" s="36">
        <f t="shared" si="58"/>
        <v>0</v>
      </c>
      <c r="I325" s="24">
        <f t="shared" si="59"/>
        <v>0</v>
      </c>
      <c r="K325" s="24"/>
      <c r="L325" s="26">
        <f>IFERROR((VLOOKUP(K325,tenute!D:E,2,FALSE)),0)</f>
        <v>0</v>
      </c>
      <c r="M325" s="24"/>
      <c r="N325" s="26">
        <f>IFERROR((VLOOKUP(M325,guarnizioni!G:H,2,FALSE)),0)</f>
        <v>0</v>
      </c>
      <c r="O325" s="26">
        <f t="shared" si="60"/>
        <v>3612.38</v>
      </c>
      <c r="P325" s="26">
        <f t="shared" si="61"/>
        <v>0</v>
      </c>
    </row>
    <row r="326" spans="1:16" ht="14.25" customHeight="1" x14ac:dyDescent="0.2">
      <c r="A326" s="22" t="s">
        <v>4857</v>
      </c>
      <c r="B326" s="22" t="s">
        <v>4839</v>
      </c>
      <c r="C326" s="22">
        <v>7.5</v>
      </c>
      <c r="D326" s="22">
        <v>10</v>
      </c>
      <c r="E326" s="36">
        <v>4059.05</v>
      </c>
      <c r="F326" s="35"/>
      <c r="G326" s="36">
        <f t="shared" si="57"/>
        <v>0</v>
      </c>
      <c r="H326" s="36">
        <f t="shared" si="58"/>
        <v>0</v>
      </c>
      <c r="I326" s="24">
        <f t="shared" si="59"/>
        <v>0</v>
      </c>
      <c r="K326" s="24"/>
      <c r="L326" s="26">
        <f>IFERROR((VLOOKUP(K326,tenute!D:E,2,FALSE)),0)</f>
        <v>0</v>
      </c>
      <c r="M326" s="24"/>
      <c r="N326" s="26">
        <f>IFERROR((VLOOKUP(M326,guarnizioni!G:H,2,FALSE)),0)</f>
        <v>0</v>
      </c>
      <c r="O326" s="26">
        <f t="shared" si="60"/>
        <v>4059.05</v>
      </c>
      <c r="P326" s="26">
        <f t="shared" si="61"/>
        <v>0</v>
      </c>
    </row>
    <row r="327" spans="1:16" ht="14.25" customHeight="1" x14ac:dyDescent="0.2">
      <c r="A327" s="22" t="s">
        <v>4858</v>
      </c>
      <c r="B327" s="22" t="s">
        <v>4840</v>
      </c>
      <c r="C327" s="22">
        <v>11</v>
      </c>
      <c r="D327" s="22">
        <v>15</v>
      </c>
      <c r="E327" s="36">
        <v>5087.13</v>
      </c>
      <c r="F327" s="35"/>
      <c r="G327" s="36">
        <f t="shared" si="57"/>
        <v>0</v>
      </c>
      <c r="H327" s="36">
        <f t="shared" si="58"/>
        <v>0</v>
      </c>
      <c r="I327" s="24">
        <f t="shared" si="59"/>
        <v>0</v>
      </c>
      <c r="K327" s="24"/>
      <c r="L327" s="26">
        <f>IFERROR((VLOOKUP(K327,tenute!D:E,2,FALSE)),0)</f>
        <v>0</v>
      </c>
      <c r="M327" s="24"/>
      <c r="N327" s="26">
        <f>IFERROR((VLOOKUP(M327,guarnizioni!G:H,2,FALSE)),0)</f>
        <v>0</v>
      </c>
      <c r="O327" s="26">
        <f t="shared" si="60"/>
        <v>5087.13</v>
      </c>
      <c r="P327" s="26">
        <f t="shared" si="61"/>
        <v>0</v>
      </c>
    </row>
    <row r="328" spans="1:16" ht="14.25" customHeight="1" x14ac:dyDescent="0.2">
      <c r="A328" s="22" t="s">
        <v>4859</v>
      </c>
      <c r="B328" s="22" t="s">
        <v>4841</v>
      </c>
      <c r="C328" s="22">
        <v>11</v>
      </c>
      <c r="D328" s="22">
        <v>15</v>
      </c>
      <c r="E328" s="36">
        <v>5598.98</v>
      </c>
      <c r="F328" s="35"/>
      <c r="G328" s="36">
        <f t="shared" si="57"/>
        <v>0</v>
      </c>
      <c r="H328" s="36">
        <f t="shared" si="58"/>
        <v>0</v>
      </c>
      <c r="I328" s="24">
        <f t="shared" si="59"/>
        <v>0</v>
      </c>
      <c r="K328" s="24"/>
      <c r="L328" s="26">
        <f>IFERROR((VLOOKUP(K328,tenute!D:E,2,FALSE)),0)</f>
        <v>0</v>
      </c>
      <c r="M328" s="24"/>
      <c r="N328" s="26">
        <f>IFERROR((VLOOKUP(M328,guarnizioni!G:H,2,FALSE)),0)</f>
        <v>0</v>
      </c>
      <c r="O328" s="26">
        <f t="shared" si="60"/>
        <v>5598.98</v>
      </c>
      <c r="P328" s="26">
        <f t="shared" si="61"/>
        <v>0</v>
      </c>
    </row>
    <row r="329" spans="1:16" ht="14.25" customHeight="1" x14ac:dyDescent="0.2">
      <c r="A329" s="22" t="s">
        <v>4860</v>
      </c>
      <c r="B329" s="22" t="s">
        <v>4842</v>
      </c>
      <c r="C329" s="22">
        <v>15</v>
      </c>
      <c r="D329" s="22">
        <v>20</v>
      </c>
      <c r="E329" s="36">
        <v>7054.64</v>
      </c>
      <c r="F329" s="35"/>
      <c r="G329" s="36">
        <f t="shared" si="57"/>
        <v>0</v>
      </c>
      <c r="H329" s="36">
        <f t="shared" si="58"/>
        <v>0</v>
      </c>
      <c r="I329" s="24">
        <f t="shared" si="59"/>
        <v>0</v>
      </c>
      <c r="K329" s="24"/>
      <c r="L329" s="26">
        <f>IFERROR((VLOOKUP(K329,tenute!D:E,2,FALSE)),0)</f>
        <v>0</v>
      </c>
      <c r="M329" s="24"/>
      <c r="N329" s="26">
        <f>IFERROR((VLOOKUP(M329,guarnizioni!G:H,2,FALSE)),0)</f>
        <v>0</v>
      </c>
      <c r="O329" s="26">
        <f t="shared" si="60"/>
        <v>7054.64</v>
      </c>
      <c r="P329" s="26">
        <f t="shared" si="61"/>
        <v>0</v>
      </c>
    </row>
    <row r="330" spans="1:16" ht="14.25" customHeight="1" x14ac:dyDescent="0.2">
      <c r="A330" s="22" t="s">
        <v>4861</v>
      </c>
      <c r="B330" s="22" t="s">
        <v>4843</v>
      </c>
      <c r="C330" s="22">
        <v>15</v>
      </c>
      <c r="D330" s="22">
        <v>20</v>
      </c>
      <c r="E330" s="36">
        <v>7382.72</v>
      </c>
      <c r="F330" s="35"/>
      <c r="G330" s="36">
        <f t="shared" si="57"/>
        <v>0</v>
      </c>
      <c r="H330" s="36">
        <f t="shared" si="58"/>
        <v>0</v>
      </c>
      <c r="I330" s="24">
        <f t="shared" si="59"/>
        <v>0</v>
      </c>
      <c r="K330" s="24"/>
      <c r="L330" s="26">
        <f>IFERROR((VLOOKUP(K330,tenute!D:E,2,FALSE)),0)</f>
        <v>0</v>
      </c>
      <c r="M330" s="24"/>
      <c r="N330" s="26">
        <f>IFERROR((VLOOKUP(M330,guarnizioni!G:H,2,FALSE)),0)</f>
        <v>0</v>
      </c>
      <c r="O330" s="26">
        <f t="shared" si="60"/>
        <v>7382.72</v>
      </c>
      <c r="P330" s="26">
        <f t="shared" si="61"/>
        <v>0</v>
      </c>
    </row>
    <row r="331" spans="1:16" ht="14.25" customHeight="1" x14ac:dyDescent="0.2">
      <c r="A331" s="22" t="s">
        <v>4862</v>
      </c>
      <c r="B331" s="22" t="s">
        <v>4844</v>
      </c>
      <c r="C331" s="22">
        <v>18.5</v>
      </c>
      <c r="D331" s="22">
        <v>25</v>
      </c>
      <c r="E331" s="36">
        <v>8009.5</v>
      </c>
      <c r="F331" s="35"/>
      <c r="G331" s="36">
        <f t="shared" si="57"/>
        <v>0</v>
      </c>
      <c r="H331" s="36">
        <f t="shared" si="58"/>
        <v>0</v>
      </c>
      <c r="I331" s="24">
        <f t="shared" si="59"/>
        <v>0</v>
      </c>
      <c r="K331" s="24"/>
      <c r="L331" s="26">
        <f>IFERROR((VLOOKUP(K331,tenute!D:E,2,FALSE)),0)</f>
        <v>0</v>
      </c>
      <c r="M331" s="24"/>
      <c r="N331" s="26">
        <f>IFERROR((VLOOKUP(M331,guarnizioni!G:H,2,FALSE)),0)</f>
        <v>0</v>
      </c>
      <c r="O331" s="26">
        <f t="shared" si="60"/>
        <v>8009.5</v>
      </c>
      <c r="P331" s="26">
        <f t="shared" si="61"/>
        <v>0</v>
      </c>
    </row>
    <row r="332" spans="1:16" ht="14.25" customHeight="1" x14ac:dyDescent="0.2">
      <c r="A332" s="22" t="s">
        <v>4863</v>
      </c>
      <c r="B332" s="22" t="s">
        <v>4845</v>
      </c>
      <c r="C332" s="22">
        <v>18.5</v>
      </c>
      <c r="D332" s="22">
        <v>25</v>
      </c>
      <c r="E332" s="36">
        <v>8587.92</v>
      </c>
      <c r="F332" s="35"/>
      <c r="G332" s="36">
        <f t="shared" si="57"/>
        <v>0</v>
      </c>
      <c r="H332" s="36">
        <f t="shared" si="58"/>
        <v>0</v>
      </c>
      <c r="I332" s="24">
        <f t="shared" si="59"/>
        <v>0</v>
      </c>
      <c r="K332" s="24"/>
      <c r="L332" s="26">
        <f>IFERROR((VLOOKUP(K332,tenute!D:E,2,FALSE)),0)</f>
        <v>0</v>
      </c>
      <c r="M332" s="24"/>
      <c r="N332" s="26">
        <f>IFERROR((VLOOKUP(M332,guarnizioni!G:H,2,FALSE)),0)</f>
        <v>0</v>
      </c>
      <c r="O332" s="26">
        <f t="shared" si="60"/>
        <v>8587.92</v>
      </c>
      <c r="P332" s="26">
        <f t="shared" si="61"/>
        <v>0</v>
      </c>
    </row>
    <row r="333" spans="1:16" ht="14.25" customHeight="1" x14ac:dyDescent="0.2">
      <c r="A333" s="22" t="s">
        <v>4864</v>
      </c>
      <c r="B333" s="22" t="s">
        <v>4846</v>
      </c>
      <c r="C333" s="22">
        <v>22</v>
      </c>
      <c r="D333" s="22">
        <v>30</v>
      </c>
      <c r="E333" s="36">
        <v>9480.4</v>
      </c>
      <c r="F333" s="35"/>
      <c r="G333" s="36">
        <f t="shared" si="57"/>
        <v>0</v>
      </c>
      <c r="H333" s="36">
        <f t="shared" si="58"/>
        <v>0</v>
      </c>
      <c r="I333" s="24">
        <f t="shared" si="59"/>
        <v>0</v>
      </c>
      <c r="K333" s="24"/>
      <c r="L333" s="26">
        <f>IFERROR((VLOOKUP(K333,tenute!D:E,2,FALSE)),0)</f>
        <v>0</v>
      </c>
      <c r="M333" s="24"/>
      <c r="N333" s="26">
        <f>IFERROR((VLOOKUP(M333,guarnizioni!G:H,2,FALSE)),0)</f>
        <v>0</v>
      </c>
      <c r="O333" s="26">
        <f t="shared" si="60"/>
        <v>9480.4</v>
      </c>
      <c r="P333" s="26">
        <f t="shared" si="61"/>
        <v>0</v>
      </c>
    </row>
    <row r="334" spans="1:16" ht="14.25" customHeight="1" x14ac:dyDescent="0.2">
      <c r="A334" s="22" t="s">
        <v>4865</v>
      </c>
      <c r="B334" s="22" t="s">
        <v>4847</v>
      </c>
      <c r="C334" s="22">
        <v>4</v>
      </c>
      <c r="D334" s="22">
        <v>5.5</v>
      </c>
      <c r="E334" s="36">
        <v>2862.03</v>
      </c>
      <c r="F334" s="35"/>
      <c r="G334" s="36">
        <f t="shared" si="57"/>
        <v>0</v>
      </c>
      <c r="H334" s="36">
        <f t="shared" si="58"/>
        <v>0</v>
      </c>
      <c r="I334" s="24">
        <f t="shared" si="59"/>
        <v>0</v>
      </c>
      <c r="K334" s="24"/>
      <c r="L334" s="26">
        <f>IFERROR((VLOOKUP(K334,tenute!D:E,2,FALSE)),0)</f>
        <v>0</v>
      </c>
      <c r="M334" s="24"/>
      <c r="N334" s="26">
        <f>IFERROR((VLOOKUP(M334,guarnizioni!G:H,2,FALSE)),0)</f>
        <v>0</v>
      </c>
      <c r="O334" s="26">
        <f t="shared" si="60"/>
        <v>2862.03</v>
      </c>
      <c r="P334" s="26">
        <f t="shared" si="61"/>
        <v>0</v>
      </c>
    </row>
    <row r="335" spans="1:16" ht="14.25" customHeight="1" x14ac:dyDescent="0.2">
      <c r="A335" s="22" t="s">
        <v>4866</v>
      </c>
      <c r="B335" s="22" t="s">
        <v>4848</v>
      </c>
      <c r="C335" s="22">
        <v>5.5</v>
      </c>
      <c r="D335" s="22">
        <v>7.5</v>
      </c>
      <c r="E335" s="36">
        <v>3533.47</v>
      </c>
      <c r="F335" s="35"/>
      <c r="G335" s="36">
        <f t="shared" si="57"/>
        <v>0</v>
      </c>
      <c r="H335" s="36">
        <f t="shared" si="58"/>
        <v>0</v>
      </c>
      <c r="I335" s="24">
        <f t="shared" si="59"/>
        <v>0</v>
      </c>
      <c r="K335" s="24"/>
      <c r="L335" s="26">
        <f>IFERROR((VLOOKUP(K335,tenute!D:E,2,FALSE)),0)</f>
        <v>0</v>
      </c>
      <c r="M335" s="24"/>
      <c r="N335" s="26">
        <f>IFERROR((VLOOKUP(M335,guarnizioni!G:H,2,FALSE)),0)</f>
        <v>0</v>
      </c>
      <c r="O335" s="26">
        <f t="shared" si="60"/>
        <v>3533.47</v>
      </c>
      <c r="P335" s="26">
        <f t="shared" si="61"/>
        <v>0</v>
      </c>
    </row>
    <row r="336" spans="1:16" ht="14.25" customHeight="1" x14ac:dyDescent="0.2">
      <c r="A336" s="22" t="s">
        <v>4867</v>
      </c>
      <c r="B336" s="22" t="s">
        <v>4849</v>
      </c>
      <c r="C336" s="22">
        <v>7.5</v>
      </c>
      <c r="D336" s="22">
        <v>10</v>
      </c>
      <c r="E336" s="36">
        <v>4156.47</v>
      </c>
      <c r="F336" s="35"/>
      <c r="G336" s="36">
        <f t="shared" si="57"/>
        <v>0</v>
      </c>
      <c r="H336" s="36">
        <f t="shared" si="58"/>
        <v>0</v>
      </c>
      <c r="I336" s="24">
        <f t="shared" si="59"/>
        <v>0</v>
      </c>
      <c r="K336" s="24"/>
      <c r="L336" s="26">
        <f>IFERROR((VLOOKUP(K336,tenute!D:E,2,FALSE)),0)</f>
        <v>0</v>
      </c>
      <c r="M336" s="24"/>
      <c r="N336" s="26">
        <f>IFERROR((VLOOKUP(M336,guarnizioni!G:H,2,FALSE)),0)</f>
        <v>0</v>
      </c>
      <c r="O336" s="26">
        <f t="shared" si="60"/>
        <v>4156.47</v>
      </c>
      <c r="P336" s="26">
        <f t="shared" si="61"/>
        <v>0</v>
      </c>
    </row>
    <row r="337" spans="1:16" ht="14.25" customHeight="1" x14ac:dyDescent="0.2">
      <c r="A337" s="22" t="s">
        <v>4868</v>
      </c>
      <c r="B337" s="22" t="s">
        <v>4850</v>
      </c>
      <c r="C337" s="22">
        <v>11</v>
      </c>
      <c r="D337" s="22">
        <v>15</v>
      </c>
      <c r="E337" s="36">
        <v>5261.04</v>
      </c>
      <c r="F337" s="35"/>
      <c r="G337" s="36">
        <f t="shared" si="57"/>
        <v>0</v>
      </c>
      <c r="H337" s="36">
        <f t="shared" si="58"/>
        <v>0</v>
      </c>
      <c r="I337" s="24">
        <f t="shared" si="59"/>
        <v>0</v>
      </c>
      <c r="K337" s="24"/>
      <c r="L337" s="26">
        <f>IFERROR((VLOOKUP(K337,tenute!D:E,2,FALSE)),0)</f>
        <v>0</v>
      </c>
      <c r="M337" s="24"/>
      <c r="N337" s="26">
        <f>IFERROR((VLOOKUP(M337,guarnizioni!G:H,2,FALSE)),0)</f>
        <v>0</v>
      </c>
      <c r="O337" s="26">
        <f t="shared" si="60"/>
        <v>5261.04</v>
      </c>
      <c r="P337" s="26">
        <f t="shared" si="61"/>
        <v>0</v>
      </c>
    </row>
    <row r="338" spans="1:16" ht="14.25" customHeight="1" x14ac:dyDescent="0.2">
      <c r="A338" s="22" t="s">
        <v>4869</v>
      </c>
      <c r="B338" s="22" t="s">
        <v>4851</v>
      </c>
      <c r="C338" s="22">
        <v>15</v>
      </c>
      <c r="D338" s="22">
        <v>20</v>
      </c>
      <c r="E338" s="36">
        <v>6091.41</v>
      </c>
      <c r="F338" s="35"/>
      <c r="G338" s="36">
        <f t="shared" si="57"/>
        <v>0</v>
      </c>
      <c r="H338" s="36">
        <f t="shared" si="58"/>
        <v>0</v>
      </c>
      <c r="I338" s="24">
        <f t="shared" si="59"/>
        <v>0</v>
      </c>
      <c r="K338" s="24"/>
      <c r="L338" s="26">
        <f>IFERROR((VLOOKUP(K338,tenute!D:E,2,FALSE)),0)</f>
        <v>0</v>
      </c>
      <c r="M338" s="24"/>
      <c r="N338" s="26">
        <f>IFERROR((VLOOKUP(M338,guarnizioni!G:H,2,FALSE)),0)</f>
        <v>0</v>
      </c>
      <c r="O338" s="26">
        <f t="shared" si="60"/>
        <v>6091.41</v>
      </c>
      <c r="P338" s="26">
        <f t="shared" si="61"/>
        <v>0</v>
      </c>
    </row>
    <row r="339" spans="1:16" ht="14.25" customHeight="1" x14ac:dyDescent="0.2">
      <c r="A339" s="22" t="s">
        <v>4870</v>
      </c>
      <c r="B339" s="22" t="s">
        <v>4852</v>
      </c>
      <c r="C339" s="22">
        <v>15</v>
      </c>
      <c r="D339" s="22">
        <v>20</v>
      </c>
      <c r="E339" s="36">
        <v>6706.86</v>
      </c>
      <c r="F339" s="35"/>
      <c r="G339" s="36">
        <f t="shared" si="57"/>
        <v>0</v>
      </c>
      <c r="H339" s="36">
        <f t="shared" si="58"/>
        <v>0</v>
      </c>
      <c r="I339" s="24">
        <f t="shared" si="59"/>
        <v>0</v>
      </c>
      <c r="K339" s="24"/>
      <c r="L339" s="26">
        <f>IFERROR((VLOOKUP(K339,tenute!D:E,2,FALSE)),0)</f>
        <v>0</v>
      </c>
      <c r="M339" s="24"/>
      <c r="N339" s="26">
        <f>IFERROR((VLOOKUP(M339,guarnizioni!G:H,2,FALSE)),0)</f>
        <v>0</v>
      </c>
      <c r="O339" s="26">
        <f t="shared" si="60"/>
        <v>6706.86</v>
      </c>
      <c r="P339" s="26">
        <f t="shared" si="61"/>
        <v>0</v>
      </c>
    </row>
    <row r="340" spans="1:16" ht="14.25" customHeight="1" x14ac:dyDescent="0.2">
      <c r="A340" s="22" t="s">
        <v>4871</v>
      </c>
      <c r="B340" s="22" t="s">
        <v>4853</v>
      </c>
      <c r="C340" s="22">
        <v>18.5</v>
      </c>
      <c r="D340" s="22">
        <v>25</v>
      </c>
      <c r="E340" s="36">
        <v>7844.23</v>
      </c>
      <c r="F340" s="35"/>
      <c r="G340" s="36">
        <f t="shared" si="57"/>
        <v>0</v>
      </c>
      <c r="H340" s="36">
        <f t="shared" si="58"/>
        <v>0</v>
      </c>
      <c r="I340" s="24">
        <f t="shared" si="59"/>
        <v>0</v>
      </c>
      <c r="K340" s="24"/>
      <c r="L340" s="26">
        <f>IFERROR((VLOOKUP(K340,tenute!D:E,2,FALSE)),0)</f>
        <v>0</v>
      </c>
      <c r="M340" s="24"/>
      <c r="N340" s="26">
        <f>IFERROR((VLOOKUP(M340,guarnizioni!G:H,2,FALSE)),0)</f>
        <v>0</v>
      </c>
      <c r="O340" s="26">
        <f t="shared" si="60"/>
        <v>7844.23</v>
      </c>
      <c r="P340" s="26">
        <f t="shared" si="61"/>
        <v>0</v>
      </c>
    </row>
    <row r="341" spans="1:16" ht="14.25" customHeight="1" x14ac:dyDescent="0.2">
      <c r="A341" s="22" t="s">
        <v>4872</v>
      </c>
      <c r="B341" s="22" t="s">
        <v>4854</v>
      </c>
      <c r="C341" s="22">
        <v>22</v>
      </c>
      <c r="D341" s="22">
        <v>30</v>
      </c>
      <c r="E341" s="36">
        <v>8971.02</v>
      </c>
      <c r="F341" s="35"/>
      <c r="G341" s="36">
        <f t="shared" si="57"/>
        <v>0</v>
      </c>
      <c r="H341" s="36">
        <f t="shared" si="58"/>
        <v>0</v>
      </c>
      <c r="I341" s="24">
        <f t="shared" si="59"/>
        <v>0</v>
      </c>
      <c r="K341" s="24"/>
      <c r="L341" s="26">
        <f>IFERROR((VLOOKUP(K341,tenute!D:E,2,FALSE)),0)</f>
        <v>0</v>
      </c>
      <c r="M341" s="24"/>
      <c r="N341" s="26">
        <f>IFERROR((VLOOKUP(M341,guarnizioni!G:H,2,FALSE)),0)</f>
        <v>0</v>
      </c>
      <c r="O341" s="26">
        <f t="shared" si="60"/>
        <v>8971.02</v>
      </c>
      <c r="P341" s="26">
        <f t="shared" si="61"/>
        <v>0</v>
      </c>
    </row>
    <row r="342" spans="1:16" ht="14.25" customHeight="1" x14ac:dyDescent="0.2">
      <c r="A342" s="22" t="s">
        <v>7067</v>
      </c>
      <c r="B342" s="22" t="s">
        <v>7006</v>
      </c>
      <c r="C342" s="22">
        <v>5.5</v>
      </c>
      <c r="D342" s="22">
        <v>7.5</v>
      </c>
      <c r="E342" s="36">
        <v>3903</v>
      </c>
      <c r="F342" s="35"/>
      <c r="G342" s="36">
        <f>IF(F342="",IF($I$8="","",$I$8),F342)</f>
        <v>0</v>
      </c>
      <c r="H342" s="36">
        <f>ROUND(E342*(G342),2)</f>
        <v>0</v>
      </c>
      <c r="I342" s="24">
        <f>H342*$I$10</f>
        <v>0</v>
      </c>
      <c r="K342" s="24"/>
      <c r="L342" s="26">
        <f>IFERROR((VLOOKUP(K342,tenute!D:E,2,FALSE)),0)</f>
        <v>0</v>
      </c>
      <c r="M342" s="24"/>
      <c r="N342" s="26"/>
      <c r="O342" s="26">
        <f t="shared" ref="O342:O368" si="62">E342+L342+N342</f>
        <v>3903</v>
      </c>
      <c r="P342" s="26">
        <f t="shared" ref="P342:P368" si="63">O342*$I$8</f>
        <v>0</v>
      </c>
    </row>
    <row r="343" spans="1:16" ht="14.25" customHeight="1" x14ac:dyDescent="0.2">
      <c r="A343" s="22" t="s">
        <v>7068</v>
      </c>
      <c r="B343" s="22" t="s">
        <v>7007</v>
      </c>
      <c r="C343" s="22">
        <v>7.5</v>
      </c>
      <c r="D343" s="22">
        <v>10</v>
      </c>
      <c r="E343" s="36">
        <v>4673.03</v>
      </c>
      <c r="F343" s="35"/>
      <c r="G343" s="36">
        <f t="shared" ref="G343:G368" si="64">IF(F343="",IF($I$8="","",$I$8),F343)</f>
        <v>0</v>
      </c>
      <c r="H343" s="36">
        <f t="shared" ref="H343:H368" si="65">ROUND(E343*(G343),2)</f>
        <v>0</v>
      </c>
      <c r="I343" s="24">
        <f t="shared" ref="I343:I368" si="66">H343*$I$10</f>
        <v>0</v>
      </c>
      <c r="K343" s="24"/>
      <c r="L343" s="26">
        <f>IFERROR((VLOOKUP(K343,tenute!D:E,2,FALSE)),0)</f>
        <v>0</v>
      </c>
      <c r="M343" s="24"/>
      <c r="N343" s="26"/>
      <c r="O343" s="26">
        <f t="shared" si="62"/>
        <v>4673.03</v>
      </c>
      <c r="P343" s="26">
        <f t="shared" si="63"/>
        <v>0</v>
      </c>
    </row>
    <row r="344" spans="1:16" ht="14.25" customHeight="1" x14ac:dyDescent="0.2">
      <c r="A344" s="22" t="s">
        <v>7069</v>
      </c>
      <c r="B344" s="22" t="s">
        <v>7010</v>
      </c>
      <c r="C344" s="22">
        <v>11</v>
      </c>
      <c r="D344" s="22">
        <v>15</v>
      </c>
      <c r="E344" s="36">
        <v>5599.72</v>
      </c>
      <c r="F344" s="35"/>
      <c r="G344" s="36">
        <f t="shared" si="64"/>
        <v>0</v>
      </c>
      <c r="H344" s="36">
        <f t="shared" si="65"/>
        <v>0</v>
      </c>
      <c r="I344" s="24">
        <f t="shared" si="66"/>
        <v>0</v>
      </c>
      <c r="K344" s="24"/>
      <c r="L344" s="26">
        <f>IFERROR((VLOOKUP(K344,tenute!D:E,2,FALSE)),0)</f>
        <v>0</v>
      </c>
      <c r="M344" s="24"/>
      <c r="N344" s="26"/>
      <c r="O344" s="26">
        <f t="shared" si="62"/>
        <v>5599.72</v>
      </c>
      <c r="P344" s="26">
        <f t="shared" si="63"/>
        <v>0</v>
      </c>
    </row>
    <row r="345" spans="1:16" ht="14.25" customHeight="1" x14ac:dyDescent="0.2">
      <c r="A345" s="22" t="s">
        <v>7071</v>
      </c>
      <c r="B345" s="22" t="s">
        <v>7011</v>
      </c>
      <c r="C345" s="22">
        <v>15</v>
      </c>
      <c r="D345" s="22">
        <v>20</v>
      </c>
      <c r="E345" s="36">
        <v>6785.3</v>
      </c>
      <c r="F345" s="35"/>
      <c r="G345" s="36">
        <f t="shared" si="64"/>
        <v>0</v>
      </c>
      <c r="H345" s="36">
        <f t="shared" si="65"/>
        <v>0</v>
      </c>
      <c r="I345" s="24">
        <f t="shared" si="66"/>
        <v>0</v>
      </c>
      <c r="K345" s="24"/>
      <c r="L345" s="26">
        <f>IFERROR((VLOOKUP(K345,tenute!D:E,2,FALSE)),0)</f>
        <v>0</v>
      </c>
      <c r="M345" s="24"/>
      <c r="N345" s="26"/>
      <c r="O345" s="26">
        <f t="shared" si="62"/>
        <v>6785.3</v>
      </c>
      <c r="P345" s="26">
        <f t="shared" si="63"/>
        <v>0</v>
      </c>
    </row>
    <row r="346" spans="1:16" ht="14.25" customHeight="1" x14ac:dyDescent="0.2">
      <c r="A346" s="22" t="s">
        <v>7070</v>
      </c>
      <c r="B346" s="22" t="s">
        <v>7014</v>
      </c>
      <c r="C346" s="22">
        <v>18.5</v>
      </c>
      <c r="D346" s="22">
        <v>25</v>
      </c>
      <c r="E346" s="36">
        <v>7118.35</v>
      </c>
      <c r="F346" s="35"/>
      <c r="G346" s="36">
        <f t="shared" si="64"/>
        <v>0</v>
      </c>
      <c r="H346" s="36">
        <f t="shared" si="65"/>
        <v>0</v>
      </c>
      <c r="I346" s="24">
        <f t="shared" si="66"/>
        <v>0</v>
      </c>
      <c r="K346" s="24"/>
      <c r="L346" s="26">
        <f>IFERROR((VLOOKUP(K346,tenute!D:E,2,FALSE)),0)</f>
        <v>0</v>
      </c>
      <c r="M346" s="24"/>
      <c r="N346" s="26"/>
      <c r="O346" s="26">
        <f t="shared" si="62"/>
        <v>7118.35</v>
      </c>
      <c r="P346" s="26">
        <f t="shared" si="63"/>
        <v>0</v>
      </c>
    </row>
    <row r="347" spans="1:16" ht="14.25" customHeight="1" x14ac:dyDescent="0.2">
      <c r="A347" s="22" t="s">
        <v>7073</v>
      </c>
      <c r="B347" s="22" t="s">
        <v>7015</v>
      </c>
      <c r="C347" s="22">
        <v>18.5</v>
      </c>
      <c r="D347" s="22">
        <v>25</v>
      </c>
      <c r="E347" s="36">
        <v>7570.16</v>
      </c>
      <c r="F347" s="35"/>
      <c r="G347" s="36">
        <f t="shared" si="64"/>
        <v>0</v>
      </c>
      <c r="H347" s="36">
        <f t="shared" si="65"/>
        <v>0</v>
      </c>
      <c r="I347" s="24">
        <f t="shared" si="66"/>
        <v>0</v>
      </c>
      <c r="K347" s="24"/>
      <c r="L347" s="26">
        <f>IFERROR((VLOOKUP(K347,tenute!D:E,2,FALSE)),0)</f>
        <v>0</v>
      </c>
      <c r="M347" s="24"/>
      <c r="N347" s="26"/>
      <c r="O347" s="26">
        <f t="shared" si="62"/>
        <v>7570.16</v>
      </c>
      <c r="P347" s="26">
        <f t="shared" si="63"/>
        <v>0</v>
      </c>
    </row>
    <row r="348" spans="1:16" ht="14.25" customHeight="1" x14ac:dyDescent="0.2">
      <c r="A348" s="22" t="s">
        <v>7072</v>
      </c>
      <c r="B348" s="22" t="s">
        <v>7018</v>
      </c>
      <c r="C348" s="22">
        <v>22</v>
      </c>
      <c r="D348" s="22">
        <v>30</v>
      </c>
      <c r="E348" s="36">
        <v>8386.3799999999992</v>
      </c>
      <c r="F348" s="35"/>
      <c r="G348" s="36">
        <f t="shared" si="64"/>
        <v>0</v>
      </c>
      <c r="H348" s="36">
        <f t="shared" si="65"/>
        <v>0</v>
      </c>
      <c r="I348" s="24">
        <f t="shared" si="66"/>
        <v>0</v>
      </c>
      <c r="K348" s="24"/>
      <c r="L348" s="26">
        <f>IFERROR((VLOOKUP(K348,tenute!D:E,2,FALSE)),0)</f>
        <v>0</v>
      </c>
      <c r="M348" s="24"/>
      <c r="N348" s="26"/>
      <c r="O348" s="26">
        <f t="shared" si="62"/>
        <v>8386.3799999999992</v>
      </c>
      <c r="P348" s="26">
        <f t="shared" si="63"/>
        <v>0</v>
      </c>
    </row>
    <row r="349" spans="1:16" ht="14.25" customHeight="1" x14ac:dyDescent="0.2">
      <c r="A349" s="22" t="s">
        <v>7075</v>
      </c>
      <c r="B349" s="22" t="s">
        <v>7019</v>
      </c>
      <c r="C349" s="22">
        <v>30</v>
      </c>
      <c r="D349" s="22">
        <v>40</v>
      </c>
      <c r="E349" s="36">
        <v>12010.68</v>
      </c>
      <c r="F349" s="35"/>
      <c r="G349" s="36">
        <f t="shared" si="64"/>
        <v>0</v>
      </c>
      <c r="H349" s="36">
        <f t="shared" si="65"/>
        <v>0</v>
      </c>
      <c r="I349" s="24">
        <f t="shared" si="66"/>
        <v>0</v>
      </c>
      <c r="K349" s="24"/>
      <c r="L349" s="26">
        <f>IFERROR((VLOOKUP(K349,tenute!D:E,2,FALSE)),0)</f>
        <v>0</v>
      </c>
      <c r="M349" s="24"/>
      <c r="N349" s="26"/>
      <c r="O349" s="26">
        <f t="shared" si="62"/>
        <v>12010.68</v>
      </c>
      <c r="P349" s="26">
        <f t="shared" si="63"/>
        <v>0</v>
      </c>
    </row>
    <row r="350" spans="1:16" ht="14.25" customHeight="1" x14ac:dyDescent="0.2">
      <c r="A350" s="22" t="s">
        <v>7074</v>
      </c>
      <c r="B350" s="22" t="s">
        <v>7022</v>
      </c>
      <c r="C350" s="22">
        <v>30</v>
      </c>
      <c r="D350" s="22">
        <v>40</v>
      </c>
      <c r="E350" s="36">
        <v>12010.68</v>
      </c>
      <c r="F350" s="35"/>
      <c r="G350" s="36">
        <f t="shared" si="64"/>
        <v>0</v>
      </c>
      <c r="H350" s="36">
        <f t="shared" si="65"/>
        <v>0</v>
      </c>
      <c r="I350" s="24">
        <f t="shared" si="66"/>
        <v>0</v>
      </c>
      <c r="K350" s="24"/>
      <c r="L350" s="26">
        <f>IFERROR((VLOOKUP(K350,tenute!D:E,2,FALSE)),0)</f>
        <v>0</v>
      </c>
      <c r="M350" s="24"/>
      <c r="N350" s="26"/>
      <c r="O350" s="26">
        <f t="shared" si="62"/>
        <v>12010.68</v>
      </c>
      <c r="P350" s="26">
        <f t="shared" si="63"/>
        <v>0</v>
      </c>
    </row>
    <row r="351" spans="1:16" ht="14.25" customHeight="1" x14ac:dyDescent="0.2">
      <c r="A351" s="22" t="s">
        <v>7077</v>
      </c>
      <c r="B351" s="22" t="s">
        <v>7026</v>
      </c>
      <c r="C351" s="22">
        <v>30</v>
      </c>
      <c r="D351" s="22">
        <v>40</v>
      </c>
      <c r="E351" s="36">
        <v>12413.01</v>
      </c>
      <c r="F351" s="35"/>
      <c r="G351" s="36">
        <f t="shared" si="64"/>
        <v>0</v>
      </c>
      <c r="H351" s="36">
        <f t="shared" si="65"/>
        <v>0</v>
      </c>
      <c r="I351" s="24">
        <f t="shared" si="66"/>
        <v>0</v>
      </c>
      <c r="K351" s="24"/>
      <c r="L351" s="26">
        <f>IFERROR((VLOOKUP(K351,tenute!D:E,2,FALSE)),0)</f>
        <v>0</v>
      </c>
      <c r="M351" s="24"/>
      <c r="N351" s="26"/>
      <c r="O351" s="26">
        <f t="shared" si="62"/>
        <v>12413.01</v>
      </c>
      <c r="P351" s="26">
        <f t="shared" si="63"/>
        <v>0</v>
      </c>
    </row>
    <row r="352" spans="1:16" ht="14.25" customHeight="1" x14ac:dyDescent="0.2">
      <c r="A352" s="22" t="s">
        <v>7076</v>
      </c>
      <c r="B352" s="22" t="s">
        <v>7024</v>
      </c>
      <c r="C352" s="22">
        <v>37</v>
      </c>
      <c r="D352" s="22">
        <v>50</v>
      </c>
      <c r="E352" s="36">
        <v>14142.75</v>
      </c>
      <c r="F352" s="35"/>
      <c r="G352" s="36">
        <f t="shared" si="64"/>
        <v>0</v>
      </c>
      <c r="H352" s="36">
        <f t="shared" si="65"/>
        <v>0</v>
      </c>
      <c r="I352" s="24">
        <f t="shared" si="66"/>
        <v>0</v>
      </c>
      <c r="K352" s="24"/>
      <c r="L352" s="26">
        <f>IFERROR((VLOOKUP(K352,tenute!D:E,2,FALSE)),0)</f>
        <v>0</v>
      </c>
      <c r="M352" s="24"/>
      <c r="N352" s="26"/>
      <c r="O352" s="26">
        <f t="shared" si="62"/>
        <v>14142.75</v>
      </c>
      <c r="P352" s="26">
        <f t="shared" si="63"/>
        <v>0</v>
      </c>
    </row>
    <row r="353" spans="1:16" ht="14.25" customHeight="1" x14ac:dyDescent="0.2">
      <c r="A353" s="22" t="s">
        <v>7079</v>
      </c>
      <c r="B353" s="22" t="s">
        <v>7030</v>
      </c>
      <c r="C353" s="22">
        <v>37</v>
      </c>
      <c r="D353" s="22">
        <v>50</v>
      </c>
      <c r="E353" s="36">
        <v>14566.5</v>
      </c>
      <c r="F353" s="35"/>
      <c r="G353" s="36">
        <f t="shared" si="64"/>
        <v>0</v>
      </c>
      <c r="H353" s="36">
        <f t="shared" si="65"/>
        <v>0</v>
      </c>
      <c r="I353" s="24">
        <f t="shared" si="66"/>
        <v>0</v>
      </c>
      <c r="K353" s="24"/>
      <c r="L353" s="26">
        <f>IFERROR((VLOOKUP(K353,tenute!D:E,2,FALSE)),0)</f>
        <v>0</v>
      </c>
      <c r="M353" s="24"/>
      <c r="N353" s="26"/>
      <c r="O353" s="26">
        <f t="shared" si="62"/>
        <v>14566.5</v>
      </c>
      <c r="P353" s="26">
        <f t="shared" si="63"/>
        <v>0</v>
      </c>
    </row>
    <row r="354" spans="1:16" ht="14.25" customHeight="1" x14ac:dyDescent="0.2">
      <c r="A354" s="22" t="s">
        <v>7078</v>
      </c>
      <c r="B354" s="22" t="s">
        <v>7028</v>
      </c>
      <c r="C354" s="22">
        <v>45</v>
      </c>
      <c r="D354" s="22">
        <v>60</v>
      </c>
      <c r="E354" s="36">
        <v>16034.05</v>
      </c>
      <c r="F354" s="35"/>
      <c r="G354" s="36">
        <f t="shared" si="64"/>
        <v>0</v>
      </c>
      <c r="H354" s="36">
        <f t="shared" si="65"/>
        <v>0</v>
      </c>
      <c r="I354" s="24">
        <f t="shared" si="66"/>
        <v>0</v>
      </c>
      <c r="K354" s="24"/>
      <c r="L354" s="26">
        <f>IFERROR((VLOOKUP(K354,tenute!D:E,2,FALSE)),0)</f>
        <v>0</v>
      </c>
      <c r="M354" s="24"/>
      <c r="N354" s="26"/>
      <c r="O354" s="26">
        <f t="shared" si="62"/>
        <v>16034.05</v>
      </c>
      <c r="P354" s="26">
        <f t="shared" si="63"/>
        <v>0</v>
      </c>
    </row>
    <row r="355" spans="1:16" ht="14.25" customHeight="1" x14ac:dyDescent="0.2">
      <c r="A355" s="22" t="s">
        <v>7081</v>
      </c>
      <c r="B355" s="22" t="s">
        <v>7034</v>
      </c>
      <c r="C355" s="22">
        <v>45</v>
      </c>
      <c r="D355" s="22">
        <v>60</v>
      </c>
      <c r="E355" s="36">
        <v>17498.259999999998</v>
      </c>
      <c r="F355" s="35"/>
      <c r="G355" s="36">
        <f t="shared" si="64"/>
        <v>0</v>
      </c>
      <c r="H355" s="36">
        <f t="shared" si="65"/>
        <v>0</v>
      </c>
      <c r="I355" s="24">
        <f t="shared" si="66"/>
        <v>0</v>
      </c>
      <c r="K355" s="24"/>
      <c r="L355" s="26">
        <f>IFERROR((VLOOKUP(K355,tenute!D:E,2,FALSE)),0)</f>
        <v>0</v>
      </c>
      <c r="M355" s="24"/>
      <c r="N355" s="26"/>
      <c r="O355" s="26">
        <f t="shared" si="62"/>
        <v>17498.259999999998</v>
      </c>
      <c r="P355" s="26">
        <f t="shared" si="63"/>
        <v>0</v>
      </c>
    </row>
    <row r="356" spans="1:16" ht="14.25" customHeight="1" x14ac:dyDescent="0.2">
      <c r="A356" s="22" t="s">
        <v>7080</v>
      </c>
      <c r="B356" s="22" t="s">
        <v>7032</v>
      </c>
      <c r="C356" s="22">
        <v>45</v>
      </c>
      <c r="D356" s="22">
        <v>60</v>
      </c>
      <c r="E356" s="36">
        <v>17498.259999999998</v>
      </c>
      <c r="F356" s="35"/>
      <c r="G356" s="36">
        <f t="shared" si="64"/>
        <v>0</v>
      </c>
      <c r="H356" s="36">
        <f t="shared" si="65"/>
        <v>0</v>
      </c>
      <c r="I356" s="24">
        <f t="shared" si="66"/>
        <v>0</v>
      </c>
      <c r="K356" s="24"/>
      <c r="L356" s="26">
        <f>IFERROR((VLOOKUP(K356,tenute!D:E,2,FALSE)),0)</f>
        <v>0</v>
      </c>
      <c r="M356" s="24"/>
      <c r="N356" s="26"/>
      <c r="O356" s="26">
        <f t="shared" si="62"/>
        <v>17498.259999999998</v>
      </c>
      <c r="P356" s="26">
        <f t="shared" si="63"/>
        <v>0</v>
      </c>
    </row>
    <row r="357" spans="1:16" ht="14.25" customHeight="1" x14ac:dyDescent="0.2">
      <c r="A357" s="22" t="s">
        <v>7083</v>
      </c>
      <c r="B357" s="22" t="s">
        <v>7038</v>
      </c>
      <c r="C357" s="22">
        <v>5.5</v>
      </c>
      <c r="D357" s="22">
        <v>7.5</v>
      </c>
      <c r="E357" s="36">
        <v>4155.25</v>
      </c>
      <c r="F357" s="35"/>
      <c r="G357" s="36">
        <f t="shared" si="64"/>
        <v>0</v>
      </c>
      <c r="H357" s="36">
        <f t="shared" si="65"/>
        <v>0</v>
      </c>
      <c r="I357" s="24">
        <f t="shared" si="66"/>
        <v>0</v>
      </c>
      <c r="K357" s="24"/>
      <c r="L357" s="26">
        <f>IFERROR((VLOOKUP(K357,tenute!D:E,2,FALSE)),0)</f>
        <v>0</v>
      </c>
      <c r="M357" s="24"/>
      <c r="N357" s="26"/>
      <c r="O357" s="26">
        <f t="shared" si="62"/>
        <v>4155.25</v>
      </c>
      <c r="P357" s="26">
        <f t="shared" si="63"/>
        <v>0</v>
      </c>
    </row>
    <row r="358" spans="1:16" ht="14.25" customHeight="1" x14ac:dyDescent="0.2">
      <c r="A358" s="22" t="s">
        <v>7082</v>
      </c>
      <c r="B358" s="22" t="s">
        <v>7093</v>
      </c>
      <c r="C358" s="22">
        <v>7.5</v>
      </c>
      <c r="D358" s="22">
        <v>10</v>
      </c>
      <c r="E358" s="36">
        <v>4673.03</v>
      </c>
      <c r="F358" s="35"/>
      <c r="G358" s="36">
        <f t="shared" si="64"/>
        <v>0</v>
      </c>
      <c r="H358" s="36">
        <f t="shared" si="65"/>
        <v>0</v>
      </c>
      <c r="I358" s="24">
        <f t="shared" si="66"/>
        <v>0</v>
      </c>
      <c r="K358" s="24"/>
      <c r="L358" s="26">
        <f>IFERROR((VLOOKUP(K358,tenute!D:E,2,FALSE)),0)</f>
        <v>0</v>
      </c>
      <c r="M358" s="24"/>
      <c r="N358" s="26"/>
      <c r="O358" s="26">
        <f t="shared" si="62"/>
        <v>4673.03</v>
      </c>
      <c r="P358" s="26">
        <f t="shared" si="63"/>
        <v>0</v>
      </c>
    </row>
    <row r="359" spans="1:16" ht="14.25" customHeight="1" x14ac:dyDescent="0.2">
      <c r="A359" s="22" t="s">
        <v>7084</v>
      </c>
      <c r="B359" s="22" t="s">
        <v>7043</v>
      </c>
      <c r="C359" s="22">
        <v>11</v>
      </c>
      <c r="D359" s="22">
        <v>15</v>
      </c>
      <c r="E359" s="36">
        <v>5616.21</v>
      </c>
      <c r="F359" s="35"/>
      <c r="G359" s="36">
        <f t="shared" si="64"/>
        <v>0</v>
      </c>
      <c r="H359" s="36">
        <f t="shared" si="65"/>
        <v>0</v>
      </c>
      <c r="I359" s="24">
        <f t="shared" si="66"/>
        <v>0</v>
      </c>
      <c r="K359" s="24"/>
      <c r="L359" s="26">
        <f>IFERROR((VLOOKUP(K359,tenute!D:E,2,FALSE)),0)</f>
        <v>0</v>
      </c>
      <c r="M359" s="24"/>
      <c r="N359" s="26"/>
      <c r="O359" s="26">
        <f t="shared" si="62"/>
        <v>5616.21</v>
      </c>
      <c r="P359" s="26">
        <f t="shared" si="63"/>
        <v>0</v>
      </c>
    </row>
    <row r="360" spans="1:16" ht="14.25" customHeight="1" x14ac:dyDescent="0.2">
      <c r="A360" s="22" t="s">
        <v>7041</v>
      </c>
      <c r="B360" s="22" t="s">
        <v>7040</v>
      </c>
      <c r="C360" s="22">
        <v>15</v>
      </c>
      <c r="D360" s="22">
        <v>20</v>
      </c>
      <c r="E360" s="36">
        <v>6511.56</v>
      </c>
      <c r="F360" s="35"/>
      <c r="G360" s="36">
        <f t="shared" si="64"/>
        <v>0</v>
      </c>
      <c r="H360" s="36">
        <f t="shared" si="65"/>
        <v>0</v>
      </c>
      <c r="I360" s="24">
        <f t="shared" si="66"/>
        <v>0</v>
      </c>
      <c r="K360" s="24"/>
      <c r="L360" s="26">
        <f>IFERROR((VLOOKUP(K360,tenute!D:E,2,FALSE)),0)</f>
        <v>0</v>
      </c>
      <c r="M360" s="24"/>
      <c r="N360" s="26"/>
      <c r="O360" s="26">
        <f t="shared" si="62"/>
        <v>6511.56</v>
      </c>
      <c r="P360" s="26">
        <f t="shared" si="63"/>
        <v>0</v>
      </c>
    </row>
    <row r="361" spans="1:16" ht="14.25" customHeight="1" x14ac:dyDescent="0.2">
      <c r="A361" s="22" t="s">
        <v>7086</v>
      </c>
      <c r="B361" s="22" t="s">
        <v>7094</v>
      </c>
      <c r="C361" s="22">
        <v>18.5</v>
      </c>
      <c r="D361" s="22">
        <v>25</v>
      </c>
      <c r="E361" s="36">
        <v>7532.22</v>
      </c>
      <c r="F361" s="35"/>
      <c r="G361" s="36">
        <f t="shared" si="64"/>
        <v>0</v>
      </c>
      <c r="H361" s="36">
        <f t="shared" si="65"/>
        <v>0</v>
      </c>
      <c r="I361" s="24">
        <f t="shared" si="66"/>
        <v>0</v>
      </c>
      <c r="K361" s="24"/>
      <c r="L361" s="26">
        <f>IFERROR((VLOOKUP(K361,tenute!D:E,2,FALSE)),0)</f>
        <v>0</v>
      </c>
      <c r="M361" s="24"/>
      <c r="N361" s="26"/>
      <c r="O361" s="26">
        <f t="shared" si="62"/>
        <v>7532.22</v>
      </c>
      <c r="P361" s="26">
        <f t="shared" si="63"/>
        <v>0</v>
      </c>
    </row>
    <row r="362" spans="1:16" ht="14.25" customHeight="1" x14ac:dyDescent="0.2">
      <c r="A362" s="22" t="s">
        <v>7085</v>
      </c>
      <c r="B362" s="22" t="s">
        <v>7045</v>
      </c>
      <c r="C362" s="22">
        <v>22</v>
      </c>
      <c r="D362" s="22">
        <v>30</v>
      </c>
      <c r="E362" s="36">
        <v>8285.7800000000007</v>
      </c>
      <c r="F362" s="35"/>
      <c r="G362" s="36">
        <f t="shared" si="64"/>
        <v>0</v>
      </c>
      <c r="H362" s="36">
        <f t="shared" si="65"/>
        <v>0</v>
      </c>
      <c r="I362" s="24">
        <f t="shared" si="66"/>
        <v>0</v>
      </c>
      <c r="K362" s="24"/>
      <c r="L362" s="26">
        <f>IFERROR((VLOOKUP(K362,tenute!D:E,2,FALSE)),0)</f>
        <v>0</v>
      </c>
      <c r="M362" s="24"/>
      <c r="N362" s="26"/>
      <c r="O362" s="26">
        <f t="shared" si="62"/>
        <v>8285.7800000000007</v>
      </c>
      <c r="P362" s="26">
        <f t="shared" si="63"/>
        <v>0</v>
      </c>
    </row>
    <row r="363" spans="1:16" ht="14.25" customHeight="1" x14ac:dyDescent="0.2">
      <c r="A363" s="22" t="s">
        <v>7088</v>
      </c>
      <c r="B363" s="22" t="s">
        <v>7051</v>
      </c>
      <c r="C363" s="22">
        <v>30</v>
      </c>
      <c r="D363" s="22">
        <v>40</v>
      </c>
      <c r="E363" s="36">
        <v>11509.42</v>
      </c>
      <c r="F363" s="35"/>
      <c r="G363" s="36">
        <f t="shared" si="64"/>
        <v>0</v>
      </c>
      <c r="H363" s="36">
        <f t="shared" si="65"/>
        <v>0</v>
      </c>
      <c r="I363" s="24">
        <f t="shared" si="66"/>
        <v>0</v>
      </c>
      <c r="K363" s="24"/>
      <c r="L363" s="26">
        <f>IFERROR((VLOOKUP(K363,tenute!D:E,2,FALSE)),0)</f>
        <v>0</v>
      </c>
      <c r="M363" s="24"/>
      <c r="N363" s="26"/>
      <c r="O363" s="26">
        <f t="shared" si="62"/>
        <v>11509.42</v>
      </c>
      <c r="P363" s="26">
        <f t="shared" si="63"/>
        <v>0</v>
      </c>
    </row>
    <row r="364" spans="1:16" ht="14.25" customHeight="1" x14ac:dyDescent="0.2">
      <c r="A364" s="22" t="s">
        <v>7087</v>
      </c>
      <c r="B364" s="22" t="s">
        <v>7049</v>
      </c>
      <c r="C364" s="22">
        <v>30</v>
      </c>
      <c r="D364" s="22">
        <v>40</v>
      </c>
      <c r="E364" s="36">
        <v>11509.42</v>
      </c>
      <c r="F364" s="35"/>
      <c r="G364" s="36">
        <f t="shared" si="64"/>
        <v>0</v>
      </c>
      <c r="H364" s="36">
        <f t="shared" si="65"/>
        <v>0</v>
      </c>
      <c r="I364" s="24">
        <f t="shared" si="66"/>
        <v>0</v>
      </c>
      <c r="K364" s="24"/>
      <c r="L364" s="26">
        <f>IFERROR((VLOOKUP(K364,tenute!D:E,2,FALSE)),0)</f>
        <v>0</v>
      </c>
      <c r="M364" s="24"/>
      <c r="N364" s="26"/>
      <c r="O364" s="26">
        <f t="shared" si="62"/>
        <v>11509.42</v>
      </c>
      <c r="P364" s="26">
        <f t="shared" si="63"/>
        <v>0</v>
      </c>
    </row>
    <row r="365" spans="1:16" ht="14.25" customHeight="1" x14ac:dyDescent="0.2">
      <c r="A365" s="22" t="s">
        <v>7090</v>
      </c>
      <c r="B365" s="22" t="s">
        <v>7055</v>
      </c>
      <c r="C365" s="22">
        <v>37</v>
      </c>
      <c r="D365" s="22">
        <v>50</v>
      </c>
      <c r="E365" s="36">
        <v>14150.97</v>
      </c>
      <c r="F365" s="35"/>
      <c r="G365" s="36">
        <f t="shared" si="64"/>
        <v>0</v>
      </c>
      <c r="H365" s="36">
        <f t="shared" si="65"/>
        <v>0</v>
      </c>
      <c r="I365" s="24">
        <f t="shared" si="66"/>
        <v>0</v>
      </c>
      <c r="K365" s="24"/>
      <c r="L365" s="26">
        <f>IFERROR((VLOOKUP(K365,tenute!D:E,2,FALSE)),0)</f>
        <v>0</v>
      </c>
      <c r="M365" s="24"/>
      <c r="N365" s="26"/>
      <c r="O365" s="26">
        <f t="shared" si="62"/>
        <v>14150.97</v>
      </c>
      <c r="P365" s="26">
        <f t="shared" si="63"/>
        <v>0</v>
      </c>
    </row>
    <row r="366" spans="1:16" ht="14.25" customHeight="1" x14ac:dyDescent="0.2">
      <c r="A366" s="22" t="s">
        <v>7089</v>
      </c>
      <c r="B366" s="22" t="s">
        <v>7053</v>
      </c>
      <c r="C366" s="22">
        <v>37</v>
      </c>
      <c r="D366" s="22">
        <v>50</v>
      </c>
      <c r="E366" s="36">
        <v>14170.75</v>
      </c>
      <c r="F366" s="35"/>
      <c r="G366" s="36">
        <f t="shared" si="64"/>
        <v>0</v>
      </c>
      <c r="H366" s="36">
        <f t="shared" si="65"/>
        <v>0</v>
      </c>
      <c r="I366" s="24">
        <f t="shared" si="66"/>
        <v>0</v>
      </c>
      <c r="K366" s="24"/>
      <c r="L366" s="26">
        <f>IFERROR((VLOOKUP(K366,tenute!D:E,2,FALSE)),0)</f>
        <v>0</v>
      </c>
      <c r="M366" s="24"/>
      <c r="N366" s="26"/>
      <c r="O366" s="26">
        <f t="shared" si="62"/>
        <v>14170.75</v>
      </c>
      <c r="P366" s="26">
        <f t="shared" si="63"/>
        <v>0</v>
      </c>
    </row>
    <row r="367" spans="1:16" ht="14.25" customHeight="1" x14ac:dyDescent="0.2">
      <c r="A367" s="22" t="s">
        <v>7092</v>
      </c>
      <c r="B367" s="22" t="s">
        <v>7059</v>
      </c>
      <c r="C367" s="22">
        <v>45</v>
      </c>
      <c r="D367" s="22">
        <v>60</v>
      </c>
      <c r="E367" s="36">
        <v>15987.88</v>
      </c>
      <c r="F367" s="35"/>
      <c r="G367" s="36">
        <f t="shared" si="64"/>
        <v>0</v>
      </c>
      <c r="H367" s="36">
        <f t="shared" si="65"/>
        <v>0</v>
      </c>
      <c r="I367" s="24">
        <f t="shared" si="66"/>
        <v>0</v>
      </c>
      <c r="K367" s="24"/>
      <c r="L367" s="26">
        <f>IFERROR((VLOOKUP(K367,tenute!D:E,2,FALSE)),0)</f>
        <v>0</v>
      </c>
      <c r="M367" s="24"/>
      <c r="N367" s="26"/>
      <c r="O367" s="26">
        <f t="shared" si="62"/>
        <v>15987.88</v>
      </c>
      <c r="P367" s="26">
        <f t="shared" si="63"/>
        <v>0</v>
      </c>
    </row>
    <row r="368" spans="1:16" ht="14.25" customHeight="1" x14ac:dyDescent="0.2">
      <c r="A368" s="22" t="s">
        <v>7091</v>
      </c>
      <c r="B368" s="22" t="s">
        <v>7057</v>
      </c>
      <c r="C368" s="22">
        <v>45</v>
      </c>
      <c r="D368" s="22">
        <v>60</v>
      </c>
      <c r="E368" s="36">
        <v>15987.88</v>
      </c>
      <c r="F368" s="35"/>
      <c r="G368" s="36">
        <f t="shared" si="64"/>
        <v>0</v>
      </c>
      <c r="H368" s="36">
        <f t="shared" si="65"/>
        <v>0</v>
      </c>
      <c r="I368" s="24">
        <f t="shared" si="66"/>
        <v>0</v>
      </c>
      <c r="K368" s="24"/>
      <c r="L368" s="26">
        <f>IFERROR((VLOOKUP(K368,tenute!D:E,2,FALSE)),0)</f>
        <v>0</v>
      </c>
      <c r="M368" s="24"/>
      <c r="N368" s="26"/>
      <c r="O368" s="26">
        <f t="shared" si="62"/>
        <v>15987.88</v>
      </c>
      <c r="P368" s="26">
        <f t="shared" si="63"/>
        <v>0</v>
      </c>
    </row>
    <row r="369" spans="1:16" s="162" customFormat="1" ht="14.25" customHeight="1" x14ac:dyDescent="0.2">
      <c r="K369" s="172"/>
      <c r="L369" s="172"/>
      <c r="M369" s="172"/>
      <c r="N369" s="172"/>
      <c r="O369" s="172"/>
      <c r="P369" s="172"/>
    </row>
    <row r="370" spans="1:16" s="162" customFormat="1" ht="14.25" customHeight="1" x14ac:dyDescent="0.2">
      <c r="B370" s="162" t="s">
        <v>5139</v>
      </c>
      <c r="K370" s="172"/>
      <c r="L370" s="172"/>
      <c r="M370" s="172"/>
      <c r="N370" s="172"/>
      <c r="O370" s="172"/>
      <c r="P370" s="172"/>
    </row>
    <row r="371" spans="1:16" s="162" customFormat="1" ht="14.25" customHeight="1" x14ac:dyDescent="0.2">
      <c r="B371" s="162" t="s">
        <v>5140</v>
      </c>
      <c r="K371" s="172"/>
      <c r="L371" s="172"/>
      <c r="M371" s="172"/>
      <c r="N371" s="172"/>
      <c r="O371" s="172"/>
      <c r="P371" s="172"/>
    </row>
    <row r="372" spans="1:16" ht="14.25" customHeight="1" x14ac:dyDescent="0.2">
      <c r="A372" s="22" t="s">
        <v>6371</v>
      </c>
      <c r="B372" s="22" t="s">
        <v>6398</v>
      </c>
      <c r="C372" s="22">
        <v>0.75</v>
      </c>
      <c r="D372" s="22">
        <v>1</v>
      </c>
      <c r="E372" s="36">
        <v>3422.79</v>
      </c>
      <c r="F372" s="35"/>
      <c r="G372" s="36">
        <f>IF(F372="",IF($I$8="","",$I$8),F372)</f>
        <v>0</v>
      </c>
      <c r="H372" s="36">
        <f>ROUND(E372*(G372),2)</f>
        <v>0</v>
      </c>
      <c r="I372" s="24">
        <f>H372*$I$10</f>
        <v>0</v>
      </c>
      <c r="K372" s="24"/>
      <c r="L372" s="26">
        <f>IFERROR((VLOOKUP(K372,'tenute nuove MXV'!D$1:E$29,2,FALSE)),0)</f>
        <v>0</v>
      </c>
      <c r="M372" s="24"/>
      <c r="N372" s="26">
        <f>IFERROR((VLOOKUP(M372,guarnizioni!G:H,2,FALSE)),0)</f>
        <v>0</v>
      </c>
      <c r="O372" s="26">
        <f t="shared" ref="O372:O422" si="67">E372+L372+N372</f>
        <v>3422.79</v>
      </c>
      <c r="P372" s="26">
        <f t="shared" ref="P372:P422" si="68">O372*$I$8</f>
        <v>0</v>
      </c>
    </row>
    <row r="373" spans="1:16" ht="14.25" customHeight="1" x14ac:dyDescent="0.2">
      <c r="A373" s="22" t="s">
        <v>6372</v>
      </c>
      <c r="B373" s="22" t="s">
        <v>6399</v>
      </c>
      <c r="C373" s="22">
        <v>0.75</v>
      </c>
      <c r="D373" s="22">
        <v>1</v>
      </c>
      <c r="E373" s="36">
        <v>3450.37</v>
      </c>
      <c r="F373" s="35"/>
      <c r="G373" s="36">
        <f>IF(F373="",IF($I$8="","",$I$8),F373)</f>
        <v>0</v>
      </c>
      <c r="H373" s="36">
        <f>ROUND(E373*(G373),2)</f>
        <v>0</v>
      </c>
      <c r="I373" s="24">
        <f>H373*$I$10</f>
        <v>0</v>
      </c>
      <c r="K373" s="24"/>
      <c r="L373" s="26">
        <f>IFERROR((VLOOKUP(K373,'tenute nuove MXV'!D$1:E$29,2,FALSE)),0)</f>
        <v>0</v>
      </c>
      <c r="M373" s="24"/>
      <c r="N373" s="26">
        <f>IFERROR((VLOOKUP(M373,guarnizioni!G:H,2,FALSE)),0)</f>
        <v>0</v>
      </c>
      <c r="O373" s="26">
        <f t="shared" si="67"/>
        <v>3450.37</v>
      </c>
      <c r="P373" s="26">
        <f t="shared" si="68"/>
        <v>0</v>
      </c>
    </row>
    <row r="374" spans="1:16" ht="14.25" customHeight="1" x14ac:dyDescent="0.2">
      <c r="A374" s="22" t="s">
        <v>6373</v>
      </c>
      <c r="B374" s="22" t="s">
        <v>6400</v>
      </c>
      <c r="C374" s="22">
        <v>1.1000000000000001</v>
      </c>
      <c r="D374" s="22">
        <v>1.5</v>
      </c>
      <c r="E374" s="36">
        <v>3567.89</v>
      </c>
      <c r="F374" s="35"/>
      <c r="G374" s="36">
        <f t="shared" ref="G374:G398" si="69">IF(F374="",IF($I$8="","",$I$8),F374)</f>
        <v>0</v>
      </c>
      <c r="H374" s="36">
        <f t="shared" ref="H374:H398" si="70">ROUND(E374*(G374),2)</f>
        <v>0</v>
      </c>
      <c r="I374" s="24">
        <f t="shared" ref="I374:I398" si="71">H374*$I$10</f>
        <v>0</v>
      </c>
      <c r="K374" s="24"/>
      <c r="L374" s="26">
        <f>IFERROR((VLOOKUP(K374,'tenute nuove MXV'!D$1:E$29,2,FALSE)),0)</f>
        <v>0</v>
      </c>
      <c r="M374" s="24"/>
      <c r="N374" s="26">
        <f>IFERROR((VLOOKUP(M374,guarnizioni!G:H,2,FALSE)),0)</f>
        <v>0</v>
      </c>
      <c r="O374" s="26">
        <f t="shared" si="67"/>
        <v>3567.89</v>
      </c>
      <c r="P374" s="26">
        <f t="shared" si="68"/>
        <v>0</v>
      </c>
    </row>
    <row r="375" spans="1:16" ht="14.25" customHeight="1" x14ac:dyDescent="0.2">
      <c r="A375" s="22" t="s">
        <v>6374</v>
      </c>
      <c r="B375" s="22" t="s">
        <v>6401</v>
      </c>
      <c r="C375" s="22">
        <v>1.1000000000000001</v>
      </c>
      <c r="D375" s="22">
        <v>1.5</v>
      </c>
      <c r="E375" s="36">
        <v>3601.26</v>
      </c>
      <c r="F375" s="35"/>
      <c r="G375" s="36">
        <f t="shared" si="69"/>
        <v>0</v>
      </c>
      <c r="H375" s="36">
        <f t="shared" si="70"/>
        <v>0</v>
      </c>
      <c r="I375" s="24">
        <f t="shared" si="71"/>
        <v>0</v>
      </c>
      <c r="K375" s="24"/>
      <c r="L375" s="26">
        <f>IFERROR((VLOOKUP(K375,'tenute nuove MXV'!D$1:E$29,2,FALSE)),0)</f>
        <v>0</v>
      </c>
      <c r="M375" s="24"/>
      <c r="N375" s="26">
        <f>IFERROR((VLOOKUP(M375,guarnizioni!G:H,2,FALSE)),0)</f>
        <v>0</v>
      </c>
      <c r="O375" s="26">
        <f t="shared" si="67"/>
        <v>3601.26</v>
      </c>
      <c r="P375" s="26">
        <f t="shared" si="68"/>
        <v>0</v>
      </c>
    </row>
    <row r="376" spans="1:16" ht="14.25" customHeight="1" x14ac:dyDescent="0.2">
      <c r="A376" s="22" t="s">
        <v>6375</v>
      </c>
      <c r="B376" s="22" t="s">
        <v>6402</v>
      </c>
      <c r="C376" s="22">
        <v>1.5</v>
      </c>
      <c r="D376" s="22">
        <v>2</v>
      </c>
      <c r="E376" s="36">
        <v>3786.98</v>
      </c>
      <c r="F376" s="35"/>
      <c r="G376" s="36">
        <f t="shared" si="69"/>
        <v>0</v>
      </c>
      <c r="H376" s="36">
        <f t="shared" si="70"/>
        <v>0</v>
      </c>
      <c r="I376" s="24">
        <f t="shared" si="71"/>
        <v>0</v>
      </c>
      <c r="K376" s="24"/>
      <c r="L376" s="26">
        <f>IFERROR((VLOOKUP(K376,'tenute nuove MXV'!D$1:E$29,2,FALSE)),0)</f>
        <v>0</v>
      </c>
      <c r="M376" s="24"/>
      <c r="N376" s="26">
        <f>IFERROR((VLOOKUP(M376,guarnizioni!G:H,2,FALSE)),0)</f>
        <v>0</v>
      </c>
      <c r="O376" s="26">
        <f t="shared" si="67"/>
        <v>3786.98</v>
      </c>
      <c r="P376" s="26">
        <f t="shared" si="68"/>
        <v>0</v>
      </c>
    </row>
    <row r="377" spans="1:16" ht="14.25" customHeight="1" x14ac:dyDescent="0.2">
      <c r="A377" s="22" t="s">
        <v>6376</v>
      </c>
      <c r="B377" s="22" t="s">
        <v>6403</v>
      </c>
      <c r="C377" s="22">
        <v>1.5</v>
      </c>
      <c r="D377" s="22">
        <v>2</v>
      </c>
      <c r="E377" s="36">
        <v>3859.53</v>
      </c>
      <c r="F377" s="35"/>
      <c r="G377" s="36">
        <f t="shared" si="69"/>
        <v>0</v>
      </c>
      <c r="H377" s="36">
        <f t="shared" si="70"/>
        <v>0</v>
      </c>
      <c r="I377" s="24">
        <f t="shared" si="71"/>
        <v>0</v>
      </c>
      <c r="K377" s="24"/>
      <c r="L377" s="26">
        <f>IFERROR((VLOOKUP(K377,'tenute nuove MXV'!D$1:E$29,2,FALSE)),0)</f>
        <v>0</v>
      </c>
      <c r="M377" s="24"/>
      <c r="N377" s="26">
        <f>IFERROR((VLOOKUP(M377,guarnizioni!G:H,2,FALSE)),0)</f>
        <v>0</v>
      </c>
      <c r="O377" s="26">
        <f t="shared" si="67"/>
        <v>3859.53</v>
      </c>
      <c r="P377" s="26">
        <f t="shared" si="68"/>
        <v>0</v>
      </c>
    </row>
    <row r="378" spans="1:16" ht="14.25" customHeight="1" x14ac:dyDescent="0.2">
      <c r="A378" s="22" t="s">
        <v>6377</v>
      </c>
      <c r="B378" s="22" t="s">
        <v>6404</v>
      </c>
      <c r="C378" s="22">
        <v>2.2000000000000002</v>
      </c>
      <c r="D378" s="22">
        <v>3</v>
      </c>
      <c r="E378" s="36">
        <v>4355.75</v>
      </c>
      <c r="F378" s="35"/>
      <c r="G378" s="36">
        <f t="shared" si="69"/>
        <v>0</v>
      </c>
      <c r="H378" s="36">
        <f t="shared" si="70"/>
        <v>0</v>
      </c>
      <c r="I378" s="24">
        <f t="shared" si="71"/>
        <v>0</v>
      </c>
      <c r="K378" s="24"/>
      <c r="L378" s="26">
        <f>IFERROR((VLOOKUP(K378,'tenute nuove MXV'!D$1:E$29,2,FALSE)),0)</f>
        <v>0</v>
      </c>
      <c r="M378" s="24"/>
      <c r="N378" s="26">
        <f>IFERROR((VLOOKUP(M378,guarnizioni!G:H,2,FALSE)),0)</f>
        <v>0</v>
      </c>
      <c r="O378" s="26">
        <f t="shared" si="67"/>
        <v>4355.75</v>
      </c>
      <c r="P378" s="26">
        <f t="shared" si="68"/>
        <v>0</v>
      </c>
    </row>
    <row r="379" spans="1:16" ht="14.25" customHeight="1" x14ac:dyDescent="0.2">
      <c r="A379" s="22" t="s">
        <v>6378</v>
      </c>
      <c r="B379" s="22" t="s">
        <v>6405</v>
      </c>
      <c r="C379" s="22">
        <v>2.2000000000000002</v>
      </c>
      <c r="D379" s="22">
        <v>3</v>
      </c>
      <c r="E379" s="36">
        <v>4455.87</v>
      </c>
      <c r="F379" s="35"/>
      <c r="G379" s="36">
        <f t="shared" si="69"/>
        <v>0</v>
      </c>
      <c r="H379" s="36">
        <f t="shared" si="70"/>
        <v>0</v>
      </c>
      <c r="I379" s="24">
        <f t="shared" si="71"/>
        <v>0</v>
      </c>
      <c r="K379" s="24"/>
      <c r="L379" s="26">
        <f>IFERROR((VLOOKUP(K379,'tenute nuove MXV'!D$1:E$29,2,FALSE)),0)</f>
        <v>0</v>
      </c>
      <c r="M379" s="24"/>
      <c r="N379" s="26">
        <f>IFERROR((VLOOKUP(M379,guarnizioni!G:H,2,FALSE)),0)</f>
        <v>0</v>
      </c>
      <c r="O379" s="26">
        <f t="shared" si="67"/>
        <v>4455.87</v>
      </c>
      <c r="P379" s="26">
        <f t="shared" si="68"/>
        <v>0</v>
      </c>
    </row>
    <row r="380" spans="1:16" ht="14.25" customHeight="1" x14ac:dyDescent="0.2">
      <c r="A380" s="22" t="s">
        <v>6379</v>
      </c>
      <c r="B380" s="22" t="s">
        <v>6406</v>
      </c>
      <c r="C380" s="22">
        <v>3</v>
      </c>
      <c r="D380" s="22">
        <v>4</v>
      </c>
      <c r="E380" s="36">
        <v>4698.1899999999996</v>
      </c>
      <c r="F380" s="35"/>
      <c r="G380" s="36">
        <f t="shared" si="69"/>
        <v>0</v>
      </c>
      <c r="H380" s="36">
        <f t="shared" si="70"/>
        <v>0</v>
      </c>
      <c r="I380" s="24">
        <f t="shared" si="71"/>
        <v>0</v>
      </c>
      <c r="K380" s="24"/>
      <c r="L380" s="26">
        <f>IFERROR((VLOOKUP(K380,'tenute nuove MXV'!D$1:E$29,2,FALSE)),0)</f>
        <v>0</v>
      </c>
      <c r="M380" s="24"/>
      <c r="N380" s="26">
        <f>IFERROR((VLOOKUP(M380,guarnizioni!G:H,2,FALSE)),0)</f>
        <v>0</v>
      </c>
      <c r="O380" s="26">
        <f t="shared" si="67"/>
        <v>4698.1899999999996</v>
      </c>
      <c r="P380" s="26">
        <f t="shared" si="68"/>
        <v>0</v>
      </c>
    </row>
    <row r="381" spans="1:16" ht="14.25" customHeight="1" x14ac:dyDescent="0.2">
      <c r="A381" s="22" t="s">
        <v>6380</v>
      </c>
      <c r="B381" s="22" t="s">
        <v>6407</v>
      </c>
      <c r="C381" s="22">
        <v>1.1000000000000001</v>
      </c>
      <c r="D381" s="22">
        <v>1.5</v>
      </c>
      <c r="E381" s="36">
        <v>3473.58</v>
      </c>
      <c r="F381" s="35"/>
      <c r="G381" s="36">
        <f t="shared" si="69"/>
        <v>0</v>
      </c>
      <c r="H381" s="36">
        <f t="shared" si="70"/>
        <v>0</v>
      </c>
      <c r="I381" s="24">
        <f t="shared" si="71"/>
        <v>0</v>
      </c>
      <c r="K381" s="24"/>
      <c r="L381" s="26">
        <f>IFERROR((VLOOKUP(K381,'tenute nuove MXV'!D$1:E$29,2,FALSE)),0)</f>
        <v>0</v>
      </c>
      <c r="M381" s="24"/>
      <c r="N381" s="26">
        <f>IFERROR((VLOOKUP(M381,guarnizioni!G:H,2,FALSE)),0)</f>
        <v>0</v>
      </c>
      <c r="O381" s="26">
        <f t="shared" si="67"/>
        <v>3473.58</v>
      </c>
      <c r="P381" s="26">
        <f t="shared" si="68"/>
        <v>0</v>
      </c>
    </row>
    <row r="382" spans="1:16" ht="14.25" customHeight="1" x14ac:dyDescent="0.2">
      <c r="A382" s="22" t="s">
        <v>6381</v>
      </c>
      <c r="B382" s="22" t="s">
        <v>6408</v>
      </c>
      <c r="C382" s="22">
        <v>1.1000000000000001</v>
      </c>
      <c r="D382" s="22">
        <v>1.5</v>
      </c>
      <c r="E382" s="36">
        <v>3499.69</v>
      </c>
      <c r="F382" s="35"/>
      <c r="G382" s="36">
        <f t="shared" si="69"/>
        <v>0</v>
      </c>
      <c r="H382" s="36">
        <f t="shared" si="70"/>
        <v>0</v>
      </c>
      <c r="I382" s="24">
        <f t="shared" si="71"/>
        <v>0</v>
      </c>
      <c r="K382" s="24"/>
      <c r="L382" s="26">
        <f>IFERROR((VLOOKUP(K382,'tenute nuove MXV'!D$1:E$29,2,FALSE)),0)</f>
        <v>0</v>
      </c>
      <c r="M382" s="24"/>
      <c r="N382" s="26">
        <f>IFERROR((VLOOKUP(M382,guarnizioni!G:H,2,FALSE)),0)</f>
        <v>0</v>
      </c>
      <c r="O382" s="26">
        <f t="shared" si="67"/>
        <v>3499.69</v>
      </c>
      <c r="P382" s="26">
        <f t="shared" si="68"/>
        <v>0</v>
      </c>
    </row>
    <row r="383" spans="1:16" ht="14.25" customHeight="1" x14ac:dyDescent="0.2">
      <c r="A383" s="22" t="s">
        <v>6382</v>
      </c>
      <c r="B383" s="22" t="s">
        <v>6409</v>
      </c>
      <c r="C383" s="22">
        <v>1.5</v>
      </c>
      <c r="D383" s="22">
        <v>2</v>
      </c>
      <c r="E383" s="36">
        <v>3708.62</v>
      </c>
      <c r="F383" s="35"/>
      <c r="G383" s="36">
        <f t="shared" si="69"/>
        <v>0</v>
      </c>
      <c r="H383" s="36">
        <f t="shared" si="70"/>
        <v>0</v>
      </c>
      <c r="I383" s="24">
        <f t="shared" si="71"/>
        <v>0</v>
      </c>
      <c r="K383" s="24"/>
      <c r="L383" s="26">
        <f>IFERROR((VLOOKUP(K383,'tenute nuove MXV'!D$1:E$29,2,FALSE)),0)</f>
        <v>0</v>
      </c>
      <c r="M383" s="24"/>
      <c r="N383" s="26">
        <f>IFERROR((VLOOKUP(M383,guarnizioni!G:H,2,FALSE)),0)</f>
        <v>0</v>
      </c>
      <c r="O383" s="26">
        <f t="shared" si="67"/>
        <v>3708.62</v>
      </c>
      <c r="P383" s="26">
        <f t="shared" si="68"/>
        <v>0</v>
      </c>
    </row>
    <row r="384" spans="1:16" ht="14.25" customHeight="1" x14ac:dyDescent="0.2">
      <c r="A384" s="22" t="s">
        <v>6383</v>
      </c>
      <c r="B384" s="22" t="s">
        <v>6410</v>
      </c>
      <c r="C384" s="22">
        <v>1.5</v>
      </c>
      <c r="D384" s="22">
        <v>2</v>
      </c>
      <c r="E384" s="36">
        <v>3746.36</v>
      </c>
      <c r="F384" s="35"/>
      <c r="G384" s="36">
        <f t="shared" si="69"/>
        <v>0</v>
      </c>
      <c r="H384" s="36">
        <f t="shared" si="70"/>
        <v>0</v>
      </c>
      <c r="I384" s="24">
        <f t="shared" si="71"/>
        <v>0</v>
      </c>
      <c r="K384" s="24"/>
      <c r="L384" s="26">
        <f>IFERROR((VLOOKUP(K384,'tenute nuove MXV'!D$1:E$29,2,FALSE)),0)</f>
        <v>0</v>
      </c>
      <c r="M384" s="24"/>
      <c r="N384" s="26">
        <f>IFERROR((VLOOKUP(M384,guarnizioni!G:H,2,FALSE)),0)</f>
        <v>0</v>
      </c>
      <c r="O384" s="26">
        <f t="shared" si="67"/>
        <v>3746.36</v>
      </c>
      <c r="P384" s="26">
        <f t="shared" si="68"/>
        <v>0</v>
      </c>
    </row>
    <row r="385" spans="1:16" ht="14.25" customHeight="1" x14ac:dyDescent="0.2">
      <c r="A385" s="22" t="s">
        <v>6384</v>
      </c>
      <c r="B385" s="22" t="s">
        <v>6411</v>
      </c>
      <c r="C385" s="22">
        <v>2.2000000000000002</v>
      </c>
      <c r="D385" s="22">
        <v>3</v>
      </c>
      <c r="E385" s="36">
        <v>4129.3999999999996</v>
      </c>
      <c r="F385" s="35"/>
      <c r="G385" s="36">
        <f t="shared" si="69"/>
        <v>0</v>
      </c>
      <c r="H385" s="36">
        <f t="shared" si="70"/>
        <v>0</v>
      </c>
      <c r="I385" s="24">
        <f t="shared" si="71"/>
        <v>0</v>
      </c>
      <c r="K385" s="24"/>
      <c r="L385" s="26">
        <f>IFERROR((VLOOKUP(K385,'tenute nuove MXV'!D$1:E$29,2,FALSE)),0)</f>
        <v>0</v>
      </c>
      <c r="M385" s="24"/>
      <c r="N385" s="26">
        <f>IFERROR((VLOOKUP(M385,guarnizioni!G:H,2,FALSE)),0)</f>
        <v>0</v>
      </c>
      <c r="O385" s="26">
        <f t="shared" si="67"/>
        <v>4129.3999999999996</v>
      </c>
      <c r="P385" s="26">
        <f t="shared" si="68"/>
        <v>0</v>
      </c>
    </row>
    <row r="386" spans="1:16" ht="14.25" customHeight="1" x14ac:dyDescent="0.2">
      <c r="A386" s="22" t="s">
        <v>6385</v>
      </c>
      <c r="B386" s="22" t="s">
        <v>6412</v>
      </c>
      <c r="C386" s="22">
        <v>2.2000000000000002</v>
      </c>
      <c r="D386" s="22">
        <v>3</v>
      </c>
      <c r="E386" s="36">
        <v>4199.05</v>
      </c>
      <c r="F386" s="35"/>
      <c r="G386" s="36">
        <f t="shared" si="69"/>
        <v>0</v>
      </c>
      <c r="H386" s="36">
        <f t="shared" si="70"/>
        <v>0</v>
      </c>
      <c r="I386" s="24">
        <f t="shared" si="71"/>
        <v>0</v>
      </c>
      <c r="K386" s="24"/>
      <c r="L386" s="26">
        <f>IFERROR((VLOOKUP(K386,'tenute nuove MXV'!D$1:E$29,2,FALSE)),0)</f>
        <v>0</v>
      </c>
      <c r="M386" s="24"/>
      <c r="N386" s="26">
        <f>IFERROR((VLOOKUP(M386,guarnizioni!G:H,2,FALSE)),0)</f>
        <v>0</v>
      </c>
      <c r="O386" s="26">
        <f t="shared" si="67"/>
        <v>4199.05</v>
      </c>
      <c r="P386" s="26">
        <f t="shared" si="68"/>
        <v>0</v>
      </c>
    </row>
    <row r="387" spans="1:16" ht="14.25" customHeight="1" x14ac:dyDescent="0.2">
      <c r="A387" s="22" t="s">
        <v>6386</v>
      </c>
      <c r="B387" s="22" t="s">
        <v>6413</v>
      </c>
      <c r="C387" s="22">
        <v>3</v>
      </c>
      <c r="D387" s="22">
        <v>4</v>
      </c>
      <c r="E387" s="36">
        <v>4541.4799999999996</v>
      </c>
      <c r="F387" s="35"/>
      <c r="G387" s="36">
        <f t="shared" si="69"/>
        <v>0</v>
      </c>
      <c r="H387" s="36">
        <f t="shared" si="70"/>
        <v>0</v>
      </c>
      <c r="I387" s="24">
        <f t="shared" si="71"/>
        <v>0</v>
      </c>
      <c r="K387" s="24"/>
      <c r="L387" s="26">
        <f>IFERROR((VLOOKUP(K387,'tenute nuove MXV'!D$1:E$29,2,FALSE)),0)</f>
        <v>0</v>
      </c>
      <c r="M387" s="24"/>
      <c r="N387" s="26">
        <f>IFERROR((VLOOKUP(M387,guarnizioni!G:H,2,FALSE)),0)</f>
        <v>0</v>
      </c>
      <c r="O387" s="26">
        <f t="shared" si="67"/>
        <v>4541.4799999999996</v>
      </c>
      <c r="P387" s="26">
        <f t="shared" si="68"/>
        <v>0</v>
      </c>
    </row>
    <row r="388" spans="1:16" ht="14.25" customHeight="1" x14ac:dyDescent="0.2">
      <c r="A388" s="22" t="s">
        <v>6387</v>
      </c>
      <c r="B388" s="22" t="s">
        <v>6414</v>
      </c>
      <c r="C388" s="22">
        <v>3</v>
      </c>
      <c r="D388" s="22">
        <v>4</v>
      </c>
      <c r="E388" s="36">
        <v>4634.3500000000004</v>
      </c>
      <c r="F388" s="35"/>
      <c r="G388" s="36">
        <f t="shared" si="69"/>
        <v>0</v>
      </c>
      <c r="H388" s="36">
        <f t="shared" si="70"/>
        <v>0</v>
      </c>
      <c r="I388" s="24">
        <f t="shared" si="71"/>
        <v>0</v>
      </c>
      <c r="K388" s="24"/>
      <c r="L388" s="26">
        <f>IFERROR((VLOOKUP(K388,'tenute nuove MXV'!D$1:E$29,2,FALSE)),0)</f>
        <v>0</v>
      </c>
      <c r="M388" s="24"/>
      <c r="N388" s="26">
        <f>IFERROR((VLOOKUP(M388,guarnizioni!G:H,2,FALSE)),0)</f>
        <v>0</v>
      </c>
      <c r="O388" s="26">
        <f t="shared" si="67"/>
        <v>4634.3500000000004</v>
      </c>
      <c r="P388" s="26">
        <f t="shared" si="68"/>
        <v>0</v>
      </c>
    </row>
    <row r="389" spans="1:16" ht="14.25" customHeight="1" x14ac:dyDescent="0.2">
      <c r="A389" s="22" t="s">
        <v>6388</v>
      </c>
      <c r="B389" s="22" t="s">
        <v>6415</v>
      </c>
      <c r="C389" s="22">
        <v>4</v>
      </c>
      <c r="D389" s="22">
        <v>5.5</v>
      </c>
      <c r="E389" s="36">
        <v>4936.13</v>
      </c>
      <c r="F389" s="35"/>
      <c r="G389" s="36">
        <f t="shared" si="69"/>
        <v>0</v>
      </c>
      <c r="H389" s="36">
        <f t="shared" si="70"/>
        <v>0</v>
      </c>
      <c r="I389" s="24">
        <f t="shared" si="71"/>
        <v>0</v>
      </c>
      <c r="K389" s="24"/>
      <c r="L389" s="26">
        <f>IFERROR((VLOOKUP(K389,'tenute nuove MXV'!D$1:E$29,2,FALSE)),0)</f>
        <v>0</v>
      </c>
      <c r="M389" s="24"/>
      <c r="N389" s="26">
        <f>IFERROR((VLOOKUP(M389,guarnizioni!G:H,2,FALSE)),0)</f>
        <v>0</v>
      </c>
      <c r="O389" s="26">
        <f t="shared" si="67"/>
        <v>4936.13</v>
      </c>
      <c r="P389" s="26">
        <f t="shared" si="68"/>
        <v>0</v>
      </c>
    </row>
    <row r="390" spans="1:16" ht="14.25" customHeight="1" x14ac:dyDescent="0.2">
      <c r="A390" s="22" t="s">
        <v>6389</v>
      </c>
      <c r="B390" s="22" t="s">
        <v>6416</v>
      </c>
      <c r="C390" s="22">
        <v>1.5</v>
      </c>
      <c r="D390" s="22">
        <v>2</v>
      </c>
      <c r="E390" s="36">
        <v>3987.21</v>
      </c>
      <c r="F390" s="35"/>
      <c r="G390" s="36">
        <f t="shared" si="69"/>
        <v>0</v>
      </c>
      <c r="H390" s="36">
        <f t="shared" si="70"/>
        <v>0</v>
      </c>
      <c r="I390" s="24">
        <f t="shared" si="71"/>
        <v>0</v>
      </c>
      <c r="K390" s="24"/>
      <c r="L390" s="26">
        <f>IFERROR((VLOOKUP(K390,'tenute nuove MXV'!D$1:E$29,2,FALSE)),0)</f>
        <v>0</v>
      </c>
      <c r="M390" s="24"/>
      <c r="N390" s="26">
        <f>IFERROR((VLOOKUP(M390,guarnizioni!G:H,2,FALSE)),0)</f>
        <v>0</v>
      </c>
      <c r="O390" s="26">
        <f t="shared" si="67"/>
        <v>3987.21</v>
      </c>
      <c r="P390" s="26">
        <f t="shared" si="68"/>
        <v>0</v>
      </c>
    </row>
    <row r="391" spans="1:16" ht="14.25" customHeight="1" x14ac:dyDescent="0.2">
      <c r="A391" s="22" t="s">
        <v>6390</v>
      </c>
      <c r="B391" s="22" t="s">
        <v>6417</v>
      </c>
      <c r="C391" s="22">
        <v>2.2000000000000002</v>
      </c>
      <c r="D391" s="22">
        <v>3</v>
      </c>
      <c r="E391" s="36">
        <v>4151.17</v>
      </c>
      <c r="F391" s="35"/>
      <c r="G391" s="36">
        <f t="shared" si="69"/>
        <v>0</v>
      </c>
      <c r="H391" s="36">
        <f t="shared" si="70"/>
        <v>0</v>
      </c>
      <c r="I391" s="24">
        <f t="shared" si="71"/>
        <v>0</v>
      </c>
      <c r="K391" s="24"/>
      <c r="L391" s="26">
        <f>IFERROR((VLOOKUP(K391,'tenute nuove MXV'!D$1:E$29,2,FALSE)),0)</f>
        <v>0</v>
      </c>
      <c r="M391" s="24"/>
      <c r="N391" s="26">
        <f>IFERROR((VLOOKUP(M391,guarnizioni!G:H,2,FALSE)),0)</f>
        <v>0</v>
      </c>
      <c r="O391" s="26">
        <f t="shared" si="67"/>
        <v>4151.17</v>
      </c>
      <c r="P391" s="26">
        <f t="shared" si="68"/>
        <v>0</v>
      </c>
    </row>
    <row r="392" spans="1:16" ht="14.25" customHeight="1" x14ac:dyDescent="0.2">
      <c r="A392" s="22" t="s">
        <v>6391</v>
      </c>
      <c r="B392" s="22" t="s">
        <v>6418</v>
      </c>
      <c r="C392" s="22">
        <v>2.2000000000000002</v>
      </c>
      <c r="D392" s="22">
        <v>3</v>
      </c>
      <c r="E392" s="36">
        <v>4274.49</v>
      </c>
      <c r="F392" s="35"/>
      <c r="G392" s="36">
        <f t="shared" si="69"/>
        <v>0</v>
      </c>
      <c r="H392" s="36">
        <f t="shared" si="70"/>
        <v>0</v>
      </c>
      <c r="I392" s="24">
        <f t="shared" si="71"/>
        <v>0</v>
      </c>
      <c r="K392" s="24"/>
      <c r="L392" s="26">
        <f>IFERROR((VLOOKUP(K392,'tenute nuove MXV'!D$1:E$29,2,FALSE)),0)</f>
        <v>0</v>
      </c>
      <c r="M392" s="24"/>
      <c r="N392" s="26">
        <f>IFERROR((VLOOKUP(M392,guarnizioni!G:H,2,FALSE)),0)</f>
        <v>0</v>
      </c>
      <c r="O392" s="26">
        <f t="shared" si="67"/>
        <v>4274.49</v>
      </c>
      <c r="P392" s="26">
        <f t="shared" si="68"/>
        <v>0</v>
      </c>
    </row>
    <row r="393" spans="1:16" ht="14.25" customHeight="1" x14ac:dyDescent="0.2">
      <c r="A393" s="22" t="s">
        <v>6392</v>
      </c>
      <c r="B393" s="22" t="s">
        <v>6419</v>
      </c>
      <c r="C393" s="22">
        <v>3</v>
      </c>
      <c r="D393" s="22">
        <v>4</v>
      </c>
      <c r="E393" s="36">
        <v>4499.3999999999996</v>
      </c>
      <c r="F393" s="35"/>
      <c r="G393" s="36">
        <f t="shared" si="69"/>
        <v>0</v>
      </c>
      <c r="H393" s="36">
        <f t="shared" si="70"/>
        <v>0</v>
      </c>
      <c r="I393" s="24">
        <f t="shared" si="71"/>
        <v>0</v>
      </c>
      <c r="K393" s="24"/>
      <c r="L393" s="26">
        <f>IFERROR((VLOOKUP(K393,'tenute nuove MXV'!D$1:E$29,2,FALSE)),0)</f>
        <v>0</v>
      </c>
      <c r="M393" s="24"/>
      <c r="N393" s="26">
        <f>IFERROR((VLOOKUP(M393,guarnizioni!G:H,2,FALSE)),0)</f>
        <v>0</v>
      </c>
      <c r="O393" s="26">
        <f t="shared" si="67"/>
        <v>4499.3999999999996</v>
      </c>
      <c r="P393" s="26">
        <f t="shared" si="68"/>
        <v>0</v>
      </c>
    </row>
    <row r="394" spans="1:16" ht="14.25" customHeight="1" x14ac:dyDescent="0.2">
      <c r="A394" s="22" t="s">
        <v>6393</v>
      </c>
      <c r="B394" s="22" t="s">
        <v>6420</v>
      </c>
      <c r="C394" s="22">
        <v>3</v>
      </c>
      <c r="D394" s="22">
        <v>4</v>
      </c>
      <c r="E394" s="36">
        <v>4550.18</v>
      </c>
      <c r="F394" s="35"/>
      <c r="G394" s="36">
        <f t="shared" si="69"/>
        <v>0</v>
      </c>
      <c r="H394" s="36">
        <f t="shared" si="70"/>
        <v>0</v>
      </c>
      <c r="I394" s="24">
        <f t="shared" si="71"/>
        <v>0</v>
      </c>
      <c r="K394" s="24"/>
      <c r="L394" s="26">
        <f>IFERROR((VLOOKUP(K394,'tenute nuove MXV'!D$1:E$29,2,FALSE)),0)</f>
        <v>0</v>
      </c>
      <c r="M394" s="24"/>
      <c r="N394" s="26">
        <f>IFERROR((VLOOKUP(M394,guarnizioni!G:H,2,FALSE)),0)</f>
        <v>0</v>
      </c>
      <c r="O394" s="26">
        <f t="shared" si="67"/>
        <v>4550.18</v>
      </c>
      <c r="P394" s="26">
        <f t="shared" si="68"/>
        <v>0</v>
      </c>
    </row>
    <row r="395" spans="1:16" ht="14.25" customHeight="1" x14ac:dyDescent="0.2">
      <c r="A395" s="22" t="s">
        <v>6394</v>
      </c>
      <c r="B395" s="22" t="s">
        <v>6421</v>
      </c>
      <c r="C395" s="22">
        <v>4</v>
      </c>
      <c r="D395" s="22">
        <v>5.5</v>
      </c>
      <c r="E395" s="36">
        <v>4841.82</v>
      </c>
      <c r="F395" s="35"/>
      <c r="G395" s="36">
        <f t="shared" si="69"/>
        <v>0</v>
      </c>
      <c r="H395" s="36">
        <f t="shared" si="70"/>
        <v>0</v>
      </c>
      <c r="I395" s="24">
        <f t="shared" si="71"/>
        <v>0</v>
      </c>
      <c r="K395" s="24"/>
      <c r="L395" s="26">
        <f>IFERROR((VLOOKUP(K395,'tenute nuove MXV'!D$1:E$29,2,FALSE)),0)</f>
        <v>0</v>
      </c>
      <c r="M395" s="24"/>
      <c r="N395" s="26">
        <f>IFERROR((VLOOKUP(M395,guarnizioni!G:H,2,FALSE)),0)</f>
        <v>0</v>
      </c>
      <c r="O395" s="26">
        <f t="shared" si="67"/>
        <v>4841.82</v>
      </c>
      <c r="P395" s="26">
        <f t="shared" si="68"/>
        <v>0</v>
      </c>
    </row>
    <row r="396" spans="1:16" ht="14.25" customHeight="1" x14ac:dyDescent="0.2">
      <c r="A396" s="22" t="s">
        <v>6395</v>
      </c>
      <c r="B396" s="22" t="s">
        <v>6422</v>
      </c>
      <c r="C396" s="22">
        <v>4</v>
      </c>
      <c r="D396" s="22">
        <v>5.5</v>
      </c>
      <c r="E396" s="36">
        <v>5011.59</v>
      </c>
      <c r="F396" s="35"/>
      <c r="G396" s="36">
        <f t="shared" si="69"/>
        <v>0</v>
      </c>
      <c r="H396" s="36">
        <f t="shared" si="70"/>
        <v>0</v>
      </c>
      <c r="I396" s="24">
        <f t="shared" si="71"/>
        <v>0</v>
      </c>
      <c r="K396" s="24"/>
      <c r="L396" s="26">
        <f>IFERROR((VLOOKUP(K396,'tenute nuove MXV'!D$1:E$29,2,FALSE)),0)</f>
        <v>0</v>
      </c>
      <c r="M396" s="24"/>
      <c r="N396" s="26">
        <f>IFERROR((VLOOKUP(M396,guarnizioni!G:H,2,FALSE)),0)</f>
        <v>0</v>
      </c>
      <c r="O396" s="26">
        <f t="shared" si="67"/>
        <v>5011.59</v>
      </c>
      <c r="P396" s="26">
        <f t="shared" si="68"/>
        <v>0</v>
      </c>
    </row>
    <row r="397" spans="1:16" ht="14.25" customHeight="1" x14ac:dyDescent="0.2">
      <c r="A397" s="22" t="s">
        <v>6396</v>
      </c>
      <c r="B397" s="22" t="s">
        <v>6423</v>
      </c>
      <c r="C397" s="22">
        <v>5.5</v>
      </c>
      <c r="D397" s="22">
        <v>7.5</v>
      </c>
      <c r="E397" s="36">
        <v>5570.21</v>
      </c>
      <c r="F397" s="35"/>
      <c r="G397" s="36">
        <f t="shared" si="69"/>
        <v>0</v>
      </c>
      <c r="H397" s="36">
        <f t="shared" si="70"/>
        <v>0</v>
      </c>
      <c r="I397" s="24">
        <f t="shared" si="71"/>
        <v>0</v>
      </c>
      <c r="K397" s="24"/>
      <c r="L397" s="26">
        <f>IFERROR((VLOOKUP(K397,'tenute nuove MXV'!D$1:E$29,2,FALSE)),0)</f>
        <v>0</v>
      </c>
      <c r="M397" s="24"/>
      <c r="N397" s="26">
        <f>IFERROR((VLOOKUP(M397,guarnizioni!G:H,2,FALSE)),0)</f>
        <v>0</v>
      </c>
      <c r="O397" s="26">
        <f t="shared" si="67"/>
        <v>5570.21</v>
      </c>
      <c r="P397" s="26">
        <f t="shared" si="68"/>
        <v>0</v>
      </c>
    </row>
    <row r="398" spans="1:16" ht="14.25" customHeight="1" x14ac:dyDescent="0.2">
      <c r="A398" s="22" t="s">
        <v>6397</v>
      </c>
      <c r="B398" s="22" t="s">
        <v>6424</v>
      </c>
      <c r="C398" s="22">
        <v>5.5</v>
      </c>
      <c r="D398" s="22">
        <v>7.5</v>
      </c>
      <c r="E398" s="36">
        <v>5750.12</v>
      </c>
      <c r="F398" s="35"/>
      <c r="G398" s="36">
        <f t="shared" si="69"/>
        <v>0</v>
      </c>
      <c r="H398" s="36">
        <f t="shared" si="70"/>
        <v>0</v>
      </c>
      <c r="I398" s="24">
        <f t="shared" si="71"/>
        <v>0</v>
      </c>
      <c r="K398" s="24"/>
      <c r="L398" s="26">
        <f>IFERROR((VLOOKUP(K398,'tenute nuove MXV'!D$1:E$29,2,FALSE)),0)</f>
        <v>0</v>
      </c>
      <c r="M398" s="24"/>
      <c r="N398" s="26">
        <f>IFERROR((VLOOKUP(M398,guarnizioni!G:H,2,FALSE)),0)</f>
        <v>0</v>
      </c>
      <c r="O398" s="26">
        <f t="shared" si="67"/>
        <v>5750.12</v>
      </c>
      <c r="P398" s="26">
        <f t="shared" si="68"/>
        <v>0</v>
      </c>
    </row>
    <row r="399" spans="1:16" ht="14.25" customHeight="1" x14ac:dyDescent="0.2">
      <c r="A399" s="22" t="s">
        <v>6425</v>
      </c>
      <c r="B399" s="22" t="s">
        <v>6449</v>
      </c>
      <c r="C399" s="22">
        <v>0.75</v>
      </c>
      <c r="D399" s="22">
        <v>1</v>
      </c>
      <c r="E399" s="36">
        <v>3422.79</v>
      </c>
      <c r="F399" s="35"/>
      <c r="G399" s="36">
        <f t="shared" ref="G399:G422" si="72">IF(F399="",IF($I$8="","",$I$8),F399)</f>
        <v>0</v>
      </c>
      <c r="H399" s="36">
        <f t="shared" ref="H399:H422" si="73">ROUND(E399*(G399),2)</f>
        <v>0</v>
      </c>
      <c r="I399" s="24">
        <f t="shared" ref="I399:I422" si="74">H399*$I$10</f>
        <v>0</v>
      </c>
      <c r="K399" s="24"/>
      <c r="L399" s="26">
        <f>IFERROR((VLOOKUP(K399,'tenute nuove MXV'!D$1:E$29,2,FALSE)),0)</f>
        <v>0</v>
      </c>
      <c r="M399" s="24"/>
      <c r="N399" s="26">
        <f>IFERROR((VLOOKUP(M399,guarnizioni!G:H,2,FALSE)),0)</f>
        <v>0</v>
      </c>
      <c r="O399" s="26">
        <f t="shared" si="67"/>
        <v>3422.79</v>
      </c>
      <c r="P399" s="26">
        <f t="shared" si="68"/>
        <v>0</v>
      </c>
    </row>
    <row r="400" spans="1:16" ht="14.25" customHeight="1" x14ac:dyDescent="0.2">
      <c r="A400" s="22" t="s">
        <v>6426</v>
      </c>
      <c r="B400" s="22" t="s">
        <v>6450</v>
      </c>
      <c r="C400" s="22">
        <v>0.75</v>
      </c>
      <c r="D400" s="22">
        <v>1</v>
      </c>
      <c r="E400" s="36">
        <v>3450.37</v>
      </c>
      <c r="F400" s="35"/>
      <c r="G400" s="36">
        <f t="shared" si="72"/>
        <v>0</v>
      </c>
      <c r="H400" s="36">
        <f t="shared" si="73"/>
        <v>0</v>
      </c>
      <c r="I400" s="24">
        <f t="shared" si="74"/>
        <v>0</v>
      </c>
      <c r="K400" s="24"/>
      <c r="L400" s="26">
        <f>IFERROR((VLOOKUP(K400,'tenute nuove MXV'!D$1:E$29,2,FALSE)),0)</f>
        <v>0</v>
      </c>
      <c r="M400" s="24"/>
      <c r="N400" s="26">
        <f>IFERROR((VLOOKUP(M400,guarnizioni!G:H,2,FALSE)),0)</f>
        <v>0</v>
      </c>
      <c r="O400" s="26">
        <f t="shared" si="67"/>
        <v>3450.37</v>
      </c>
      <c r="P400" s="26">
        <f t="shared" si="68"/>
        <v>0</v>
      </c>
    </row>
    <row r="401" spans="1:16" ht="14.25" customHeight="1" x14ac:dyDescent="0.2">
      <c r="A401" s="22" t="s">
        <v>6427</v>
      </c>
      <c r="B401" s="22" t="s">
        <v>6451</v>
      </c>
      <c r="C401" s="22">
        <v>1.1000000000000001</v>
      </c>
      <c r="D401" s="22">
        <v>1.5</v>
      </c>
      <c r="E401" s="36">
        <v>3567.89</v>
      </c>
      <c r="F401" s="35"/>
      <c r="G401" s="36">
        <f t="shared" si="72"/>
        <v>0</v>
      </c>
      <c r="H401" s="36">
        <f t="shared" si="73"/>
        <v>0</v>
      </c>
      <c r="I401" s="24">
        <f t="shared" si="74"/>
        <v>0</v>
      </c>
      <c r="K401" s="24"/>
      <c r="L401" s="26">
        <f>IFERROR((VLOOKUP(K401,'tenute nuove MXV'!D$1:E$29,2,FALSE)),0)</f>
        <v>0</v>
      </c>
      <c r="M401" s="24"/>
      <c r="N401" s="26">
        <f>IFERROR((VLOOKUP(M401,guarnizioni!G:H,2,FALSE)),0)</f>
        <v>0</v>
      </c>
      <c r="O401" s="26">
        <f t="shared" si="67"/>
        <v>3567.89</v>
      </c>
      <c r="P401" s="26">
        <f t="shared" si="68"/>
        <v>0</v>
      </c>
    </row>
    <row r="402" spans="1:16" ht="14.25" customHeight="1" x14ac:dyDescent="0.2">
      <c r="A402" s="22" t="s">
        <v>6428</v>
      </c>
      <c r="B402" s="22" t="s">
        <v>6452</v>
      </c>
      <c r="C402" s="22">
        <v>1.1000000000000001</v>
      </c>
      <c r="D402" s="22">
        <v>1.5</v>
      </c>
      <c r="E402" s="36">
        <v>3601.26</v>
      </c>
      <c r="F402" s="35"/>
      <c r="G402" s="36">
        <f t="shared" si="72"/>
        <v>0</v>
      </c>
      <c r="H402" s="36">
        <f t="shared" si="73"/>
        <v>0</v>
      </c>
      <c r="I402" s="24">
        <f t="shared" si="74"/>
        <v>0</v>
      </c>
      <c r="K402" s="24"/>
      <c r="L402" s="26">
        <f>IFERROR((VLOOKUP(K402,'tenute nuove MXV'!D$1:E$29,2,FALSE)),0)</f>
        <v>0</v>
      </c>
      <c r="M402" s="24"/>
      <c r="N402" s="26">
        <f>IFERROR((VLOOKUP(M402,guarnizioni!G:H,2,FALSE)),0)</f>
        <v>0</v>
      </c>
      <c r="O402" s="26">
        <f t="shared" si="67"/>
        <v>3601.26</v>
      </c>
      <c r="P402" s="26">
        <f t="shared" si="68"/>
        <v>0</v>
      </c>
    </row>
    <row r="403" spans="1:16" ht="14.25" customHeight="1" x14ac:dyDescent="0.2">
      <c r="A403" s="22" t="s">
        <v>6429</v>
      </c>
      <c r="B403" s="22" t="s">
        <v>6453</v>
      </c>
      <c r="C403" s="22">
        <v>1.5</v>
      </c>
      <c r="D403" s="22">
        <v>2</v>
      </c>
      <c r="E403" s="36">
        <v>3786.98</v>
      </c>
      <c r="F403" s="35"/>
      <c r="G403" s="36">
        <f t="shared" si="72"/>
        <v>0</v>
      </c>
      <c r="H403" s="36">
        <f t="shared" si="73"/>
        <v>0</v>
      </c>
      <c r="I403" s="24">
        <f t="shared" si="74"/>
        <v>0</v>
      </c>
      <c r="K403" s="24"/>
      <c r="L403" s="26">
        <f>IFERROR((VLOOKUP(K403,'tenute nuove MXV'!D$1:E$29,2,FALSE)),0)</f>
        <v>0</v>
      </c>
      <c r="M403" s="24"/>
      <c r="N403" s="26">
        <f>IFERROR((VLOOKUP(M403,guarnizioni!G:H,2,FALSE)),0)</f>
        <v>0</v>
      </c>
      <c r="O403" s="26">
        <f t="shared" si="67"/>
        <v>3786.98</v>
      </c>
      <c r="P403" s="26">
        <f t="shared" si="68"/>
        <v>0</v>
      </c>
    </row>
    <row r="404" spans="1:16" ht="14.25" customHeight="1" x14ac:dyDescent="0.2">
      <c r="A404" s="22" t="s">
        <v>6430</v>
      </c>
      <c r="B404" s="22" t="s">
        <v>6454</v>
      </c>
      <c r="C404" s="22">
        <v>1.5</v>
      </c>
      <c r="D404" s="22">
        <v>2</v>
      </c>
      <c r="E404" s="36">
        <v>3859.53</v>
      </c>
      <c r="F404" s="35"/>
      <c r="G404" s="36">
        <f t="shared" si="72"/>
        <v>0</v>
      </c>
      <c r="H404" s="36">
        <f t="shared" si="73"/>
        <v>0</v>
      </c>
      <c r="I404" s="24">
        <f t="shared" si="74"/>
        <v>0</v>
      </c>
      <c r="K404" s="24"/>
      <c r="L404" s="26">
        <f>IFERROR((VLOOKUP(K404,'tenute nuove MXV'!D$1:E$29,2,FALSE)),0)</f>
        <v>0</v>
      </c>
      <c r="M404" s="24"/>
      <c r="N404" s="26">
        <f>IFERROR((VLOOKUP(M404,guarnizioni!G:H,2,FALSE)),0)</f>
        <v>0</v>
      </c>
      <c r="O404" s="26">
        <f t="shared" si="67"/>
        <v>3859.53</v>
      </c>
      <c r="P404" s="26">
        <f t="shared" si="68"/>
        <v>0</v>
      </c>
    </row>
    <row r="405" spans="1:16" ht="14.25" customHeight="1" x14ac:dyDescent="0.2">
      <c r="A405" s="22" t="s">
        <v>6431</v>
      </c>
      <c r="B405" s="22" t="s">
        <v>6455</v>
      </c>
      <c r="C405" s="22">
        <v>2.2000000000000002</v>
      </c>
      <c r="D405" s="22">
        <v>3</v>
      </c>
      <c r="E405" s="36">
        <v>4355.75</v>
      </c>
      <c r="F405" s="35"/>
      <c r="G405" s="36">
        <f t="shared" si="72"/>
        <v>0</v>
      </c>
      <c r="H405" s="36">
        <f t="shared" si="73"/>
        <v>0</v>
      </c>
      <c r="I405" s="24">
        <f t="shared" si="74"/>
        <v>0</v>
      </c>
      <c r="K405" s="24"/>
      <c r="L405" s="26">
        <f>IFERROR((VLOOKUP(K405,'tenute nuove MXV'!D$1:E$29,2,FALSE)),0)</f>
        <v>0</v>
      </c>
      <c r="M405" s="24"/>
      <c r="N405" s="26">
        <f>IFERROR((VLOOKUP(M405,guarnizioni!G:H,2,FALSE)),0)</f>
        <v>0</v>
      </c>
      <c r="O405" s="26">
        <f t="shared" si="67"/>
        <v>4355.75</v>
      </c>
      <c r="P405" s="26">
        <f t="shared" si="68"/>
        <v>0</v>
      </c>
    </row>
    <row r="406" spans="1:16" ht="14.25" customHeight="1" x14ac:dyDescent="0.2">
      <c r="A406" s="22" t="s">
        <v>6432</v>
      </c>
      <c r="B406" s="22" t="s">
        <v>6456</v>
      </c>
      <c r="C406" s="22">
        <v>2.2000000000000002</v>
      </c>
      <c r="D406" s="22">
        <v>3</v>
      </c>
      <c r="E406" s="36">
        <v>4455.87</v>
      </c>
      <c r="F406" s="35"/>
      <c r="G406" s="36">
        <f t="shared" si="72"/>
        <v>0</v>
      </c>
      <c r="H406" s="36">
        <f t="shared" si="73"/>
        <v>0</v>
      </c>
      <c r="I406" s="24">
        <f t="shared" si="74"/>
        <v>0</v>
      </c>
      <c r="K406" s="24"/>
      <c r="L406" s="26">
        <f>IFERROR((VLOOKUP(K406,'tenute nuove MXV'!D$1:E$29,2,FALSE)),0)</f>
        <v>0</v>
      </c>
      <c r="M406" s="24"/>
      <c r="N406" s="26">
        <f>IFERROR((VLOOKUP(M406,guarnizioni!G:H,2,FALSE)),0)</f>
        <v>0</v>
      </c>
      <c r="O406" s="26">
        <f t="shared" si="67"/>
        <v>4455.87</v>
      </c>
      <c r="P406" s="26">
        <f t="shared" si="68"/>
        <v>0</v>
      </c>
    </row>
    <row r="407" spans="1:16" ht="14.25" customHeight="1" x14ac:dyDescent="0.2">
      <c r="A407" s="22" t="s">
        <v>6433</v>
      </c>
      <c r="B407" s="22" t="s">
        <v>6457</v>
      </c>
      <c r="C407" s="22">
        <v>1.1000000000000001</v>
      </c>
      <c r="D407" s="22">
        <v>1.5</v>
      </c>
      <c r="E407" s="36">
        <v>3473.58</v>
      </c>
      <c r="F407" s="35"/>
      <c r="G407" s="36">
        <f t="shared" si="72"/>
        <v>0</v>
      </c>
      <c r="H407" s="36">
        <f t="shared" si="73"/>
        <v>0</v>
      </c>
      <c r="I407" s="24">
        <f t="shared" si="74"/>
        <v>0</v>
      </c>
      <c r="K407" s="24"/>
      <c r="L407" s="26">
        <f>IFERROR((VLOOKUP(K407,'tenute nuove MXV'!D$1:E$29,2,FALSE)),0)</f>
        <v>0</v>
      </c>
      <c r="M407" s="24"/>
      <c r="N407" s="26">
        <f>IFERROR((VLOOKUP(M407,guarnizioni!G:H,2,FALSE)),0)</f>
        <v>0</v>
      </c>
      <c r="O407" s="26">
        <f t="shared" si="67"/>
        <v>3473.58</v>
      </c>
      <c r="P407" s="26">
        <f t="shared" si="68"/>
        <v>0</v>
      </c>
    </row>
    <row r="408" spans="1:16" ht="14.25" customHeight="1" x14ac:dyDescent="0.2">
      <c r="A408" s="22" t="s">
        <v>6434</v>
      </c>
      <c r="B408" s="22" t="s">
        <v>6458</v>
      </c>
      <c r="C408" s="22">
        <v>1.1000000000000001</v>
      </c>
      <c r="D408" s="22">
        <v>1.5</v>
      </c>
      <c r="E408" s="36">
        <v>3499.69</v>
      </c>
      <c r="F408" s="35"/>
      <c r="G408" s="36">
        <f t="shared" si="72"/>
        <v>0</v>
      </c>
      <c r="H408" s="36">
        <f t="shared" si="73"/>
        <v>0</v>
      </c>
      <c r="I408" s="24">
        <f t="shared" si="74"/>
        <v>0</v>
      </c>
      <c r="K408" s="24"/>
      <c r="L408" s="26">
        <f>IFERROR((VLOOKUP(K408,'tenute nuove MXV'!D$1:E$29,2,FALSE)),0)</f>
        <v>0</v>
      </c>
      <c r="M408" s="24"/>
      <c r="N408" s="26">
        <f>IFERROR((VLOOKUP(M408,guarnizioni!G:H,2,FALSE)),0)</f>
        <v>0</v>
      </c>
      <c r="O408" s="26">
        <f t="shared" si="67"/>
        <v>3499.69</v>
      </c>
      <c r="P408" s="26">
        <f t="shared" si="68"/>
        <v>0</v>
      </c>
    </row>
    <row r="409" spans="1:16" ht="14.25" customHeight="1" x14ac:dyDescent="0.2">
      <c r="A409" s="22" t="s">
        <v>6435</v>
      </c>
      <c r="B409" s="22" t="s">
        <v>6459</v>
      </c>
      <c r="C409" s="22">
        <v>1.5</v>
      </c>
      <c r="D409" s="22">
        <v>2</v>
      </c>
      <c r="E409" s="36">
        <v>3708.62</v>
      </c>
      <c r="F409" s="35"/>
      <c r="G409" s="36">
        <f t="shared" si="72"/>
        <v>0</v>
      </c>
      <c r="H409" s="36">
        <f t="shared" si="73"/>
        <v>0</v>
      </c>
      <c r="I409" s="24">
        <f t="shared" si="74"/>
        <v>0</v>
      </c>
      <c r="K409" s="24"/>
      <c r="L409" s="26">
        <f>IFERROR((VLOOKUP(K409,'tenute nuove MXV'!D$1:E$29,2,FALSE)),0)</f>
        <v>0</v>
      </c>
      <c r="M409" s="24"/>
      <c r="N409" s="26">
        <f>IFERROR((VLOOKUP(M409,guarnizioni!G:H,2,FALSE)),0)</f>
        <v>0</v>
      </c>
      <c r="O409" s="26">
        <f t="shared" si="67"/>
        <v>3708.62</v>
      </c>
      <c r="P409" s="26">
        <f t="shared" si="68"/>
        <v>0</v>
      </c>
    </row>
    <row r="410" spans="1:16" ht="14.25" customHeight="1" x14ac:dyDescent="0.2">
      <c r="A410" s="22" t="s">
        <v>6436</v>
      </c>
      <c r="B410" s="22" t="s">
        <v>6460</v>
      </c>
      <c r="C410" s="22">
        <v>1.5</v>
      </c>
      <c r="D410" s="22">
        <v>2</v>
      </c>
      <c r="E410" s="36">
        <v>3746.36</v>
      </c>
      <c r="F410" s="35"/>
      <c r="G410" s="36">
        <f t="shared" si="72"/>
        <v>0</v>
      </c>
      <c r="H410" s="36">
        <f t="shared" si="73"/>
        <v>0</v>
      </c>
      <c r="I410" s="24">
        <f t="shared" si="74"/>
        <v>0</v>
      </c>
      <c r="K410" s="24"/>
      <c r="L410" s="26">
        <f>IFERROR((VLOOKUP(K410,'tenute nuove MXV'!D$1:E$29,2,FALSE)),0)</f>
        <v>0</v>
      </c>
      <c r="M410" s="24"/>
      <c r="N410" s="26">
        <f>IFERROR((VLOOKUP(M410,guarnizioni!G:H,2,FALSE)),0)</f>
        <v>0</v>
      </c>
      <c r="O410" s="26">
        <f t="shared" si="67"/>
        <v>3746.36</v>
      </c>
      <c r="P410" s="26">
        <f t="shared" si="68"/>
        <v>0</v>
      </c>
    </row>
    <row r="411" spans="1:16" ht="14.25" customHeight="1" x14ac:dyDescent="0.2">
      <c r="A411" s="22" t="s">
        <v>6437</v>
      </c>
      <c r="B411" s="22" t="s">
        <v>6461</v>
      </c>
      <c r="C411" s="22">
        <v>2.2000000000000002</v>
      </c>
      <c r="D411" s="22">
        <v>3</v>
      </c>
      <c r="E411" s="36">
        <v>4129.3999999999996</v>
      </c>
      <c r="F411" s="35"/>
      <c r="G411" s="36">
        <f t="shared" si="72"/>
        <v>0</v>
      </c>
      <c r="H411" s="36">
        <f t="shared" si="73"/>
        <v>0</v>
      </c>
      <c r="I411" s="24">
        <f t="shared" si="74"/>
        <v>0</v>
      </c>
      <c r="K411" s="24"/>
      <c r="L411" s="26">
        <f>IFERROR((VLOOKUP(K411,'tenute nuove MXV'!D$1:E$29,2,FALSE)),0)</f>
        <v>0</v>
      </c>
      <c r="M411" s="24"/>
      <c r="N411" s="26">
        <f>IFERROR((VLOOKUP(M411,guarnizioni!G:H,2,FALSE)),0)</f>
        <v>0</v>
      </c>
      <c r="O411" s="26">
        <f t="shared" si="67"/>
        <v>4129.3999999999996</v>
      </c>
      <c r="P411" s="26">
        <f t="shared" si="68"/>
        <v>0</v>
      </c>
    </row>
    <row r="412" spans="1:16" ht="14.25" customHeight="1" x14ac:dyDescent="0.2">
      <c r="A412" s="22" t="s">
        <v>6438</v>
      </c>
      <c r="B412" s="22" t="s">
        <v>6462</v>
      </c>
      <c r="C412" s="22">
        <v>2.2000000000000002</v>
      </c>
      <c r="D412" s="22">
        <v>3</v>
      </c>
      <c r="E412" s="36">
        <v>4199.05</v>
      </c>
      <c r="F412" s="35"/>
      <c r="G412" s="36">
        <f t="shared" si="72"/>
        <v>0</v>
      </c>
      <c r="H412" s="36">
        <f t="shared" si="73"/>
        <v>0</v>
      </c>
      <c r="I412" s="24">
        <f t="shared" si="74"/>
        <v>0</v>
      </c>
      <c r="K412" s="24"/>
      <c r="L412" s="26">
        <f>IFERROR((VLOOKUP(K412,'tenute nuove MXV'!D$1:E$29,2,FALSE)),0)</f>
        <v>0</v>
      </c>
      <c r="M412" s="24"/>
      <c r="N412" s="26">
        <f>IFERROR((VLOOKUP(M412,guarnizioni!G:H,2,FALSE)),0)</f>
        <v>0</v>
      </c>
      <c r="O412" s="26">
        <f t="shared" si="67"/>
        <v>4199.05</v>
      </c>
      <c r="P412" s="26">
        <f t="shared" si="68"/>
        <v>0</v>
      </c>
    </row>
    <row r="413" spans="1:16" ht="14.25" customHeight="1" x14ac:dyDescent="0.2">
      <c r="A413" s="22" t="s">
        <v>6439</v>
      </c>
      <c r="B413" s="22" t="s">
        <v>6463</v>
      </c>
      <c r="C413" s="22">
        <v>3</v>
      </c>
      <c r="D413" s="22">
        <v>4</v>
      </c>
      <c r="E413" s="36">
        <v>4541.4799999999996</v>
      </c>
      <c r="F413" s="35"/>
      <c r="G413" s="36">
        <f t="shared" si="72"/>
        <v>0</v>
      </c>
      <c r="H413" s="36">
        <f t="shared" si="73"/>
        <v>0</v>
      </c>
      <c r="I413" s="24">
        <f t="shared" si="74"/>
        <v>0</v>
      </c>
      <c r="K413" s="24"/>
      <c r="L413" s="26">
        <f>IFERROR((VLOOKUP(K413,'tenute nuove MXV'!D$1:E$29,2,FALSE)),0)</f>
        <v>0</v>
      </c>
      <c r="M413" s="24"/>
      <c r="N413" s="26">
        <f>IFERROR((VLOOKUP(M413,guarnizioni!G:H,2,FALSE)),0)</f>
        <v>0</v>
      </c>
      <c r="O413" s="26">
        <f t="shared" si="67"/>
        <v>4541.4799999999996</v>
      </c>
      <c r="P413" s="26">
        <f t="shared" si="68"/>
        <v>0</v>
      </c>
    </row>
    <row r="414" spans="1:16" ht="14.25" customHeight="1" x14ac:dyDescent="0.2">
      <c r="A414" s="22" t="s">
        <v>6440</v>
      </c>
      <c r="B414" s="22" t="s">
        <v>6464</v>
      </c>
      <c r="C414" s="22">
        <v>3</v>
      </c>
      <c r="D414" s="22">
        <v>4</v>
      </c>
      <c r="E414" s="36">
        <v>4634.3500000000004</v>
      </c>
      <c r="F414" s="35"/>
      <c r="G414" s="36">
        <f t="shared" si="72"/>
        <v>0</v>
      </c>
      <c r="H414" s="36">
        <f t="shared" si="73"/>
        <v>0</v>
      </c>
      <c r="I414" s="24">
        <f t="shared" si="74"/>
        <v>0</v>
      </c>
      <c r="K414" s="24"/>
      <c r="L414" s="26">
        <f>IFERROR((VLOOKUP(K414,'tenute nuove MXV'!D$1:E$29,2,FALSE)),0)</f>
        <v>0</v>
      </c>
      <c r="M414" s="24"/>
      <c r="N414" s="26">
        <f>IFERROR((VLOOKUP(M414,guarnizioni!G:H,2,FALSE)),0)</f>
        <v>0</v>
      </c>
      <c r="O414" s="26">
        <f t="shared" si="67"/>
        <v>4634.3500000000004</v>
      </c>
      <c r="P414" s="26">
        <f t="shared" si="68"/>
        <v>0</v>
      </c>
    </row>
    <row r="415" spans="1:16" ht="14.25" customHeight="1" x14ac:dyDescent="0.2">
      <c r="A415" s="22" t="s">
        <v>6441</v>
      </c>
      <c r="B415" s="22" t="s">
        <v>6465</v>
      </c>
      <c r="C415" s="22">
        <v>1.5</v>
      </c>
      <c r="D415" s="22">
        <v>2</v>
      </c>
      <c r="E415" s="36">
        <v>3987.21</v>
      </c>
      <c r="F415" s="35"/>
      <c r="G415" s="36">
        <f t="shared" si="72"/>
        <v>0</v>
      </c>
      <c r="H415" s="36">
        <f t="shared" si="73"/>
        <v>0</v>
      </c>
      <c r="I415" s="24">
        <f t="shared" si="74"/>
        <v>0</v>
      </c>
      <c r="K415" s="24"/>
      <c r="L415" s="26">
        <f>IFERROR((VLOOKUP(K415,'tenute nuove MXV'!D$1:E$29,2,FALSE)),0)</f>
        <v>0</v>
      </c>
      <c r="M415" s="24"/>
      <c r="N415" s="26">
        <f>IFERROR((VLOOKUP(M415,guarnizioni!G:H,2,FALSE)),0)</f>
        <v>0</v>
      </c>
      <c r="O415" s="26">
        <f t="shared" si="67"/>
        <v>3987.21</v>
      </c>
      <c r="P415" s="26">
        <f t="shared" si="68"/>
        <v>0</v>
      </c>
    </row>
    <row r="416" spans="1:16" ht="14.25" customHeight="1" x14ac:dyDescent="0.2">
      <c r="A416" s="22" t="s">
        <v>6442</v>
      </c>
      <c r="B416" s="22" t="s">
        <v>6466</v>
      </c>
      <c r="C416" s="22">
        <v>2.2000000000000002</v>
      </c>
      <c r="D416" s="22">
        <v>3</v>
      </c>
      <c r="E416" s="36">
        <v>4151.17</v>
      </c>
      <c r="F416" s="35"/>
      <c r="G416" s="36">
        <f t="shared" si="72"/>
        <v>0</v>
      </c>
      <c r="H416" s="36">
        <f t="shared" si="73"/>
        <v>0</v>
      </c>
      <c r="I416" s="24">
        <f t="shared" si="74"/>
        <v>0</v>
      </c>
      <c r="K416" s="24"/>
      <c r="L416" s="26">
        <f>IFERROR((VLOOKUP(K416,'tenute nuove MXV'!D$1:E$29,2,FALSE)),0)</f>
        <v>0</v>
      </c>
      <c r="M416" s="24"/>
      <c r="N416" s="26">
        <f>IFERROR((VLOOKUP(M416,guarnizioni!G:H,2,FALSE)),0)</f>
        <v>0</v>
      </c>
      <c r="O416" s="26">
        <f t="shared" si="67"/>
        <v>4151.17</v>
      </c>
      <c r="P416" s="26">
        <f t="shared" si="68"/>
        <v>0</v>
      </c>
    </row>
    <row r="417" spans="1:17" ht="14.25" customHeight="1" x14ac:dyDescent="0.2">
      <c r="A417" s="22" t="s">
        <v>6443</v>
      </c>
      <c r="B417" s="22" t="s">
        <v>6467</v>
      </c>
      <c r="C417" s="22">
        <v>2.2000000000000002</v>
      </c>
      <c r="D417" s="22">
        <v>3</v>
      </c>
      <c r="E417" s="36">
        <v>4274.49</v>
      </c>
      <c r="F417" s="35"/>
      <c r="G417" s="36">
        <f t="shared" si="72"/>
        <v>0</v>
      </c>
      <c r="H417" s="36">
        <f t="shared" si="73"/>
        <v>0</v>
      </c>
      <c r="I417" s="24">
        <f t="shared" si="74"/>
        <v>0</v>
      </c>
      <c r="K417" s="24"/>
      <c r="L417" s="26">
        <f>IFERROR((VLOOKUP(K417,'tenute nuove MXV'!D$1:E$29,2,FALSE)),0)</f>
        <v>0</v>
      </c>
      <c r="M417" s="24"/>
      <c r="N417" s="26">
        <f>IFERROR((VLOOKUP(M417,guarnizioni!G:H,2,FALSE)),0)</f>
        <v>0</v>
      </c>
      <c r="O417" s="26">
        <f t="shared" si="67"/>
        <v>4274.49</v>
      </c>
      <c r="P417" s="26">
        <f t="shared" si="68"/>
        <v>0</v>
      </c>
    </row>
    <row r="418" spans="1:17" ht="14.25" customHeight="1" x14ac:dyDescent="0.2">
      <c r="A418" s="22" t="s">
        <v>6444</v>
      </c>
      <c r="B418" s="22" t="s">
        <v>6468</v>
      </c>
      <c r="C418" s="22">
        <v>3</v>
      </c>
      <c r="D418" s="22">
        <v>4</v>
      </c>
      <c r="E418" s="36">
        <v>4499.3999999999996</v>
      </c>
      <c r="F418" s="35"/>
      <c r="G418" s="36">
        <f t="shared" si="72"/>
        <v>0</v>
      </c>
      <c r="H418" s="36">
        <f t="shared" si="73"/>
        <v>0</v>
      </c>
      <c r="I418" s="24">
        <f t="shared" si="74"/>
        <v>0</v>
      </c>
      <c r="K418" s="24"/>
      <c r="L418" s="26">
        <f>IFERROR((VLOOKUP(K418,'tenute nuove MXV'!D$1:E$29,2,FALSE)),0)</f>
        <v>0</v>
      </c>
      <c r="M418" s="24"/>
      <c r="N418" s="26">
        <f>IFERROR((VLOOKUP(M418,guarnizioni!G:H,2,FALSE)),0)</f>
        <v>0</v>
      </c>
      <c r="O418" s="26">
        <f t="shared" si="67"/>
        <v>4499.3999999999996</v>
      </c>
      <c r="P418" s="26">
        <f t="shared" si="68"/>
        <v>0</v>
      </c>
    </row>
    <row r="419" spans="1:17" ht="14.25" customHeight="1" x14ac:dyDescent="0.2">
      <c r="A419" s="22" t="s">
        <v>6445</v>
      </c>
      <c r="B419" s="22" t="s">
        <v>6469</v>
      </c>
      <c r="C419" s="22">
        <v>3</v>
      </c>
      <c r="D419" s="22">
        <v>4</v>
      </c>
      <c r="E419" s="36">
        <v>4550.18</v>
      </c>
      <c r="F419" s="35"/>
      <c r="G419" s="36">
        <f t="shared" si="72"/>
        <v>0</v>
      </c>
      <c r="H419" s="36">
        <f t="shared" si="73"/>
        <v>0</v>
      </c>
      <c r="I419" s="24">
        <f t="shared" si="74"/>
        <v>0</v>
      </c>
      <c r="K419" s="24"/>
      <c r="L419" s="26">
        <f>IFERROR((VLOOKUP(K419,'tenute nuove MXV'!D$1:E$29,2,FALSE)),0)</f>
        <v>0</v>
      </c>
      <c r="M419" s="24"/>
      <c r="N419" s="26">
        <f>IFERROR((VLOOKUP(M419,guarnizioni!G:H,2,FALSE)),0)</f>
        <v>0</v>
      </c>
      <c r="O419" s="26">
        <f t="shared" si="67"/>
        <v>4550.18</v>
      </c>
      <c r="P419" s="26">
        <f t="shared" si="68"/>
        <v>0</v>
      </c>
    </row>
    <row r="420" spans="1:17" ht="14.25" customHeight="1" x14ac:dyDescent="0.2">
      <c r="A420" s="22" t="s">
        <v>6446</v>
      </c>
      <c r="B420" s="22" t="s">
        <v>6470</v>
      </c>
      <c r="C420" s="22">
        <v>4</v>
      </c>
      <c r="D420" s="22">
        <v>5.5</v>
      </c>
      <c r="E420" s="36">
        <v>4841.82</v>
      </c>
      <c r="F420" s="35"/>
      <c r="G420" s="36">
        <f t="shared" si="72"/>
        <v>0</v>
      </c>
      <c r="H420" s="36">
        <f t="shared" si="73"/>
        <v>0</v>
      </c>
      <c r="I420" s="24">
        <f t="shared" si="74"/>
        <v>0</v>
      </c>
      <c r="K420" s="24"/>
      <c r="L420" s="26">
        <f>IFERROR((VLOOKUP(K420,'tenute nuove MXV'!D$1:E$29,2,FALSE)),0)</f>
        <v>0</v>
      </c>
      <c r="M420" s="24"/>
      <c r="N420" s="26">
        <f>IFERROR((VLOOKUP(M420,guarnizioni!G:H,2,FALSE)),0)</f>
        <v>0</v>
      </c>
      <c r="O420" s="26">
        <f t="shared" si="67"/>
        <v>4841.82</v>
      </c>
      <c r="P420" s="26">
        <f t="shared" si="68"/>
        <v>0</v>
      </c>
    </row>
    <row r="421" spans="1:17" ht="14.25" customHeight="1" x14ac:dyDescent="0.2">
      <c r="A421" s="22" t="s">
        <v>6447</v>
      </c>
      <c r="B421" s="22" t="s">
        <v>6471</v>
      </c>
      <c r="C421" s="22">
        <v>4</v>
      </c>
      <c r="D421" s="22">
        <v>5.5</v>
      </c>
      <c r="E421" s="36">
        <v>5011.59</v>
      </c>
      <c r="F421" s="35"/>
      <c r="G421" s="36">
        <f t="shared" si="72"/>
        <v>0</v>
      </c>
      <c r="H421" s="36">
        <f t="shared" si="73"/>
        <v>0</v>
      </c>
      <c r="I421" s="24">
        <f t="shared" si="74"/>
        <v>0</v>
      </c>
      <c r="K421" s="24"/>
      <c r="L421" s="26">
        <f>IFERROR((VLOOKUP(K421,'tenute nuove MXV'!D$1:E$29,2,FALSE)),0)</f>
        <v>0</v>
      </c>
      <c r="M421" s="24"/>
      <c r="N421" s="26">
        <f>IFERROR((VLOOKUP(M421,guarnizioni!G:H,2,FALSE)),0)</f>
        <v>0</v>
      </c>
      <c r="O421" s="26">
        <f t="shared" si="67"/>
        <v>5011.59</v>
      </c>
      <c r="P421" s="26">
        <f t="shared" si="68"/>
        <v>0</v>
      </c>
    </row>
    <row r="422" spans="1:17" ht="14.25" customHeight="1" x14ac:dyDescent="0.2">
      <c r="A422" s="22" t="s">
        <v>6448</v>
      </c>
      <c r="B422" s="22" t="s">
        <v>6472</v>
      </c>
      <c r="C422" s="22">
        <v>5.5</v>
      </c>
      <c r="D422" s="22">
        <v>7.5</v>
      </c>
      <c r="E422" s="36">
        <v>5570.21</v>
      </c>
      <c r="F422" s="35"/>
      <c r="G422" s="36">
        <f t="shared" si="72"/>
        <v>0</v>
      </c>
      <c r="H422" s="36">
        <f t="shared" si="73"/>
        <v>0</v>
      </c>
      <c r="I422" s="24">
        <f t="shared" si="74"/>
        <v>0</v>
      </c>
      <c r="K422" s="24"/>
      <c r="L422" s="26">
        <f>IFERROR((VLOOKUP(K422,'tenute nuove MXV'!D$1:E$29,2,FALSE)),0)</f>
        <v>0</v>
      </c>
      <c r="M422" s="24"/>
      <c r="N422" s="26">
        <f>IFERROR((VLOOKUP(M422,guarnizioni!G:H,2,FALSE)),0)</f>
        <v>0</v>
      </c>
      <c r="O422" s="26">
        <f t="shared" si="67"/>
        <v>5570.21</v>
      </c>
      <c r="P422" s="26">
        <f t="shared" si="68"/>
        <v>0</v>
      </c>
    </row>
    <row r="423" spans="1:17" ht="14.25" customHeight="1" x14ac:dyDescent="0.2">
      <c r="A423" s="22" t="s">
        <v>4682</v>
      </c>
      <c r="B423" s="22" t="s">
        <v>4653</v>
      </c>
      <c r="C423" s="22">
        <v>1.5</v>
      </c>
      <c r="D423" s="22">
        <v>2</v>
      </c>
      <c r="E423" s="36">
        <v>3605.83</v>
      </c>
      <c r="F423" s="35"/>
      <c r="G423" s="36">
        <f t="shared" ref="G423:G453" si="75">IF(F423="",IF($I$8="","",$I$8),F423)</f>
        <v>0</v>
      </c>
      <c r="H423" s="36">
        <f t="shared" ref="H423:H453" si="76">ROUND(E423*(G423),2)</f>
        <v>0</v>
      </c>
      <c r="I423" s="24">
        <f t="shared" ref="I423:I453" si="77">H423*$I$10</f>
        <v>0</v>
      </c>
      <c r="K423" s="24"/>
      <c r="L423" s="26">
        <f>IFERROR((VLOOKUP(K423,'tenute nuove MXV'!D$1:E$29,2,FALSE)),0)</f>
        <v>0</v>
      </c>
      <c r="M423" s="26"/>
      <c r="N423" s="26">
        <f>IFERROR((VLOOKUP(M423,guarnizioni!G:H,2,FALSE)),0)</f>
        <v>0</v>
      </c>
      <c r="O423" s="26">
        <f t="shared" ref="O423:O453" si="78">E423+L423+N423</f>
        <v>3605.83</v>
      </c>
      <c r="P423" s="26">
        <f t="shared" ref="P423:P453" si="79">O423*$I$8</f>
        <v>0</v>
      </c>
    </row>
    <row r="424" spans="1:17" ht="14.25" customHeight="1" x14ac:dyDescent="0.2">
      <c r="A424" s="22" t="s">
        <v>7096</v>
      </c>
      <c r="B424" s="22" t="s">
        <v>7095</v>
      </c>
      <c r="C424" s="22">
        <v>2.2000000000000002</v>
      </c>
      <c r="D424" s="22">
        <v>3</v>
      </c>
      <c r="E424" s="36">
        <v>4362.3900000000003</v>
      </c>
      <c r="F424" s="35"/>
      <c r="G424" s="36">
        <f t="shared" si="75"/>
        <v>0</v>
      </c>
      <c r="H424" s="36">
        <f t="shared" si="76"/>
        <v>0</v>
      </c>
      <c r="I424" s="24">
        <f t="shared" si="77"/>
        <v>0</v>
      </c>
      <c r="K424" s="24"/>
      <c r="L424" s="26">
        <f>IFERROR((VLOOKUP(K424,'tenute nuove MXV'!D$1:E$29,2,FALSE)),0)</f>
        <v>0</v>
      </c>
      <c r="M424" s="26"/>
      <c r="N424" s="26">
        <f>IFERROR((VLOOKUP(M424,guarnizioni!G:H,2,FALSE)),0)</f>
        <v>0</v>
      </c>
      <c r="O424" s="26">
        <f t="shared" si="78"/>
        <v>4362.3900000000003</v>
      </c>
      <c r="P424" s="26">
        <f t="shared" si="79"/>
        <v>0</v>
      </c>
    </row>
    <row r="425" spans="1:17" ht="14.25" customHeight="1" x14ac:dyDescent="0.2">
      <c r="A425" s="22" t="s">
        <v>4683</v>
      </c>
      <c r="B425" s="22" t="s">
        <v>4654</v>
      </c>
      <c r="C425" s="22">
        <v>3</v>
      </c>
      <c r="D425" s="22">
        <v>4</v>
      </c>
      <c r="E425" s="36">
        <v>4161.25</v>
      </c>
      <c r="F425" s="35"/>
      <c r="G425" s="36">
        <f t="shared" si="75"/>
        <v>0</v>
      </c>
      <c r="H425" s="36">
        <f t="shared" si="76"/>
        <v>0</v>
      </c>
      <c r="I425" s="24">
        <f t="shared" si="77"/>
        <v>0</v>
      </c>
      <c r="K425" s="24"/>
      <c r="L425" s="26">
        <f>IFERROR((VLOOKUP(K425,'tenute nuove MXV'!D$1:E$29,2,FALSE)),0)</f>
        <v>0</v>
      </c>
      <c r="M425" s="26"/>
      <c r="N425" s="26">
        <f>IFERROR((VLOOKUP(M425,guarnizioni!G:H,2,FALSE)),0)</f>
        <v>0</v>
      </c>
      <c r="O425" s="26">
        <f t="shared" si="78"/>
        <v>4161.25</v>
      </c>
      <c r="P425" s="26">
        <f t="shared" si="79"/>
        <v>0</v>
      </c>
    </row>
    <row r="426" spans="1:17" ht="14.25" customHeight="1" x14ac:dyDescent="0.2">
      <c r="A426" s="22" t="s">
        <v>4684</v>
      </c>
      <c r="B426" s="22" t="s">
        <v>4655</v>
      </c>
      <c r="C426" s="22">
        <v>4</v>
      </c>
      <c r="D426" s="22">
        <v>5.5</v>
      </c>
      <c r="E426" s="36">
        <v>4501.3599999999997</v>
      </c>
      <c r="F426" s="35"/>
      <c r="G426" s="36">
        <f t="shared" si="75"/>
        <v>0</v>
      </c>
      <c r="H426" s="36">
        <f t="shared" si="76"/>
        <v>0</v>
      </c>
      <c r="I426" s="24">
        <f t="shared" si="77"/>
        <v>0</v>
      </c>
      <c r="K426" s="24"/>
      <c r="L426" s="26">
        <f>IFERROR((VLOOKUP(K426,'tenute nuove MXV'!D$1:E$29,2,FALSE)),0)</f>
        <v>0</v>
      </c>
      <c r="M426" s="26"/>
      <c r="N426" s="26">
        <f>IFERROR((VLOOKUP(M426,guarnizioni!G:H,2,FALSE)),0)</f>
        <v>0</v>
      </c>
      <c r="O426" s="26">
        <f t="shared" si="78"/>
        <v>4501.3599999999997</v>
      </c>
      <c r="P426" s="26">
        <f t="shared" si="79"/>
        <v>0</v>
      </c>
      <c r="Q426" s="76"/>
    </row>
    <row r="427" spans="1:17" ht="14.25" customHeight="1" x14ac:dyDescent="0.2">
      <c r="A427" s="22" t="s">
        <v>4685</v>
      </c>
      <c r="B427" s="22" t="s">
        <v>4656</v>
      </c>
      <c r="C427" s="22">
        <v>5.5</v>
      </c>
      <c r="D427" s="22">
        <v>7.5</v>
      </c>
      <c r="E427" s="36">
        <v>5261.37</v>
      </c>
      <c r="F427" s="35"/>
      <c r="G427" s="36">
        <f t="shared" si="75"/>
        <v>0</v>
      </c>
      <c r="H427" s="36">
        <f t="shared" si="76"/>
        <v>0</v>
      </c>
      <c r="I427" s="24">
        <f t="shared" si="77"/>
        <v>0</v>
      </c>
      <c r="K427" s="24"/>
      <c r="L427" s="26">
        <f>IFERROR((VLOOKUP(K427,'tenute nuove MXV'!D$1:E$29,2,FALSE)),0)</f>
        <v>0</v>
      </c>
      <c r="M427" s="26"/>
      <c r="N427" s="26">
        <f>IFERROR((VLOOKUP(M427,guarnizioni!G:H,2,FALSE)),0)</f>
        <v>0</v>
      </c>
      <c r="O427" s="26">
        <f t="shared" si="78"/>
        <v>5261.37</v>
      </c>
      <c r="P427" s="26">
        <f t="shared" si="79"/>
        <v>0</v>
      </c>
    </row>
    <row r="428" spans="1:17" ht="14.25" customHeight="1" x14ac:dyDescent="0.2">
      <c r="A428" s="22" t="s">
        <v>4686</v>
      </c>
      <c r="B428" s="22" t="s">
        <v>4657</v>
      </c>
      <c r="C428" s="22">
        <v>5.5</v>
      </c>
      <c r="D428" s="22">
        <v>7.5</v>
      </c>
      <c r="E428" s="36">
        <v>5357.23</v>
      </c>
      <c r="F428" s="35"/>
      <c r="G428" s="36">
        <f t="shared" si="75"/>
        <v>0</v>
      </c>
      <c r="H428" s="36">
        <f t="shared" si="76"/>
        <v>0</v>
      </c>
      <c r="I428" s="24">
        <f t="shared" si="77"/>
        <v>0</v>
      </c>
      <c r="K428" s="24"/>
      <c r="L428" s="26">
        <f>IFERROR((VLOOKUP(K428,'tenute nuove MXV'!D$1:E$29,2,FALSE)),0)</f>
        <v>0</v>
      </c>
      <c r="M428" s="26"/>
      <c r="N428" s="26">
        <f>IFERROR((VLOOKUP(M428,guarnizioni!G:H,2,FALSE)),0)</f>
        <v>0</v>
      </c>
      <c r="O428" s="26">
        <f t="shared" si="78"/>
        <v>5357.23</v>
      </c>
      <c r="P428" s="26">
        <f t="shared" si="79"/>
        <v>0</v>
      </c>
    </row>
    <row r="429" spans="1:17" ht="14.25" customHeight="1" x14ac:dyDescent="0.2">
      <c r="A429" s="22" t="s">
        <v>7098</v>
      </c>
      <c r="B429" s="22" t="s">
        <v>7097</v>
      </c>
      <c r="C429" s="22">
        <v>7.5</v>
      </c>
      <c r="D429" s="22">
        <v>10</v>
      </c>
      <c r="E429" s="36">
        <v>5449.63</v>
      </c>
      <c r="F429" s="35"/>
      <c r="G429" s="36">
        <f t="shared" si="75"/>
        <v>0</v>
      </c>
      <c r="H429" s="36">
        <f t="shared" si="76"/>
        <v>0</v>
      </c>
      <c r="I429" s="24">
        <f t="shared" si="77"/>
        <v>0</v>
      </c>
      <c r="K429" s="24"/>
      <c r="L429" s="26">
        <f>IFERROR((VLOOKUP(K429,'tenute nuove MXV'!D$1:E$29,2,FALSE)),0)</f>
        <v>0</v>
      </c>
      <c r="M429" s="26"/>
      <c r="N429" s="26">
        <f>IFERROR((VLOOKUP(M429,guarnizioni!G:H,2,FALSE)),0)</f>
        <v>0</v>
      </c>
      <c r="O429" s="26">
        <f t="shared" si="78"/>
        <v>5449.63</v>
      </c>
      <c r="P429" s="26">
        <f t="shared" si="79"/>
        <v>0</v>
      </c>
    </row>
    <row r="430" spans="1:17" ht="14.25" customHeight="1" x14ac:dyDescent="0.2">
      <c r="A430" s="22" t="s">
        <v>4687</v>
      </c>
      <c r="B430" s="22" t="s">
        <v>4658</v>
      </c>
      <c r="C430" s="22">
        <v>7.5</v>
      </c>
      <c r="D430" s="22">
        <v>10</v>
      </c>
      <c r="E430" s="36">
        <v>7069.19</v>
      </c>
      <c r="F430" s="35"/>
      <c r="G430" s="36">
        <f t="shared" si="75"/>
        <v>0</v>
      </c>
      <c r="H430" s="36">
        <f t="shared" si="76"/>
        <v>0</v>
      </c>
      <c r="I430" s="24">
        <f t="shared" si="77"/>
        <v>0</v>
      </c>
      <c r="K430" s="24"/>
      <c r="L430" s="26">
        <f>IFERROR((VLOOKUP(K430,'tenute nuove MXV'!D$1:E$29,2,FALSE)),0)</f>
        <v>0</v>
      </c>
      <c r="M430" s="26"/>
      <c r="N430" s="26">
        <f>IFERROR((VLOOKUP(M430,guarnizioni!G:H,2,FALSE)),0)</f>
        <v>0</v>
      </c>
      <c r="O430" s="26">
        <f t="shared" si="78"/>
        <v>7069.19</v>
      </c>
      <c r="P430" s="26">
        <f t="shared" si="79"/>
        <v>0</v>
      </c>
    </row>
    <row r="431" spans="1:17" ht="14.25" customHeight="1" x14ac:dyDescent="0.2">
      <c r="A431" s="22" t="s">
        <v>4688</v>
      </c>
      <c r="B431" s="22" t="s">
        <v>4659</v>
      </c>
      <c r="C431" s="22">
        <v>7.5</v>
      </c>
      <c r="D431" s="22">
        <v>10</v>
      </c>
      <c r="E431" s="36">
        <v>7159.53</v>
      </c>
      <c r="F431" s="35"/>
      <c r="G431" s="36">
        <f t="shared" si="75"/>
        <v>0</v>
      </c>
      <c r="H431" s="36">
        <f t="shared" si="76"/>
        <v>0</v>
      </c>
      <c r="I431" s="24">
        <f t="shared" si="77"/>
        <v>0</v>
      </c>
      <c r="K431" s="24"/>
      <c r="L431" s="26">
        <f>IFERROR((VLOOKUP(K431,'tenute nuove MXV'!D$1:E$29,2,FALSE)),0)</f>
        <v>0</v>
      </c>
      <c r="M431" s="26"/>
      <c r="N431" s="26">
        <f>IFERROR((VLOOKUP(M431,guarnizioni!G:H,2,FALSE)),0)</f>
        <v>0</v>
      </c>
      <c r="O431" s="26">
        <f t="shared" si="78"/>
        <v>7159.53</v>
      </c>
      <c r="P431" s="26">
        <f t="shared" si="79"/>
        <v>0</v>
      </c>
    </row>
    <row r="432" spans="1:17" ht="14.25" customHeight="1" x14ac:dyDescent="0.2">
      <c r="A432" s="22" t="s">
        <v>4689</v>
      </c>
      <c r="B432" s="22" t="s">
        <v>4660</v>
      </c>
      <c r="C432" s="22">
        <v>9.1999999999999993</v>
      </c>
      <c r="D432" s="22">
        <v>12.5</v>
      </c>
      <c r="E432" s="36">
        <v>7774.32</v>
      </c>
      <c r="F432" s="35"/>
      <c r="G432" s="36">
        <f t="shared" si="75"/>
        <v>0</v>
      </c>
      <c r="H432" s="36">
        <f t="shared" si="76"/>
        <v>0</v>
      </c>
      <c r="I432" s="24">
        <f t="shared" si="77"/>
        <v>0</v>
      </c>
      <c r="K432" s="24"/>
      <c r="L432" s="26">
        <f>IFERROR((VLOOKUP(K432,'tenute nuove MXV'!D$1:E$29,2,FALSE)),0)</f>
        <v>0</v>
      </c>
      <c r="M432" s="26"/>
      <c r="N432" s="26">
        <f>IFERROR((VLOOKUP(M432,guarnizioni!G:H,2,FALSE)),0)</f>
        <v>0</v>
      </c>
      <c r="O432" s="26">
        <f t="shared" si="78"/>
        <v>7774.32</v>
      </c>
      <c r="P432" s="26">
        <f t="shared" si="79"/>
        <v>0</v>
      </c>
    </row>
    <row r="433" spans="1:16" ht="14.25" customHeight="1" x14ac:dyDescent="0.2">
      <c r="A433" s="22" t="s">
        <v>4690</v>
      </c>
      <c r="B433" s="22" t="s">
        <v>4661</v>
      </c>
      <c r="C433" s="22">
        <v>9.1999999999999993</v>
      </c>
      <c r="D433" s="22">
        <v>12.5</v>
      </c>
      <c r="E433" s="36">
        <v>7863.72</v>
      </c>
      <c r="F433" s="35"/>
      <c r="G433" s="36">
        <f t="shared" si="75"/>
        <v>0</v>
      </c>
      <c r="H433" s="36">
        <f t="shared" si="76"/>
        <v>0</v>
      </c>
      <c r="I433" s="24">
        <f t="shared" si="77"/>
        <v>0</v>
      </c>
      <c r="K433" s="24"/>
      <c r="L433" s="26">
        <f>IFERROR((VLOOKUP(K433,'tenute nuove MXV'!D$1:E$29,2,FALSE)),0)</f>
        <v>0</v>
      </c>
      <c r="M433" s="26"/>
      <c r="N433" s="26">
        <f>IFERROR((VLOOKUP(M433,guarnizioni!G:H,2,FALSE)),0)</f>
        <v>0</v>
      </c>
      <c r="O433" s="26">
        <f t="shared" si="78"/>
        <v>7863.72</v>
      </c>
      <c r="P433" s="26">
        <f t="shared" si="79"/>
        <v>0</v>
      </c>
    </row>
    <row r="434" spans="1:16" ht="14.25" customHeight="1" x14ac:dyDescent="0.2">
      <c r="A434" s="22" t="s">
        <v>4691</v>
      </c>
      <c r="B434" s="22" t="s">
        <v>4662</v>
      </c>
      <c r="C434" s="22">
        <v>11</v>
      </c>
      <c r="D434" s="22">
        <v>15</v>
      </c>
      <c r="E434" s="36">
        <v>8080.76</v>
      </c>
      <c r="F434" s="35"/>
      <c r="G434" s="36">
        <f t="shared" si="75"/>
        <v>0</v>
      </c>
      <c r="H434" s="36">
        <f t="shared" si="76"/>
        <v>0</v>
      </c>
      <c r="I434" s="24">
        <f t="shared" si="77"/>
        <v>0</v>
      </c>
      <c r="K434" s="24"/>
      <c r="L434" s="26">
        <f>IFERROR((VLOOKUP(K434,'tenute nuove MXV'!D$1:E$29,2,FALSE)),0)</f>
        <v>0</v>
      </c>
      <c r="M434" s="26"/>
      <c r="N434" s="26">
        <f>IFERROR((VLOOKUP(M434,guarnizioni!G:H,2,FALSE)),0)</f>
        <v>0</v>
      </c>
      <c r="O434" s="26">
        <f t="shared" si="78"/>
        <v>8080.76</v>
      </c>
      <c r="P434" s="26">
        <f t="shared" si="79"/>
        <v>0</v>
      </c>
    </row>
    <row r="435" spans="1:16" ht="14.25" customHeight="1" x14ac:dyDescent="0.2">
      <c r="A435" s="22" t="s">
        <v>4692</v>
      </c>
      <c r="B435" s="22" t="s">
        <v>4663</v>
      </c>
      <c r="C435" s="22">
        <v>11</v>
      </c>
      <c r="D435" s="22">
        <v>15</v>
      </c>
      <c r="E435" s="36">
        <v>8165.48</v>
      </c>
      <c r="F435" s="35"/>
      <c r="G435" s="36">
        <f t="shared" si="75"/>
        <v>0</v>
      </c>
      <c r="H435" s="36">
        <f t="shared" si="76"/>
        <v>0</v>
      </c>
      <c r="I435" s="24">
        <f t="shared" si="77"/>
        <v>0</v>
      </c>
      <c r="K435" s="24"/>
      <c r="L435" s="26">
        <f>IFERROR((VLOOKUP(K435,'tenute nuove MXV'!D$1:E$29,2,FALSE)),0)</f>
        <v>0</v>
      </c>
      <c r="M435" s="26"/>
      <c r="N435" s="26">
        <f>IFERROR((VLOOKUP(M435,guarnizioni!G:H,2,FALSE)),0)</f>
        <v>0</v>
      </c>
      <c r="O435" s="26">
        <f t="shared" si="78"/>
        <v>8165.48</v>
      </c>
      <c r="P435" s="26">
        <f t="shared" si="79"/>
        <v>0</v>
      </c>
    </row>
    <row r="436" spans="1:16" ht="14.25" customHeight="1" x14ac:dyDescent="0.2">
      <c r="A436" s="22" t="s">
        <v>4693</v>
      </c>
      <c r="B436" s="22" t="s">
        <v>4664</v>
      </c>
      <c r="C436" s="22">
        <v>11</v>
      </c>
      <c r="D436" s="22">
        <v>15</v>
      </c>
      <c r="E436" s="36">
        <v>8334.9500000000007</v>
      </c>
      <c r="F436" s="35"/>
      <c r="G436" s="36">
        <f t="shared" si="75"/>
        <v>0</v>
      </c>
      <c r="H436" s="36">
        <f t="shared" si="76"/>
        <v>0</v>
      </c>
      <c r="I436" s="24">
        <f t="shared" si="77"/>
        <v>0</v>
      </c>
      <c r="K436" s="24"/>
      <c r="L436" s="26">
        <f>IFERROR((VLOOKUP(K436,'tenute nuove MXV'!D$1:E$29,2,FALSE)),0)</f>
        <v>0</v>
      </c>
      <c r="M436" s="26"/>
      <c r="N436" s="26">
        <f>IFERROR((VLOOKUP(M436,guarnizioni!G:H,2,FALSE)),0)</f>
        <v>0</v>
      </c>
      <c r="O436" s="26">
        <f t="shared" si="78"/>
        <v>8334.9500000000007</v>
      </c>
      <c r="P436" s="26">
        <f t="shared" si="79"/>
        <v>0</v>
      </c>
    </row>
    <row r="437" spans="1:16" ht="14.25" customHeight="1" x14ac:dyDescent="0.2">
      <c r="A437" s="22" t="s">
        <v>4694</v>
      </c>
      <c r="B437" s="22" t="s">
        <v>4665</v>
      </c>
      <c r="C437" s="22">
        <v>15</v>
      </c>
      <c r="D437" s="22">
        <v>20</v>
      </c>
      <c r="E437" s="36">
        <v>12368.02</v>
      </c>
      <c r="F437" s="35"/>
      <c r="G437" s="36">
        <f t="shared" si="75"/>
        <v>0</v>
      </c>
      <c r="H437" s="36">
        <f t="shared" si="76"/>
        <v>0</v>
      </c>
      <c r="I437" s="24">
        <f t="shared" si="77"/>
        <v>0</v>
      </c>
      <c r="K437" s="24"/>
      <c r="L437" s="26">
        <f>IFERROR((VLOOKUP(K437,'tenute nuove MXV'!D$1:E$29,2,FALSE)),0)</f>
        <v>0</v>
      </c>
      <c r="M437" s="26"/>
      <c r="N437" s="26">
        <f>IFERROR((VLOOKUP(M437,guarnizioni!G:H,2,FALSE)),0)</f>
        <v>0</v>
      </c>
      <c r="O437" s="26">
        <f t="shared" si="78"/>
        <v>12368.02</v>
      </c>
      <c r="P437" s="26">
        <f t="shared" si="79"/>
        <v>0</v>
      </c>
    </row>
    <row r="438" spans="1:16" ht="14.25" customHeight="1" x14ac:dyDescent="0.2">
      <c r="A438" s="22" t="s">
        <v>4695</v>
      </c>
      <c r="B438" s="22" t="s">
        <v>4666</v>
      </c>
      <c r="C438" s="22">
        <v>15</v>
      </c>
      <c r="D438" s="22">
        <v>20</v>
      </c>
      <c r="E438" s="36">
        <v>12524.39</v>
      </c>
      <c r="F438" s="35"/>
      <c r="G438" s="36">
        <f t="shared" si="75"/>
        <v>0</v>
      </c>
      <c r="H438" s="36">
        <f t="shared" si="76"/>
        <v>0</v>
      </c>
      <c r="I438" s="24">
        <f t="shared" si="77"/>
        <v>0</v>
      </c>
      <c r="K438" s="24"/>
      <c r="L438" s="26">
        <f>IFERROR((VLOOKUP(K438,'tenute nuove MXV'!D$1:E$29,2,FALSE)),0)</f>
        <v>0</v>
      </c>
      <c r="M438" s="26"/>
      <c r="N438" s="26">
        <f>IFERROR((VLOOKUP(M438,guarnizioni!G:H,2,FALSE)),0)</f>
        <v>0</v>
      </c>
      <c r="O438" s="26">
        <f t="shared" si="78"/>
        <v>12524.39</v>
      </c>
      <c r="P438" s="26">
        <f t="shared" si="79"/>
        <v>0</v>
      </c>
    </row>
    <row r="439" spans="1:16" ht="14.25" customHeight="1" x14ac:dyDescent="0.2">
      <c r="A439" s="22" t="s">
        <v>4696</v>
      </c>
      <c r="B439" s="22" t="s">
        <v>4667</v>
      </c>
      <c r="C439" s="22">
        <v>2.2000000000000002</v>
      </c>
      <c r="D439" s="22">
        <v>3</v>
      </c>
      <c r="E439" s="36">
        <v>3930.42</v>
      </c>
      <c r="F439" s="35"/>
      <c r="G439" s="36">
        <f t="shared" si="75"/>
        <v>0</v>
      </c>
      <c r="H439" s="36">
        <f t="shared" si="76"/>
        <v>0</v>
      </c>
      <c r="I439" s="24">
        <f t="shared" si="77"/>
        <v>0</v>
      </c>
      <c r="K439" s="24"/>
      <c r="L439" s="26">
        <f>IFERROR((VLOOKUP(K439,'tenute nuove MXV'!D$1:E$29,2,FALSE)),0)</f>
        <v>0</v>
      </c>
      <c r="M439" s="26"/>
      <c r="N439" s="26">
        <f>IFERROR((VLOOKUP(M439,guarnizioni!G:H,2,FALSE)),0)</f>
        <v>0</v>
      </c>
      <c r="O439" s="26">
        <f t="shared" si="78"/>
        <v>3930.42</v>
      </c>
      <c r="P439" s="26">
        <f t="shared" si="79"/>
        <v>0</v>
      </c>
    </row>
    <row r="440" spans="1:16" ht="14.25" customHeight="1" x14ac:dyDescent="0.2">
      <c r="A440" s="22" t="s">
        <v>4697</v>
      </c>
      <c r="B440" s="22" t="s">
        <v>4668</v>
      </c>
      <c r="C440" s="22">
        <v>3</v>
      </c>
      <c r="D440" s="22">
        <v>4</v>
      </c>
      <c r="E440" s="36">
        <v>4092.6</v>
      </c>
      <c r="F440" s="35"/>
      <c r="G440" s="36">
        <f t="shared" si="75"/>
        <v>0</v>
      </c>
      <c r="H440" s="36">
        <f t="shared" si="76"/>
        <v>0</v>
      </c>
      <c r="I440" s="24">
        <f t="shared" si="77"/>
        <v>0</v>
      </c>
      <c r="K440" s="24"/>
      <c r="L440" s="26">
        <f>IFERROR((VLOOKUP(K440,'tenute nuove MXV'!D$1:E$29,2,FALSE)),0)</f>
        <v>0</v>
      </c>
      <c r="M440" s="26"/>
      <c r="N440" s="26">
        <f>IFERROR((VLOOKUP(M440,guarnizioni!G:H,2,FALSE)),0)</f>
        <v>0</v>
      </c>
      <c r="O440" s="26">
        <f t="shared" si="78"/>
        <v>4092.6</v>
      </c>
      <c r="P440" s="26">
        <f t="shared" si="79"/>
        <v>0</v>
      </c>
    </row>
    <row r="441" spans="1:16" ht="14.25" customHeight="1" x14ac:dyDescent="0.2">
      <c r="A441" s="22" t="s">
        <v>4698</v>
      </c>
      <c r="B441" s="22" t="s">
        <v>4669</v>
      </c>
      <c r="C441" s="22">
        <v>4</v>
      </c>
      <c r="D441" s="22">
        <v>5.5</v>
      </c>
      <c r="E441" s="36">
        <v>4244.59</v>
      </c>
      <c r="F441" s="35"/>
      <c r="G441" s="36">
        <f t="shared" si="75"/>
        <v>0</v>
      </c>
      <c r="H441" s="36">
        <f t="shared" si="76"/>
        <v>0</v>
      </c>
      <c r="I441" s="24">
        <f t="shared" si="77"/>
        <v>0</v>
      </c>
      <c r="K441" s="24"/>
      <c r="L441" s="26">
        <f>IFERROR((VLOOKUP(K441,'tenute nuove MXV'!D$1:E$29,2,FALSE)),0)</f>
        <v>0</v>
      </c>
      <c r="M441" s="26"/>
      <c r="N441" s="26">
        <f>IFERROR((VLOOKUP(M441,guarnizioni!G:H,2,FALSE)),0)</f>
        <v>0</v>
      </c>
      <c r="O441" s="26">
        <f t="shared" si="78"/>
        <v>4244.59</v>
      </c>
      <c r="P441" s="26">
        <f t="shared" si="79"/>
        <v>0</v>
      </c>
    </row>
    <row r="442" spans="1:16" ht="14.25" customHeight="1" x14ac:dyDescent="0.2">
      <c r="A442" s="22" t="s">
        <v>4699</v>
      </c>
      <c r="B442" s="22" t="s">
        <v>4670</v>
      </c>
      <c r="C442" s="22">
        <v>5.5</v>
      </c>
      <c r="D442" s="22">
        <v>7.5</v>
      </c>
      <c r="E442" s="36">
        <v>4968.28</v>
      </c>
      <c r="F442" s="35"/>
      <c r="G442" s="36">
        <f t="shared" si="75"/>
        <v>0</v>
      </c>
      <c r="H442" s="36">
        <f t="shared" si="76"/>
        <v>0</v>
      </c>
      <c r="I442" s="24">
        <f t="shared" si="77"/>
        <v>0</v>
      </c>
      <c r="K442" s="24"/>
      <c r="L442" s="26">
        <f>IFERROR((VLOOKUP(K442,'tenute nuove MXV'!D$1:E$29,2,FALSE)),0)</f>
        <v>0</v>
      </c>
      <c r="M442" s="26"/>
      <c r="N442" s="26">
        <f>IFERROR((VLOOKUP(M442,guarnizioni!G:H,2,FALSE)),0)</f>
        <v>0</v>
      </c>
      <c r="O442" s="26">
        <f t="shared" si="78"/>
        <v>4968.28</v>
      </c>
      <c r="P442" s="26">
        <f t="shared" si="79"/>
        <v>0</v>
      </c>
    </row>
    <row r="443" spans="1:16" ht="14.25" customHeight="1" x14ac:dyDescent="0.2">
      <c r="A443" s="22" t="s">
        <v>4700</v>
      </c>
      <c r="B443" s="22" t="s">
        <v>4671</v>
      </c>
      <c r="C443" s="22">
        <v>7.5</v>
      </c>
      <c r="D443" s="22">
        <v>10</v>
      </c>
      <c r="E443" s="36">
        <v>6725.48</v>
      </c>
      <c r="F443" s="35"/>
      <c r="G443" s="36">
        <f t="shared" si="75"/>
        <v>0</v>
      </c>
      <c r="H443" s="36">
        <f t="shared" si="76"/>
        <v>0</v>
      </c>
      <c r="I443" s="24">
        <f t="shared" si="77"/>
        <v>0</v>
      </c>
      <c r="K443" s="24"/>
      <c r="L443" s="26">
        <f>IFERROR((VLOOKUP(K443,'tenute nuove MXV'!D$1:E$29,2,FALSE)),0)</f>
        <v>0</v>
      </c>
      <c r="M443" s="26"/>
      <c r="N443" s="26">
        <f>IFERROR((VLOOKUP(M443,guarnizioni!G:H,2,FALSE)),0)</f>
        <v>0</v>
      </c>
      <c r="O443" s="26">
        <f t="shared" si="78"/>
        <v>6725.48</v>
      </c>
      <c r="P443" s="26">
        <f t="shared" si="79"/>
        <v>0</v>
      </c>
    </row>
    <row r="444" spans="1:16" ht="14.25" customHeight="1" x14ac:dyDescent="0.2">
      <c r="A444" s="22" t="s">
        <v>4701</v>
      </c>
      <c r="B444" s="22" t="s">
        <v>4672</v>
      </c>
      <c r="C444" s="22">
        <v>7.5</v>
      </c>
      <c r="D444" s="22">
        <v>10</v>
      </c>
      <c r="E444" s="36">
        <v>6821.33</v>
      </c>
      <c r="F444" s="35"/>
      <c r="G444" s="36">
        <f t="shared" si="75"/>
        <v>0</v>
      </c>
      <c r="H444" s="36">
        <f t="shared" si="76"/>
        <v>0</v>
      </c>
      <c r="I444" s="24">
        <f t="shared" si="77"/>
        <v>0</v>
      </c>
      <c r="K444" s="24"/>
      <c r="L444" s="26">
        <f>IFERROR((VLOOKUP(K444,'tenute nuove MXV'!D$1:E$29,2,FALSE)),0)</f>
        <v>0</v>
      </c>
      <c r="M444" s="26"/>
      <c r="N444" s="26">
        <f>IFERROR((VLOOKUP(M444,guarnizioni!G:H,2,FALSE)),0)</f>
        <v>0</v>
      </c>
      <c r="O444" s="26">
        <f t="shared" si="78"/>
        <v>6821.33</v>
      </c>
      <c r="P444" s="26">
        <f t="shared" si="79"/>
        <v>0</v>
      </c>
    </row>
    <row r="445" spans="1:16" ht="14.25" customHeight="1" x14ac:dyDescent="0.2">
      <c r="A445" s="22" t="s">
        <v>4702</v>
      </c>
      <c r="B445" s="22" t="s">
        <v>4673</v>
      </c>
      <c r="C445" s="22">
        <v>9.1999999999999993</v>
      </c>
      <c r="D445" s="22">
        <v>12.5</v>
      </c>
      <c r="E445" s="36">
        <v>7413.48</v>
      </c>
      <c r="F445" s="35"/>
      <c r="G445" s="36">
        <f t="shared" si="75"/>
        <v>0</v>
      </c>
      <c r="H445" s="36">
        <f t="shared" si="76"/>
        <v>0</v>
      </c>
      <c r="I445" s="24">
        <f t="shared" si="77"/>
        <v>0</v>
      </c>
      <c r="K445" s="24"/>
      <c r="L445" s="26">
        <f>IFERROR((VLOOKUP(K445,'tenute nuove MXV'!D$1:E$29,2,FALSE)),0)</f>
        <v>0</v>
      </c>
      <c r="M445" s="26"/>
      <c r="N445" s="26">
        <f>IFERROR((VLOOKUP(M445,guarnizioni!G:H,2,FALSE)),0)</f>
        <v>0</v>
      </c>
      <c r="O445" s="26">
        <f t="shared" si="78"/>
        <v>7413.48</v>
      </c>
      <c r="P445" s="26">
        <f t="shared" si="79"/>
        <v>0</v>
      </c>
    </row>
    <row r="446" spans="1:16" ht="14.25" customHeight="1" x14ac:dyDescent="0.2">
      <c r="A446" s="22" t="s">
        <v>4703</v>
      </c>
      <c r="B446" s="22" t="s">
        <v>4674</v>
      </c>
      <c r="C446" s="22">
        <v>9.1999999999999993</v>
      </c>
      <c r="D446" s="22">
        <v>12.5</v>
      </c>
      <c r="E446" s="36">
        <v>7577.72</v>
      </c>
      <c r="F446" s="35"/>
      <c r="G446" s="36">
        <f t="shared" si="75"/>
        <v>0</v>
      </c>
      <c r="H446" s="36">
        <f t="shared" si="76"/>
        <v>0</v>
      </c>
      <c r="I446" s="24">
        <f t="shared" si="77"/>
        <v>0</v>
      </c>
      <c r="K446" s="24"/>
      <c r="L446" s="26">
        <f>IFERROR((VLOOKUP(K446,'tenute nuove MXV'!D$1:E$29,2,FALSE)),0)</f>
        <v>0</v>
      </c>
      <c r="M446" s="26"/>
      <c r="N446" s="26">
        <f>IFERROR((VLOOKUP(M446,guarnizioni!G:H,2,FALSE)),0)</f>
        <v>0</v>
      </c>
      <c r="O446" s="26">
        <f t="shared" si="78"/>
        <v>7577.72</v>
      </c>
      <c r="P446" s="26">
        <f t="shared" si="79"/>
        <v>0</v>
      </c>
    </row>
    <row r="447" spans="1:16" ht="14.25" customHeight="1" x14ac:dyDescent="0.2">
      <c r="A447" s="22" t="s">
        <v>4704</v>
      </c>
      <c r="B447" s="22" t="s">
        <v>4675</v>
      </c>
      <c r="C447" s="22">
        <v>11</v>
      </c>
      <c r="D447" s="22">
        <v>15</v>
      </c>
      <c r="E447" s="36">
        <v>7796.32</v>
      </c>
      <c r="F447" s="35"/>
      <c r="G447" s="36">
        <f t="shared" si="75"/>
        <v>0</v>
      </c>
      <c r="H447" s="36">
        <f t="shared" si="76"/>
        <v>0</v>
      </c>
      <c r="I447" s="24">
        <f t="shared" si="77"/>
        <v>0</v>
      </c>
      <c r="K447" s="24"/>
      <c r="L447" s="26">
        <f>IFERROR((VLOOKUP(K447,'tenute nuove MXV'!D$1:E$29,2,FALSE)),0)</f>
        <v>0</v>
      </c>
      <c r="M447" s="26"/>
      <c r="N447" s="26">
        <f>IFERROR((VLOOKUP(M447,guarnizioni!G:H,2,FALSE)),0)</f>
        <v>0</v>
      </c>
      <c r="O447" s="26">
        <f t="shared" si="78"/>
        <v>7796.32</v>
      </c>
      <c r="P447" s="26">
        <f t="shared" si="79"/>
        <v>0</v>
      </c>
    </row>
    <row r="448" spans="1:16" ht="14.25" customHeight="1" x14ac:dyDescent="0.2">
      <c r="A448" s="22" t="s">
        <v>4705</v>
      </c>
      <c r="B448" s="22" t="s">
        <v>4676</v>
      </c>
      <c r="C448" s="22">
        <v>11</v>
      </c>
      <c r="D448" s="22">
        <v>15</v>
      </c>
      <c r="E448" s="36">
        <v>7908.69</v>
      </c>
      <c r="F448" s="35"/>
      <c r="G448" s="36">
        <f t="shared" si="75"/>
        <v>0</v>
      </c>
      <c r="H448" s="36">
        <f t="shared" si="76"/>
        <v>0</v>
      </c>
      <c r="I448" s="24">
        <f t="shared" si="77"/>
        <v>0</v>
      </c>
      <c r="K448" s="24"/>
      <c r="L448" s="26">
        <f>IFERROR((VLOOKUP(K448,'tenute nuove MXV'!D$1:E$29,2,FALSE)),0)</f>
        <v>0</v>
      </c>
      <c r="M448" s="26"/>
      <c r="N448" s="26">
        <f>IFERROR((VLOOKUP(M448,guarnizioni!G:H,2,FALSE)),0)</f>
        <v>0</v>
      </c>
      <c r="O448" s="26">
        <f t="shared" si="78"/>
        <v>7908.69</v>
      </c>
      <c r="P448" s="26">
        <f t="shared" si="79"/>
        <v>0</v>
      </c>
    </row>
    <row r="449" spans="1:16" ht="14.25" customHeight="1" x14ac:dyDescent="0.2">
      <c r="A449" s="22" t="s">
        <v>4706</v>
      </c>
      <c r="B449" s="22" t="s">
        <v>4677</v>
      </c>
      <c r="C449" s="22">
        <v>15</v>
      </c>
      <c r="D449" s="22">
        <v>20</v>
      </c>
      <c r="E449" s="36">
        <v>11944.49</v>
      </c>
      <c r="F449" s="35"/>
      <c r="G449" s="36">
        <f t="shared" si="75"/>
        <v>0</v>
      </c>
      <c r="H449" s="36">
        <f t="shared" si="76"/>
        <v>0</v>
      </c>
      <c r="I449" s="24">
        <f t="shared" si="77"/>
        <v>0</v>
      </c>
      <c r="K449" s="24"/>
      <c r="L449" s="26">
        <f>IFERROR((VLOOKUP(K449,'tenute nuove MXV'!D$1:E$29,2,FALSE)),0)</f>
        <v>0</v>
      </c>
      <c r="M449" s="26"/>
      <c r="N449" s="26">
        <f>IFERROR((VLOOKUP(M449,guarnizioni!G:H,2,FALSE)),0)</f>
        <v>0</v>
      </c>
      <c r="O449" s="26">
        <f t="shared" si="78"/>
        <v>11944.49</v>
      </c>
      <c r="P449" s="26">
        <f t="shared" si="79"/>
        <v>0</v>
      </c>
    </row>
    <row r="450" spans="1:16" ht="14.25" customHeight="1" x14ac:dyDescent="0.2">
      <c r="A450" s="22" t="s">
        <v>4707</v>
      </c>
      <c r="B450" s="22" t="s">
        <v>4678</v>
      </c>
      <c r="C450" s="22">
        <v>15</v>
      </c>
      <c r="D450" s="22">
        <v>20</v>
      </c>
      <c r="E450" s="36">
        <v>12034.09</v>
      </c>
      <c r="F450" s="35"/>
      <c r="G450" s="36">
        <f t="shared" si="75"/>
        <v>0</v>
      </c>
      <c r="H450" s="36">
        <f t="shared" si="76"/>
        <v>0</v>
      </c>
      <c r="I450" s="24">
        <f t="shared" si="77"/>
        <v>0</v>
      </c>
      <c r="K450" s="24"/>
      <c r="L450" s="26">
        <f>IFERROR((VLOOKUP(K450,'tenute nuove MXV'!D$1:E$29,2,FALSE)),0)</f>
        <v>0</v>
      </c>
      <c r="M450" s="26"/>
      <c r="N450" s="26">
        <f>IFERROR((VLOOKUP(M450,guarnizioni!G:H,2,FALSE)),0)</f>
        <v>0</v>
      </c>
      <c r="O450" s="26">
        <f t="shared" si="78"/>
        <v>12034.09</v>
      </c>
      <c r="P450" s="26">
        <f t="shared" si="79"/>
        <v>0</v>
      </c>
    </row>
    <row r="451" spans="1:16" ht="14.25" customHeight="1" x14ac:dyDescent="0.2">
      <c r="A451" s="22" t="s">
        <v>4708</v>
      </c>
      <c r="B451" s="22" t="s">
        <v>4679</v>
      </c>
      <c r="C451" s="22">
        <v>15</v>
      </c>
      <c r="D451" s="22">
        <v>20</v>
      </c>
      <c r="E451" s="36">
        <v>12197.29</v>
      </c>
      <c r="F451" s="35"/>
      <c r="G451" s="36">
        <f t="shared" si="75"/>
        <v>0</v>
      </c>
      <c r="H451" s="36">
        <f t="shared" si="76"/>
        <v>0</v>
      </c>
      <c r="I451" s="24">
        <f t="shared" si="77"/>
        <v>0</v>
      </c>
      <c r="K451" s="24"/>
      <c r="L451" s="26">
        <f>IFERROR((VLOOKUP(K451,'tenute nuove MXV'!D$1:E$29,2,FALSE)),0)</f>
        <v>0</v>
      </c>
      <c r="M451" s="26"/>
      <c r="N451" s="26">
        <f>IFERROR((VLOOKUP(M451,guarnizioni!G:H,2,FALSE)),0)</f>
        <v>0</v>
      </c>
      <c r="O451" s="26">
        <f t="shared" si="78"/>
        <v>12197.29</v>
      </c>
      <c r="P451" s="26">
        <f t="shared" si="79"/>
        <v>0</v>
      </c>
    </row>
    <row r="452" spans="1:16" ht="14.25" customHeight="1" x14ac:dyDescent="0.2">
      <c r="A452" s="22" t="s">
        <v>4709</v>
      </c>
      <c r="B452" s="22" t="s">
        <v>4680</v>
      </c>
      <c r="C452" s="22">
        <v>15</v>
      </c>
      <c r="D452" s="22">
        <v>20</v>
      </c>
      <c r="E452" s="36">
        <v>12288.22</v>
      </c>
      <c r="F452" s="35"/>
      <c r="G452" s="36">
        <f t="shared" si="75"/>
        <v>0</v>
      </c>
      <c r="H452" s="36">
        <f t="shared" si="76"/>
        <v>0</v>
      </c>
      <c r="I452" s="24">
        <f t="shared" si="77"/>
        <v>0</v>
      </c>
      <c r="K452" s="24"/>
      <c r="L452" s="26">
        <f>IFERROR((VLOOKUP(K452,'tenute nuove MXV'!D$1:E$29,2,FALSE)),0)</f>
        <v>0</v>
      </c>
      <c r="M452" s="26"/>
      <c r="N452" s="26">
        <f>IFERROR((VLOOKUP(M452,guarnizioni!G:H,2,FALSE)),0)</f>
        <v>0</v>
      </c>
      <c r="O452" s="26">
        <f t="shared" si="78"/>
        <v>12288.22</v>
      </c>
      <c r="P452" s="26">
        <f t="shared" si="79"/>
        <v>0</v>
      </c>
    </row>
    <row r="453" spans="1:16" ht="14.25" customHeight="1" x14ac:dyDescent="0.2">
      <c r="A453" s="22" t="s">
        <v>4710</v>
      </c>
      <c r="B453" s="22" t="s">
        <v>4681</v>
      </c>
      <c r="C453" s="22">
        <v>18.5</v>
      </c>
      <c r="D453" s="22">
        <v>25</v>
      </c>
      <c r="E453" s="36">
        <v>12706.07</v>
      </c>
      <c r="F453" s="35"/>
      <c r="G453" s="36">
        <f t="shared" si="75"/>
        <v>0</v>
      </c>
      <c r="H453" s="36">
        <f t="shared" si="76"/>
        <v>0</v>
      </c>
      <c r="I453" s="24">
        <f t="shared" si="77"/>
        <v>0</v>
      </c>
      <c r="K453" s="24"/>
      <c r="L453" s="26">
        <f>IFERROR((VLOOKUP(K453,'tenute nuove MXV'!D$1:E$29,2,FALSE)),0)</f>
        <v>0</v>
      </c>
      <c r="M453" s="26"/>
      <c r="N453" s="26">
        <f>IFERROR((VLOOKUP(M453,guarnizioni!G:H,2,FALSE)),0)</f>
        <v>0</v>
      </c>
      <c r="O453" s="26">
        <f t="shared" si="78"/>
        <v>12706.07</v>
      </c>
      <c r="P453" s="26">
        <f t="shared" si="79"/>
        <v>0</v>
      </c>
    </row>
    <row r="454" spans="1:16" ht="14.25" customHeight="1" x14ac:dyDescent="0.2">
      <c r="A454" s="22" t="s">
        <v>4711</v>
      </c>
      <c r="B454" s="22" t="s">
        <v>5141</v>
      </c>
      <c r="C454" s="22">
        <v>1.5</v>
      </c>
      <c r="D454" s="22">
        <v>2</v>
      </c>
      <c r="E454" s="36">
        <v>3604.3</v>
      </c>
      <c r="F454" s="35"/>
      <c r="G454" s="36">
        <f t="shared" ref="G454:G462" si="80">IF(F454="",IF($I$8="","",$I$8),F454)</f>
        <v>0</v>
      </c>
      <c r="H454" s="36">
        <f t="shared" ref="H454:H462" si="81">ROUND(E454*(G454),2)</f>
        <v>0</v>
      </c>
      <c r="I454" s="24">
        <f t="shared" ref="I454:I462" si="82">H454*$I$10</f>
        <v>0</v>
      </c>
      <c r="K454" s="24"/>
      <c r="L454" s="26">
        <f>IFERROR((VLOOKUP(K454,'tenute nuove MXV'!D$1:E$29,2,FALSE)),0)</f>
        <v>0</v>
      </c>
      <c r="M454" s="26"/>
      <c r="N454" s="26">
        <f>IFERROR((VLOOKUP(M454,guarnizioni!G:H,2,FALSE)),0)</f>
        <v>0</v>
      </c>
      <c r="O454" s="26">
        <f t="shared" ref="O454:O462" si="83">E454+L454+N454</f>
        <v>3604.3</v>
      </c>
      <c r="P454" s="26">
        <f t="shared" ref="P454:P462" si="84">O454*$I$8</f>
        <v>0</v>
      </c>
    </row>
    <row r="455" spans="1:16" ht="14.25" customHeight="1" x14ac:dyDescent="0.2">
      <c r="A455" s="22" t="s">
        <v>8470</v>
      </c>
      <c r="B455" s="22" t="s">
        <v>8471</v>
      </c>
      <c r="C455" s="22">
        <v>2.2000000000000002</v>
      </c>
      <c r="D455" s="22">
        <v>3</v>
      </c>
      <c r="E455" s="36">
        <v>4356.22</v>
      </c>
      <c r="F455" s="35"/>
      <c r="G455" s="36">
        <f t="shared" si="80"/>
        <v>0</v>
      </c>
      <c r="H455" s="36">
        <f t="shared" si="81"/>
        <v>0</v>
      </c>
      <c r="I455" s="24">
        <f t="shared" si="82"/>
        <v>0</v>
      </c>
      <c r="K455" s="24"/>
      <c r="L455" s="26">
        <f>IFERROR((VLOOKUP(K455,'tenute nuove MXV'!D$1:E$29,2,FALSE)),0)</f>
        <v>0</v>
      </c>
      <c r="M455" s="26"/>
      <c r="N455" s="26">
        <f>IFERROR((VLOOKUP(M455,guarnizioni!G:H,2,FALSE)),0)</f>
        <v>0</v>
      </c>
      <c r="O455" s="26">
        <f t="shared" si="83"/>
        <v>4356.22</v>
      </c>
      <c r="P455" s="26">
        <f t="shared" si="84"/>
        <v>0</v>
      </c>
    </row>
    <row r="456" spans="1:16" ht="14.25" customHeight="1" x14ac:dyDescent="0.2">
      <c r="A456" s="22" t="s">
        <v>4712</v>
      </c>
      <c r="B456" s="22" t="s">
        <v>5142</v>
      </c>
      <c r="C456" s="22">
        <v>3</v>
      </c>
      <c r="D456" s="22">
        <v>4</v>
      </c>
      <c r="E456" s="36">
        <v>4159.75</v>
      </c>
      <c r="F456" s="35"/>
      <c r="G456" s="36">
        <f t="shared" si="80"/>
        <v>0</v>
      </c>
      <c r="H456" s="36">
        <f t="shared" si="81"/>
        <v>0</v>
      </c>
      <c r="I456" s="24">
        <f t="shared" si="82"/>
        <v>0</v>
      </c>
      <c r="K456" s="24"/>
      <c r="L456" s="26">
        <f>IFERROR((VLOOKUP(K456,'tenute nuove MXV'!D$1:E$29,2,FALSE)),0)</f>
        <v>0</v>
      </c>
      <c r="M456" s="26"/>
      <c r="N456" s="26">
        <f>IFERROR((VLOOKUP(M456,guarnizioni!G:H,2,FALSE)),0)</f>
        <v>0</v>
      </c>
      <c r="O456" s="26">
        <f t="shared" si="83"/>
        <v>4159.75</v>
      </c>
      <c r="P456" s="26">
        <f t="shared" si="84"/>
        <v>0</v>
      </c>
    </row>
    <row r="457" spans="1:16" ht="14.25" customHeight="1" x14ac:dyDescent="0.2">
      <c r="A457" s="22" t="s">
        <v>4713</v>
      </c>
      <c r="B457" s="22" t="s">
        <v>5143</v>
      </c>
      <c r="C457" s="22">
        <v>4</v>
      </c>
      <c r="D457" s="22">
        <v>5.5</v>
      </c>
      <c r="E457" s="36">
        <v>4499.8500000000004</v>
      </c>
      <c r="F457" s="35"/>
      <c r="G457" s="36">
        <f t="shared" si="80"/>
        <v>0</v>
      </c>
      <c r="H457" s="36">
        <f t="shared" si="81"/>
        <v>0</v>
      </c>
      <c r="I457" s="24">
        <f t="shared" si="82"/>
        <v>0</v>
      </c>
      <c r="K457" s="24"/>
      <c r="L457" s="26">
        <f>IFERROR((VLOOKUP(K457,'tenute nuove MXV'!D$1:E$29,2,FALSE)),0)</f>
        <v>0</v>
      </c>
      <c r="M457" s="26"/>
      <c r="N457" s="26">
        <f>IFERROR((VLOOKUP(M457,guarnizioni!G:H,2,FALSE)),0)</f>
        <v>0</v>
      </c>
      <c r="O457" s="26">
        <f t="shared" si="83"/>
        <v>4499.8500000000004</v>
      </c>
      <c r="P457" s="26">
        <f t="shared" si="84"/>
        <v>0</v>
      </c>
    </row>
    <row r="458" spans="1:16" ht="14.25" customHeight="1" x14ac:dyDescent="0.2">
      <c r="A458" s="22" t="s">
        <v>4714</v>
      </c>
      <c r="B458" s="22" t="s">
        <v>5144</v>
      </c>
      <c r="C458" s="22">
        <v>5.5</v>
      </c>
      <c r="D458" s="22">
        <v>7.5</v>
      </c>
      <c r="E458" s="36">
        <v>5259.8</v>
      </c>
      <c r="F458" s="35"/>
      <c r="G458" s="36">
        <f t="shared" si="80"/>
        <v>0</v>
      </c>
      <c r="H458" s="36">
        <f t="shared" si="81"/>
        <v>0</v>
      </c>
      <c r="I458" s="24">
        <f t="shared" si="82"/>
        <v>0</v>
      </c>
      <c r="K458" s="24"/>
      <c r="L458" s="26">
        <f>IFERROR((VLOOKUP(K458,'tenute nuove MXV'!D$1:E$29,2,FALSE)),0)</f>
        <v>0</v>
      </c>
      <c r="M458" s="26"/>
      <c r="N458" s="26">
        <f>IFERROR((VLOOKUP(M458,guarnizioni!G:H,2,FALSE)),0)</f>
        <v>0</v>
      </c>
      <c r="O458" s="26">
        <f t="shared" si="83"/>
        <v>5259.8</v>
      </c>
      <c r="P458" s="26">
        <f t="shared" si="84"/>
        <v>0</v>
      </c>
    </row>
    <row r="459" spans="1:16" ht="14.25" customHeight="1" x14ac:dyDescent="0.2">
      <c r="A459" s="22" t="s">
        <v>4715</v>
      </c>
      <c r="B459" s="22" t="s">
        <v>5145</v>
      </c>
      <c r="C459" s="22">
        <v>5.5</v>
      </c>
      <c r="D459" s="22">
        <v>7.5</v>
      </c>
      <c r="E459" s="36">
        <v>5355.69</v>
      </c>
      <c r="F459" s="35"/>
      <c r="G459" s="36">
        <f t="shared" si="80"/>
        <v>0</v>
      </c>
      <c r="H459" s="36">
        <f t="shared" si="81"/>
        <v>0</v>
      </c>
      <c r="I459" s="24">
        <f t="shared" si="82"/>
        <v>0</v>
      </c>
      <c r="K459" s="24"/>
      <c r="L459" s="26">
        <f>IFERROR((VLOOKUP(K459,'tenute nuove MXV'!D$1:E$29,2,FALSE)),0)</f>
        <v>0</v>
      </c>
      <c r="M459" s="26"/>
      <c r="N459" s="26">
        <f>IFERROR((VLOOKUP(M459,guarnizioni!G:H,2,FALSE)),0)</f>
        <v>0</v>
      </c>
      <c r="O459" s="26">
        <f t="shared" si="83"/>
        <v>5355.69</v>
      </c>
      <c r="P459" s="26">
        <f t="shared" si="84"/>
        <v>0</v>
      </c>
    </row>
    <row r="460" spans="1:16" ht="14.25" customHeight="1" x14ac:dyDescent="0.2">
      <c r="A460" s="22" t="s">
        <v>8473</v>
      </c>
      <c r="B460" s="22" t="s">
        <v>8472</v>
      </c>
      <c r="C460" s="22">
        <v>7.5</v>
      </c>
      <c r="D460" s="22">
        <v>10</v>
      </c>
      <c r="E460" s="36">
        <v>5448.09</v>
      </c>
      <c r="F460" s="35"/>
      <c r="G460" s="36">
        <f t="shared" si="80"/>
        <v>0</v>
      </c>
      <c r="H460" s="36">
        <f t="shared" si="81"/>
        <v>0</v>
      </c>
      <c r="I460" s="24">
        <f t="shared" si="82"/>
        <v>0</v>
      </c>
      <c r="K460" s="24"/>
      <c r="L460" s="26">
        <f>IFERROR((VLOOKUP(K460,'tenute nuove MXV'!D$1:E$29,2,FALSE)),0)</f>
        <v>0</v>
      </c>
      <c r="M460" s="26"/>
      <c r="N460" s="26">
        <f>IFERROR((VLOOKUP(M460,guarnizioni!G:H,2,FALSE)),0)</f>
        <v>0</v>
      </c>
      <c r="O460" s="26">
        <f t="shared" si="83"/>
        <v>5448.09</v>
      </c>
      <c r="P460" s="26">
        <f t="shared" si="84"/>
        <v>0</v>
      </c>
    </row>
    <row r="461" spans="1:16" ht="14.25" customHeight="1" x14ac:dyDescent="0.2">
      <c r="A461" s="22" t="s">
        <v>4716</v>
      </c>
      <c r="B461" s="22" t="s">
        <v>5146</v>
      </c>
      <c r="C461" s="22">
        <v>7.5</v>
      </c>
      <c r="D461" s="22">
        <v>10</v>
      </c>
      <c r="E461" s="36">
        <v>7067.65</v>
      </c>
      <c r="F461" s="35"/>
      <c r="G461" s="36">
        <f t="shared" si="80"/>
        <v>0</v>
      </c>
      <c r="H461" s="36">
        <f t="shared" si="81"/>
        <v>0</v>
      </c>
      <c r="I461" s="24">
        <f t="shared" si="82"/>
        <v>0</v>
      </c>
      <c r="K461" s="24"/>
      <c r="L461" s="26">
        <f>IFERROR((VLOOKUP(K461,'tenute nuove MXV'!D$1:E$29,2,FALSE)),0)</f>
        <v>0</v>
      </c>
      <c r="M461" s="26"/>
      <c r="N461" s="26">
        <f>IFERROR((VLOOKUP(M461,guarnizioni!G:H,2,FALSE)),0)</f>
        <v>0</v>
      </c>
      <c r="O461" s="26">
        <f t="shared" si="83"/>
        <v>7067.65</v>
      </c>
      <c r="P461" s="26">
        <f t="shared" si="84"/>
        <v>0</v>
      </c>
    </row>
    <row r="462" spans="1:16" ht="14.25" customHeight="1" x14ac:dyDescent="0.2">
      <c r="A462" s="22" t="s">
        <v>4717</v>
      </c>
      <c r="B462" s="22" t="s">
        <v>5147</v>
      </c>
      <c r="C462" s="22">
        <v>7.5</v>
      </c>
      <c r="D462" s="22">
        <v>10</v>
      </c>
      <c r="E462" s="36">
        <v>7157.99</v>
      </c>
      <c r="F462" s="35"/>
      <c r="G462" s="36">
        <f t="shared" si="80"/>
        <v>0</v>
      </c>
      <c r="H462" s="36">
        <f t="shared" si="81"/>
        <v>0</v>
      </c>
      <c r="I462" s="24">
        <f t="shared" si="82"/>
        <v>0</v>
      </c>
      <c r="K462" s="24"/>
      <c r="L462" s="26">
        <f>IFERROR((VLOOKUP(K462,'tenute nuove MXV'!D$1:E$29,2,FALSE)),0)</f>
        <v>0</v>
      </c>
      <c r="M462" s="26"/>
      <c r="N462" s="26">
        <f>IFERROR((VLOOKUP(M462,guarnizioni!G:H,2,FALSE)),0)</f>
        <v>0</v>
      </c>
      <c r="O462" s="26">
        <f t="shared" si="83"/>
        <v>7157.99</v>
      </c>
      <c r="P462" s="26">
        <f t="shared" si="84"/>
        <v>0</v>
      </c>
    </row>
    <row r="463" spans="1:16" ht="14.25" customHeight="1" x14ac:dyDescent="0.2">
      <c r="A463" s="22" t="s">
        <v>4718</v>
      </c>
      <c r="B463" s="22" t="s">
        <v>5148</v>
      </c>
      <c r="C463" s="22">
        <v>2.2000000000000002</v>
      </c>
      <c r="D463" s="22">
        <v>3</v>
      </c>
      <c r="E463" s="36">
        <v>3928.88</v>
      </c>
      <c r="F463" s="35"/>
      <c r="G463" s="36">
        <f t="shared" ref="G463:G468" si="85">IF(F463="",IF($I$8="","",$I$8),F463)</f>
        <v>0</v>
      </c>
      <c r="H463" s="36">
        <f t="shared" ref="H463:H471" si="86">ROUND(E463*(G463),2)</f>
        <v>0</v>
      </c>
      <c r="I463" s="24">
        <f t="shared" ref="I463:I471" si="87">H463*$I$10</f>
        <v>0</v>
      </c>
      <c r="K463" s="24"/>
      <c r="L463" s="26">
        <f>IFERROR((VLOOKUP(K463,'tenute nuove MXV'!D$1:E$29,2,FALSE)),0)</f>
        <v>0</v>
      </c>
      <c r="M463" s="26"/>
      <c r="N463" s="26">
        <f>IFERROR((VLOOKUP(M463,guarnizioni!G:H,2,FALSE)),0)</f>
        <v>0</v>
      </c>
      <c r="O463" s="26">
        <f t="shared" ref="O463:O471" si="88">E463+L463+N463</f>
        <v>3928.88</v>
      </c>
      <c r="P463" s="26">
        <f t="shared" ref="P463:P471" si="89">O463*$I$8</f>
        <v>0</v>
      </c>
    </row>
    <row r="464" spans="1:16" ht="14.25" customHeight="1" x14ac:dyDescent="0.2">
      <c r="A464" s="22" t="s">
        <v>4719</v>
      </c>
      <c r="B464" s="22" t="s">
        <v>5149</v>
      </c>
      <c r="C464" s="22">
        <v>3</v>
      </c>
      <c r="D464" s="22">
        <v>4</v>
      </c>
      <c r="E464" s="36">
        <v>4091.08</v>
      </c>
      <c r="F464" s="35"/>
      <c r="G464" s="36">
        <f t="shared" si="85"/>
        <v>0</v>
      </c>
      <c r="H464" s="36">
        <f t="shared" si="86"/>
        <v>0</v>
      </c>
      <c r="I464" s="24">
        <f t="shared" si="87"/>
        <v>0</v>
      </c>
      <c r="K464" s="24"/>
      <c r="L464" s="26">
        <f>IFERROR((VLOOKUP(K464,'tenute nuove MXV'!D$1:E$29,2,FALSE)),0)</f>
        <v>0</v>
      </c>
      <c r="M464" s="26"/>
      <c r="N464" s="26">
        <f>IFERROR((VLOOKUP(M464,guarnizioni!G:H,2,FALSE)),0)</f>
        <v>0</v>
      </c>
      <c r="O464" s="26">
        <f t="shared" si="88"/>
        <v>4091.08</v>
      </c>
      <c r="P464" s="26">
        <f t="shared" si="89"/>
        <v>0</v>
      </c>
    </row>
    <row r="465" spans="1:16" ht="14.25" customHeight="1" x14ac:dyDescent="0.2">
      <c r="A465" s="22" t="s">
        <v>4720</v>
      </c>
      <c r="B465" s="22" t="s">
        <v>5150</v>
      </c>
      <c r="C465" s="22">
        <v>4</v>
      </c>
      <c r="D465" s="22">
        <v>5.5</v>
      </c>
      <c r="E465" s="36">
        <v>4243.04</v>
      </c>
      <c r="F465" s="35"/>
      <c r="G465" s="36">
        <f t="shared" si="85"/>
        <v>0</v>
      </c>
      <c r="H465" s="36">
        <f t="shared" si="86"/>
        <v>0</v>
      </c>
      <c r="I465" s="24">
        <f t="shared" si="87"/>
        <v>0</v>
      </c>
      <c r="K465" s="24"/>
      <c r="L465" s="26">
        <f>IFERROR((VLOOKUP(K465,'tenute nuove MXV'!D$1:E$29,2,FALSE)),0)</f>
        <v>0</v>
      </c>
      <c r="M465" s="26"/>
      <c r="N465" s="26">
        <f>IFERROR((VLOOKUP(M465,guarnizioni!G:H,2,FALSE)),0)</f>
        <v>0</v>
      </c>
      <c r="O465" s="26">
        <f t="shared" si="88"/>
        <v>4243.04</v>
      </c>
      <c r="P465" s="26">
        <f t="shared" si="89"/>
        <v>0</v>
      </c>
    </row>
    <row r="466" spans="1:16" ht="14.25" customHeight="1" x14ac:dyDescent="0.2">
      <c r="A466" s="22" t="s">
        <v>4721</v>
      </c>
      <c r="B466" s="22" t="s">
        <v>5151</v>
      </c>
      <c r="C466" s="22">
        <v>5.5</v>
      </c>
      <c r="D466" s="22">
        <v>7.5</v>
      </c>
      <c r="E466" s="36">
        <v>4966.74</v>
      </c>
      <c r="F466" s="35"/>
      <c r="G466" s="36">
        <f t="shared" si="85"/>
        <v>0</v>
      </c>
      <c r="H466" s="36">
        <f t="shared" si="86"/>
        <v>0</v>
      </c>
      <c r="I466" s="24">
        <f t="shared" si="87"/>
        <v>0</v>
      </c>
      <c r="K466" s="24"/>
      <c r="L466" s="26">
        <f>IFERROR((VLOOKUP(K466,'tenute nuove MXV'!D$1:E$29,2,FALSE)),0)</f>
        <v>0</v>
      </c>
      <c r="M466" s="26"/>
      <c r="N466" s="26">
        <f>IFERROR((VLOOKUP(M466,guarnizioni!G:H,2,FALSE)),0)</f>
        <v>0</v>
      </c>
      <c r="O466" s="26">
        <f t="shared" si="88"/>
        <v>4966.74</v>
      </c>
      <c r="P466" s="26">
        <f t="shared" si="89"/>
        <v>0</v>
      </c>
    </row>
    <row r="467" spans="1:16" ht="14.25" customHeight="1" x14ac:dyDescent="0.2">
      <c r="A467" s="22" t="s">
        <v>4722</v>
      </c>
      <c r="B467" s="22" t="s">
        <v>5152</v>
      </c>
      <c r="C467" s="22">
        <v>7.5</v>
      </c>
      <c r="D467" s="22">
        <v>10</v>
      </c>
      <c r="E467" s="36">
        <v>6723.96</v>
      </c>
      <c r="F467" s="35"/>
      <c r="G467" s="36">
        <f t="shared" si="85"/>
        <v>0</v>
      </c>
      <c r="H467" s="36">
        <f t="shared" si="86"/>
        <v>0</v>
      </c>
      <c r="I467" s="24">
        <f t="shared" si="87"/>
        <v>0</v>
      </c>
      <c r="K467" s="24"/>
      <c r="L467" s="26">
        <f>IFERROR((VLOOKUP(K467,'tenute nuove MXV'!D$1:E$29,2,FALSE)),0)</f>
        <v>0</v>
      </c>
      <c r="M467" s="26"/>
      <c r="N467" s="26">
        <f>IFERROR((VLOOKUP(M467,guarnizioni!G:H,2,FALSE)),0)</f>
        <v>0</v>
      </c>
      <c r="O467" s="26">
        <f t="shared" si="88"/>
        <v>6723.96</v>
      </c>
      <c r="P467" s="26">
        <f t="shared" si="89"/>
        <v>0</v>
      </c>
    </row>
    <row r="468" spans="1:16" ht="14.25" customHeight="1" x14ac:dyDescent="0.2">
      <c r="A468" s="22" t="s">
        <v>4723</v>
      </c>
      <c r="B468" s="22" t="s">
        <v>5153</v>
      </c>
      <c r="C468" s="22">
        <v>7.5</v>
      </c>
      <c r="D468" s="22">
        <v>10</v>
      </c>
      <c r="E468" s="36">
        <v>6819.79</v>
      </c>
      <c r="F468" s="35"/>
      <c r="G468" s="36">
        <f t="shared" si="85"/>
        <v>0</v>
      </c>
      <c r="H468" s="36">
        <f t="shared" si="86"/>
        <v>0</v>
      </c>
      <c r="I468" s="24">
        <f t="shared" si="87"/>
        <v>0</v>
      </c>
      <c r="K468" s="24"/>
      <c r="L468" s="26">
        <f>IFERROR((VLOOKUP(K468,'tenute nuove MXV'!D$1:E$29,2,FALSE)),0)</f>
        <v>0</v>
      </c>
      <c r="M468" s="26"/>
      <c r="N468" s="26">
        <f>IFERROR((VLOOKUP(M468,guarnizioni!G:H,2,FALSE)),0)</f>
        <v>0</v>
      </c>
      <c r="O468" s="26">
        <f t="shared" si="88"/>
        <v>6819.79</v>
      </c>
      <c r="P468" s="26">
        <f t="shared" si="89"/>
        <v>0</v>
      </c>
    </row>
    <row r="469" spans="1:16" ht="14.25" customHeight="1" x14ac:dyDescent="0.2">
      <c r="A469" s="22" t="s">
        <v>4724</v>
      </c>
      <c r="B469" s="22" t="s">
        <v>5154</v>
      </c>
      <c r="C469" s="22">
        <v>9.1999999999999993</v>
      </c>
      <c r="D469" s="22">
        <v>12.5</v>
      </c>
      <c r="E469" s="36">
        <v>7411.92</v>
      </c>
      <c r="F469" s="35"/>
      <c r="G469" s="36">
        <f>IF(F469="",IF($I$8="","",$I$8),F469)</f>
        <v>0</v>
      </c>
      <c r="H469" s="36">
        <f t="shared" si="86"/>
        <v>0</v>
      </c>
      <c r="I469" s="24">
        <f t="shared" si="87"/>
        <v>0</v>
      </c>
      <c r="K469" s="24"/>
      <c r="L469" s="26">
        <f>IFERROR((VLOOKUP(K469,'tenute nuove MXV'!D$1:E$29,2,FALSE)),0)</f>
        <v>0</v>
      </c>
      <c r="M469" s="26"/>
      <c r="N469" s="26">
        <f>IFERROR((VLOOKUP(M469,guarnizioni!G:H,2,FALSE)),0)</f>
        <v>0</v>
      </c>
      <c r="O469" s="26">
        <f t="shared" si="88"/>
        <v>7411.92</v>
      </c>
      <c r="P469" s="26">
        <f t="shared" si="89"/>
        <v>0</v>
      </c>
    </row>
    <row r="470" spans="1:16" ht="14.25" customHeight="1" x14ac:dyDescent="0.2">
      <c r="A470" s="22" t="s">
        <v>4725</v>
      </c>
      <c r="B470" s="22" t="s">
        <v>5155</v>
      </c>
      <c r="C470" s="22">
        <v>9.1999999999999993</v>
      </c>
      <c r="D470" s="22">
        <v>12.5</v>
      </c>
      <c r="E470" s="36">
        <v>7576.2</v>
      </c>
      <c r="F470" s="35"/>
      <c r="G470" s="36">
        <f>IF(F470="",IF($I$8="","",$I$8),F470)</f>
        <v>0</v>
      </c>
      <c r="H470" s="36">
        <f t="shared" si="86"/>
        <v>0</v>
      </c>
      <c r="I470" s="24">
        <f t="shared" si="87"/>
        <v>0</v>
      </c>
      <c r="K470" s="24"/>
      <c r="L470" s="26">
        <f>IFERROR((VLOOKUP(K470,'tenute nuove MXV'!D$1:E$29,2,FALSE)),0)</f>
        <v>0</v>
      </c>
      <c r="M470" s="26"/>
      <c r="N470" s="26">
        <f>IFERROR((VLOOKUP(M470,guarnizioni!G:H,2,FALSE)),0)</f>
        <v>0</v>
      </c>
      <c r="O470" s="26">
        <f t="shared" si="88"/>
        <v>7576.2</v>
      </c>
      <c r="P470" s="26">
        <f t="shared" si="89"/>
        <v>0</v>
      </c>
    </row>
    <row r="471" spans="1:16" ht="14.25" customHeight="1" x14ac:dyDescent="0.2">
      <c r="A471" s="22" t="s">
        <v>4726</v>
      </c>
      <c r="B471" s="22" t="s">
        <v>5156</v>
      </c>
      <c r="C471" s="22">
        <v>11</v>
      </c>
      <c r="D471" s="22">
        <v>15</v>
      </c>
      <c r="E471" s="36">
        <v>7794.8</v>
      </c>
      <c r="F471" s="35"/>
      <c r="G471" s="36">
        <f>IF(F471="",IF($I$8="","",$I$8),F471)</f>
        <v>0</v>
      </c>
      <c r="H471" s="36">
        <f t="shared" si="86"/>
        <v>0</v>
      </c>
      <c r="I471" s="24">
        <f t="shared" si="87"/>
        <v>0</v>
      </c>
      <c r="K471" s="26"/>
      <c r="L471" s="26">
        <f>IFERROR((VLOOKUP(K471,'tenute MXV'!D$14:E$19,2,FALSE)),0)</f>
        <v>0</v>
      </c>
      <c r="M471" s="26"/>
      <c r="N471" s="26">
        <f>IFERROR((VLOOKUP(M471,guarnizioni!G:H,2,FALSE)),0)</f>
        <v>0</v>
      </c>
      <c r="O471" s="26">
        <f t="shared" si="88"/>
        <v>7794.8</v>
      </c>
      <c r="P471" s="26">
        <f t="shared" si="89"/>
        <v>0</v>
      </c>
    </row>
    <row r="472" spans="1:16" ht="14.25" customHeight="1" x14ac:dyDescent="0.2">
      <c r="A472" s="22" t="s">
        <v>3302</v>
      </c>
      <c r="B472" s="22" t="s">
        <v>3295</v>
      </c>
      <c r="C472" s="22">
        <v>4</v>
      </c>
      <c r="D472" s="22">
        <v>5.5</v>
      </c>
      <c r="E472" s="36">
        <v>5171.8100000000004</v>
      </c>
      <c r="F472" s="35"/>
      <c r="G472" s="36">
        <f t="shared" ref="G472:G482" si="90">IF(F472="",IF($I$8="","",$I$8),F472)</f>
        <v>0</v>
      </c>
      <c r="H472" s="36">
        <f t="shared" ref="H472:H482" si="91">ROUND(E472*(G472),2)</f>
        <v>0</v>
      </c>
      <c r="I472" s="24">
        <f t="shared" ref="I472:I482" si="92">H472*$I$10</f>
        <v>0</v>
      </c>
      <c r="K472" s="22"/>
      <c r="L472" s="26">
        <f>IFERROR((VLOOKUP(K472,tenute!D:E,2,FALSE)),0)</f>
        <v>0</v>
      </c>
      <c r="M472" s="26"/>
      <c r="N472" s="26">
        <f>IFERROR((VLOOKUP(M472,guarnizioni!G:H,2,FALSE)),0)</f>
        <v>0</v>
      </c>
      <c r="O472" s="26">
        <f t="shared" ref="O472:O499" si="93">E472+L472+N472</f>
        <v>5171.8100000000004</v>
      </c>
      <c r="P472" s="26">
        <f t="shared" ref="P472:P499" si="94">O472*$I$8</f>
        <v>0</v>
      </c>
    </row>
    <row r="473" spans="1:16" ht="14.25" customHeight="1" x14ac:dyDescent="0.2">
      <c r="A473" s="22" t="s">
        <v>2829</v>
      </c>
      <c r="B473" s="22" t="s">
        <v>2836</v>
      </c>
      <c r="C473" s="22">
        <v>5.5</v>
      </c>
      <c r="D473" s="22">
        <v>7.5</v>
      </c>
      <c r="E473" s="36">
        <v>6033.18</v>
      </c>
      <c r="F473" s="35"/>
      <c r="G473" s="36">
        <f t="shared" si="90"/>
        <v>0</v>
      </c>
      <c r="H473" s="36">
        <f t="shared" si="91"/>
        <v>0</v>
      </c>
      <c r="I473" s="24">
        <f t="shared" si="92"/>
        <v>0</v>
      </c>
      <c r="K473" s="22"/>
      <c r="L473" s="26">
        <f>IFERROR((VLOOKUP(K473,tenute!D:E,2,FALSE)),0)</f>
        <v>0</v>
      </c>
      <c r="M473" s="26"/>
      <c r="N473" s="26">
        <f>IFERROR((VLOOKUP(M473,guarnizioni!G:H,2,FALSE)),0)</f>
        <v>0</v>
      </c>
      <c r="O473" s="26">
        <f t="shared" si="93"/>
        <v>6033.18</v>
      </c>
      <c r="P473" s="26">
        <f t="shared" si="94"/>
        <v>0</v>
      </c>
    </row>
    <row r="474" spans="1:16" ht="14.25" customHeight="1" x14ac:dyDescent="0.2">
      <c r="A474" s="22" t="s">
        <v>2830</v>
      </c>
      <c r="B474" s="22" t="s">
        <v>2837</v>
      </c>
      <c r="C474" s="22">
        <v>7.5</v>
      </c>
      <c r="D474" s="22">
        <v>10</v>
      </c>
      <c r="E474" s="36">
        <v>7740.27</v>
      </c>
      <c r="F474" s="35"/>
      <c r="G474" s="36">
        <f t="shared" si="90"/>
        <v>0</v>
      </c>
      <c r="H474" s="36">
        <f t="shared" si="91"/>
        <v>0</v>
      </c>
      <c r="I474" s="24">
        <f t="shared" si="92"/>
        <v>0</v>
      </c>
      <c r="K474" s="22"/>
      <c r="L474" s="26">
        <f>IFERROR((VLOOKUP(K474,tenute!D:E,2,FALSE)),0)</f>
        <v>0</v>
      </c>
      <c r="M474" s="26"/>
      <c r="N474" s="26">
        <f>IFERROR((VLOOKUP(M474,guarnizioni!G:H,2,FALSE)),0)</f>
        <v>0</v>
      </c>
      <c r="O474" s="26">
        <f t="shared" si="93"/>
        <v>7740.27</v>
      </c>
      <c r="P474" s="26">
        <f t="shared" si="94"/>
        <v>0</v>
      </c>
    </row>
    <row r="475" spans="1:16" ht="14.25" customHeight="1" x14ac:dyDescent="0.2">
      <c r="A475" s="22" t="s">
        <v>2831</v>
      </c>
      <c r="B475" s="22" t="s">
        <v>2838</v>
      </c>
      <c r="C475" s="22">
        <v>11</v>
      </c>
      <c r="D475" s="22">
        <v>15</v>
      </c>
      <c r="E475" s="36">
        <v>8768.39</v>
      </c>
      <c r="F475" s="35"/>
      <c r="G475" s="36">
        <f t="shared" si="90"/>
        <v>0</v>
      </c>
      <c r="H475" s="36">
        <f t="shared" si="91"/>
        <v>0</v>
      </c>
      <c r="I475" s="24">
        <f t="shared" si="92"/>
        <v>0</v>
      </c>
      <c r="K475" s="22"/>
      <c r="L475" s="26">
        <f>IFERROR((VLOOKUP(K475,tenute!D:E,2,FALSE)),0)</f>
        <v>0</v>
      </c>
      <c r="M475" s="26"/>
      <c r="N475" s="26">
        <f>IFERROR((VLOOKUP(M475,guarnizioni!G:H,2,FALSE)),0)</f>
        <v>0</v>
      </c>
      <c r="O475" s="26">
        <f t="shared" si="93"/>
        <v>8768.39</v>
      </c>
      <c r="P475" s="26">
        <f t="shared" si="94"/>
        <v>0</v>
      </c>
    </row>
    <row r="476" spans="1:16" ht="14.25" customHeight="1" x14ac:dyDescent="0.2">
      <c r="A476" s="22" t="s">
        <v>2832</v>
      </c>
      <c r="B476" s="22" t="s">
        <v>2839</v>
      </c>
      <c r="C476" s="22">
        <v>11</v>
      </c>
      <c r="D476" s="22">
        <v>15</v>
      </c>
      <c r="E476" s="36">
        <v>9280.2000000000007</v>
      </c>
      <c r="F476" s="35"/>
      <c r="G476" s="36">
        <f t="shared" si="90"/>
        <v>0</v>
      </c>
      <c r="H476" s="36">
        <f t="shared" si="91"/>
        <v>0</v>
      </c>
      <c r="I476" s="24">
        <f t="shared" si="92"/>
        <v>0</v>
      </c>
      <c r="K476" s="22"/>
      <c r="L476" s="26">
        <f>IFERROR((VLOOKUP(K476,tenute!D:E,2,FALSE)),0)</f>
        <v>0</v>
      </c>
      <c r="M476" s="26"/>
      <c r="N476" s="26">
        <f>IFERROR((VLOOKUP(M476,guarnizioni!G:H,2,FALSE)),0)</f>
        <v>0</v>
      </c>
      <c r="O476" s="26">
        <f t="shared" si="93"/>
        <v>9280.2000000000007</v>
      </c>
      <c r="P476" s="26">
        <f t="shared" si="94"/>
        <v>0</v>
      </c>
    </row>
    <row r="477" spans="1:16" ht="14.25" customHeight="1" x14ac:dyDescent="0.2">
      <c r="A477" s="22" t="s">
        <v>3303</v>
      </c>
      <c r="B477" s="22" t="s">
        <v>3296</v>
      </c>
      <c r="C477" s="22">
        <v>15</v>
      </c>
      <c r="D477" s="22">
        <v>20</v>
      </c>
      <c r="E477" s="36">
        <v>14480.83</v>
      </c>
      <c r="F477" s="35"/>
      <c r="G477" s="36">
        <f t="shared" si="90"/>
        <v>0</v>
      </c>
      <c r="H477" s="36">
        <f t="shared" si="91"/>
        <v>0</v>
      </c>
      <c r="I477" s="24">
        <f t="shared" si="92"/>
        <v>0</v>
      </c>
      <c r="K477" s="22"/>
      <c r="L477" s="26">
        <f>IFERROR((VLOOKUP(K477,tenute!D:E,2,FALSE)),0)</f>
        <v>0</v>
      </c>
      <c r="M477" s="26"/>
      <c r="N477" s="26">
        <f>IFERROR((VLOOKUP(M477,guarnizioni!G:H,2,FALSE)),0)</f>
        <v>0</v>
      </c>
      <c r="O477" s="26">
        <f t="shared" si="93"/>
        <v>14480.83</v>
      </c>
      <c r="P477" s="26">
        <f t="shared" si="94"/>
        <v>0</v>
      </c>
    </row>
    <row r="478" spans="1:16" ht="14.25" customHeight="1" x14ac:dyDescent="0.2">
      <c r="A478" s="22" t="s">
        <v>3304</v>
      </c>
      <c r="B478" s="22" t="s">
        <v>3297</v>
      </c>
      <c r="C478" s="22">
        <v>15</v>
      </c>
      <c r="D478" s="22">
        <v>20</v>
      </c>
      <c r="E478" s="36">
        <v>14808.87</v>
      </c>
      <c r="F478" s="35"/>
      <c r="G478" s="36">
        <f t="shared" si="90"/>
        <v>0</v>
      </c>
      <c r="H478" s="36">
        <f t="shared" si="91"/>
        <v>0</v>
      </c>
      <c r="I478" s="24">
        <f t="shared" si="92"/>
        <v>0</v>
      </c>
      <c r="K478" s="22"/>
      <c r="L478" s="26">
        <f>IFERROR((VLOOKUP(K478,tenute!D:E,2,FALSE)),0)</f>
        <v>0</v>
      </c>
      <c r="M478" s="26"/>
      <c r="N478" s="26">
        <f>IFERROR((VLOOKUP(M478,guarnizioni!G:H,2,FALSE)),0)</f>
        <v>0</v>
      </c>
      <c r="O478" s="26">
        <f t="shared" si="93"/>
        <v>14808.87</v>
      </c>
      <c r="P478" s="26">
        <f t="shared" si="94"/>
        <v>0</v>
      </c>
    </row>
    <row r="479" spans="1:16" ht="14.25" customHeight="1" x14ac:dyDescent="0.2">
      <c r="A479" s="22" t="s">
        <v>8475</v>
      </c>
      <c r="B479" s="22" t="s">
        <v>8474</v>
      </c>
      <c r="C479" s="22">
        <v>18.5</v>
      </c>
      <c r="D479" s="22">
        <v>25</v>
      </c>
      <c r="E479" s="36">
        <v>15435.66</v>
      </c>
      <c r="F479" s="35"/>
      <c r="G479" s="36">
        <f t="shared" si="90"/>
        <v>0</v>
      </c>
      <c r="H479" s="36">
        <f t="shared" si="91"/>
        <v>0</v>
      </c>
      <c r="I479" s="24">
        <f t="shared" si="92"/>
        <v>0</v>
      </c>
      <c r="K479" s="22"/>
      <c r="L479" s="26">
        <f>IFERROR((VLOOKUP(K479,tenute!D:E,2,FALSE)),0)</f>
        <v>0</v>
      </c>
      <c r="M479" s="26"/>
      <c r="N479" s="26">
        <f>IFERROR((VLOOKUP(M479,guarnizioni!G:H,2,FALSE)),0)</f>
        <v>0</v>
      </c>
      <c r="O479" s="26">
        <f t="shared" si="93"/>
        <v>15435.66</v>
      </c>
      <c r="P479" s="26">
        <f t="shared" si="94"/>
        <v>0</v>
      </c>
    </row>
    <row r="480" spans="1:16" ht="14.25" customHeight="1" x14ac:dyDescent="0.2">
      <c r="A480" s="22" t="s">
        <v>8476</v>
      </c>
      <c r="B480" s="22" t="s">
        <v>8477</v>
      </c>
      <c r="C480" s="22">
        <v>18.5</v>
      </c>
      <c r="D480" s="22">
        <v>25</v>
      </c>
      <c r="E480" s="36">
        <v>16014.1</v>
      </c>
      <c r="F480" s="35"/>
      <c r="G480" s="36">
        <f t="shared" si="90"/>
        <v>0</v>
      </c>
      <c r="H480" s="36">
        <f t="shared" si="91"/>
        <v>0</v>
      </c>
      <c r="I480" s="24">
        <f t="shared" si="92"/>
        <v>0</v>
      </c>
      <c r="K480" s="22"/>
      <c r="L480" s="26">
        <f>IFERROR((VLOOKUP(K480,tenute!D:E,2,FALSE)),0)</f>
        <v>0</v>
      </c>
      <c r="M480" s="26"/>
      <c r="N480" s="26">
        <f>IFERROR((VLOOKUP(M480,guarnizioni!G:H,2,FALSE)),0)</f>
        <v>0</v>
      </c>
      <c r="O480" s="26">
        <f t="shared" si="93"/>
        <v>16014.1</v>
      </c>
      <c r="P480" s="26">
        <f t="shared" si="94"/>
        <v>0</v>
      </c>
    </row>
    <row r="481" spans="1:16" ht="14.25" customHeight="1" x14ac:dyDescent="0.2">
      <c r="A481" s="22" t="s">
        <v>3305</v>
      </c>
      <c r="B481" s="22" t="s">
        <v>3298</v>
      </c>
      <c r="C481" s="22">
        <v>22</v>
      </c>
      <c r="D481" s="22">
        <v>30</v>
      </c>
      <c r="E481" s="36">
        <v>16906.59</v>
      </c>
      <c r="F481" s="35"/>
      <c r="G481" s="36">
        <f t="shared" si="90"/>
        <v>0</v>
      </c>
      <c r="H481" s="36">
        <f t="shared" si="91"/>
        <v>0</v>
      </c>
      <c r="I481" s="24">
        <f t="shared" si="92"/>
        <v>0</v>
      </c>
      <c r="K481" s="22"/>
      <c r="L481" s="26">
        <f>IFERROR((VLOOKUP(K481,tenute!D:E,2,FALSE)),0)</f>
        <v>0</v>
      </c>
      <c r="M481" s="26"/>
      <c r="N481" s="26">
        <f>IFERROR((VLOOKUP(M481,guarnizioni!G:H,2,FALSE)),0)</f>
        <v>0</v>
      </c>
      <c r="O481" s="26">
        <f t="shared" si="93"/>
        <v>16906.59</v>
      </c>
      <c r="P481" s="26">
        <f t="shared" si="94"/>
        <v>0</v>
      </c>
    </row>
    <row r="482" spans="1:16" ht="14.25" customHeight="1" x14ac:dyDescent="0.2">
      <c r="A482" s="22" t="s">
        <v>2833</v>
      </c>
      <c r="B482" s="22" t="s">
        <v>2840</v>
      </c>
      <c r="C482" s="22">
        <v>5.5</v>
      </c>
      <c r="D482" s="22">
        <v>7.5</v>
      </c>
      <c r="E482" s="36">
        <v>5954.23</v>
      </c>
      <c r="F482" s="35"/>
      <c r="G482" s="36">
        <f t="shared" si="90"/>
        <v>0</v>
      </c>
      <c r="H482" s="36">
        <f t="shared" si="91"/>
        <v>0</v>
      </c>
      <c r="I482" s="24">
        <f t="shared" si="92"/>
        <v>0</v>
      </c>
      <c r="K482" s="22"/>
      <c r="L482" s="26">
        <f>IFERROR((VLOOKUP(K482,tenute!D:E,2,FALSE)),0)</f>
        <v>0</v>
      </c>
      <c r="M482" s="26"/>
      <c r="N482" s="26">
        <f>IFERROR((VLOOKUP(M482,guarnizioni!G:H,2,FALSE)),0)</f>
        <v>0</v>
      </c>
      <c r="O482" s="26">
        <f t="shared" si="93"/>
        <v>5954.23</v>
      </c>
      <c r="P482" s="26">
        <f t="shared" si="94"/>
        <v>0</v>
      </c>
    </row>
    <row r="483" spans="1:16" ht="14.25" customHeight="1" x14ac:dyDescent="0.2">
      <c r="A483" s="22" t="s">
        <v>2834</v>
      </c>
      <c r="B483" s="22" t="s">
        <v>2841</v>
      </c>
      <c r="C483" s="22">
        <v>7.5</v>
      </c>
      <c r="D483" s="22">
        <v>10</v>
      </c>
      <c r="E483" s="36">
        <v>7837.69</v>
      </c>
      <c r="F483" s="35"/>
      <c r="G483" s="36">
        <f t="shared" ref="G483:G499" si="95">IF(F483="",IF($I$8="","",$I$8),F483)</f>
        <v>0</v>
      </c>
      <c r="H483" s="36">
        <f t="shared" ref="H483:H499" si="96">ROUND(E483*(G483),2)</f>
        <v>0</v>
      </c>
      <c r="I483" s="24">
        <f t="shared" ref="I483:I499" si="97">H483*$I$10</f>
        <v>0</v>
      </c>
      <c r="K483" s="22"/>
      <c r="L483" s="26">
        <f>IFERROR((VLOOKUP(K483,tenute!D:E,2,FALSE)),0)</f>
        <v>0</v>
      </c>
      <c r="M483" s="26"/>
      <c r="N483" s="26">
        <f>IFERROR((VLOOKUP(M483,guarnizioni!G:H,2,FALSE)),0)</f>
        <v>0</v>
      </c>
      <c r="O483" s="26">
        <f t="shared" si="93"/>
        <v>7837.69</v>
      </c>
      <c r="P483" s="26">
        <f t="shared" si="94"/>
        <v>0</v>
      </c>
    </row>
    <row r="484" spans="1:16" ht="14.25" customHeight="1" x14ac:dyDescent="0.2">
      <c r="A484" s="22" t="s">
        <v>2835</v>
      </c>
      <c r="B484" s="22" t="s">
        <v>2842</v>
      </c>
      <c r="C484" s="22">
        <v>11</v>
      </c>
      <c r="D484" s="22">
        <v>15</v>
      </c>
      <c r="E484" s="36">
        <v>8942.26</v>
      </c>
      <c r="F484" s="35"/>
      <c r="G484" s="36">
        <f t="shared" si="95"/>
        <v>0</v>
      </c>
      <c r="H484" s="36">
        <f t="shared" si="96"/>
        <v>0</v>
      </c>
      <c r="I484" s="24">
        <f t="shared" si="97"/>
        <v>0</v>
      </c>
      <c r="K484" s="22"/>
      <c r="L484" s="26">
        <f>IFERROR((VLOOKUP(K484,tenute!D:E,2,FALSE)),0)</f>
        <v>0</v>
      </c>
      <c r="M484" s="26"/>
      <c r="N484" s="26">
        <f>IFERROR((VLOOKUP(M484,guarnizioni!G:H,2,FALSE)),0)</f>
        <v>0</v>
      </c>
      <c r="O484" s="26">
        <f t="shared" si="93"/>
        <v>8942.26</v>
      </c>
      <c r="P484" s="26">
        <f t="shared" si="94"/>
        <v>0</v>
      </c>
    </row>
    <row r="485" spans="1:16" ht="14.25" customHeight="1" x14ac:dyDescent="0.2">
      <c r="A485" s="22" t="s">
        <v>3306</v>
      </c>
      <c r="B485" s="22" t="s">
        <v>3299</v>
      </c>
      <c r="C485" s="22">
        <v>15</v>
      </c>
      <c r="D485" s="22">
        <v>20</v>
      </c>
      <c r="E485" s="36">
        <v>13517.56</v>
      </c>
      <c r="F485" s="35"/>
      <c r="G485" s="36">
        <f t="shared" si="95"/>
        <v>0</v>
      </c>
      <c r="H485" s="36">
        <f t="shared" si="96"/>
        <v>0</v>
      </c>
      <c r="I485" s="24">
        <f t="shared" si="97"/>
        <v>0</v>
      </c>
      <c r="K485" s="22"/>
      <c r="L485" s="26">
        <f>IFERROR((VLOOKUP(K485,tenute!D:E,2,FALSE)),0)</f>
        <v>0</v>
      </c>
      <c r="M485" s="26"/>
      <c r="N485" s="26">
        <f>IFERROR((VLOOKUP(M485,guarnizioni!G:H,2,FALSE)),0)</f>
        <v>0</v>
      </c>
      <c r="O485" s="26">
        <f t="shared" si="93"/>
        <v>13517.56</v>
      </c>
      <c r="P485" s="26">
        <f t="shared" si="94"/>
        <v>0</v>
      </c>
    </row>
    <row r="486" spans="1:16" ht="14.25" customHeight="1" x14ac:dyDescent="0.2">
      <c r="A486" s="22" t="s">
        <v>3307</v>
      </c>
      <c r="B486" s="22" t="s">
        <v>3300</v>
      </c>
      <c r="C486" s="22">
        <v>15</v>
      </c>
      <c r="D486" s="22">
        <v>20</v>
      </c>
      <c r="E486" s="36">
        <v>14133.03</v>
      </c>
      <c r="F486" s="35"/>
      <c r="G486" s="36">
        <f t="shared" si="95"/>
        <v>0</v>
      </c>
      <c r="H486" s="36">
        <f t="shared" si="96"/>
        <v>0</v>
      </c>
      <c r="I486" s="24">
        <f t="shared" si="97"/>
        <v>0</v>
      </c>
      <c r="K486" s="22"/>
      <c r="L486" s="26">
        <f>IFERROR((VLOOKUP(K486,tenute!D:E,2,FALSE)),0)</f>
        <v>0</v>
      </c>
      <c r="M486" s="26"/>
      <c r="N486" s="26">
        <f>IFERROR((VLOOKUP(M486,guarnizioni!G:H,2,FALSE)),0)</f>
        <v>0</v>
      </c>
      <c r="O486" s="26">
        <f t="shared" si="93"/>
        <v>14133.03</v>
      </c>
      <c r="P486" s="26">
        <f t="shared" si="94"/>
        <v>0</v>
      </c>
    </row>
    <row r="487" spans="1:16" ht="14.25" customHeight="1" x14ac:dyDescent="0.2">
      <c r="A487" s="22" t="s">
        <v>8478</v>
      </c>
      <c r="B487" s="22" t="s">
        <v>8479</v>
      </c>
      <c r="C487" s="22">
        <v>18.5</v>
      </c>
      <c r="D487" s="22">
        <v>25</v>
      </c>
      <c r="E487" s="36">
        <v>15270.4</v>
      </c>
      <c r="F487" s="35"/>
      <c r="G487" s="36">
        <f t="shared" si="95"/>
        <v>0</v>
      </c>
      <c r="H487" s="36">
        <f t="shared" si="96"/>
        <v>0</v>
      </c>
      <c r="I487" s="24">
        <f t="shared" si="97"/>
        <v>0</v>
      </c>
      <c r="K487" s="22"/>
      <c r="L487" s="26">
        <f>IFERROR((VLOOKUP(K487,tenute!D:E,2,FALSE)),0)</f>
        <v>0</v>
      </c>
      <c r="M487" s="26"/>
      <c r="N487" s="26">
        <f>IFERROR((VLOOKUP(M487,guarnizioni!G:H,2,FALSE)),0)</f>
        <v>0</v>
      </c>
      <c r="O487" s="26">
        <f t="shared" si="93"/>
        <v>15270.4</v>
      </c>
      <c r="P487" s="26">
        <f t="shared" si="94"/>
        <v>0</v>
      </c>
    </row>
    <row r="488" spans="1:16" ht="14.25" customHeight="1" x14ac:dyDescent="0.2">
      <c r="A488" s="22" t="s">
        <v>3308</v>
      </c>
      <c r="B488" s="22" t="s">
        <v>3301</v>
      </c>
      <c r="C488" s="22">
        <v>22</v>
      </c>
      <c r="D488" s="22">
        <v>30</v>
      </c>
      <c r="E488" s="36">
        <v>15270.4</v>
      </c>
      <c r="F488" s="35"/>
      <c r="G488" s="36">
        <f t="shared" si="95"/>
        <v>0</v>
      </c>
      <c r="H488" s="36">
        <f t="shared" si="96"/>
        <v>0</v>
      </c>
      <c r="I488" s="24">
        <f t="shared" si="97"/>
        <v>0</v>
      </c>
      <c r="K488" s="22"/>
      <c r="L488" s="26">
        <f>IFERROR((VLOOKUP(K488,tenute!D:E,2,FALSE)),0)</f>
        <v>0</v>
      </c>
      <c r="M488" s="26"/>
      <c r="N488" s="26">
        <f>IFERROR((VLOOKUP(M488,guarnizioni!G:H,2,FALSE)),0)</f>
        <v>0</v>
      </c>
      <c r="O488" s="26">
        <f t="shared" si="93"/>
        <v>15270.4</v>
      </c>
      <c r="P488" s="26">
        <f t="shared" si="94"/>
        <v>0</v>
      </c>
    </row>
    <row r="489" spans="1:16" ht="14.25" customHeight="1" x14ac:dyDescent="0.2">
      <c r="A489" s="22" t="s">
        <v>7099</v>
      </c>
      <c r="B489" s="22" t="s">
        <v>7102</v>
      </c>
      <c r="C489" s="22">
        <v>7.5</v>
      </c>
      <c r="D489" s="22">
        <v>10</v>
      </c>
      <c r="E489" s="36">
        <v>8354.23</v>
      </c>
      <c r="F489" s="35"/>
      <c r="G489" s="36">
        <f t="shared" si="95"/>
        <v>0</v>
      </c>
      <c r="H489" s="36">
        <f t="shared" si="96"/>
        <v>0</v>
      </c>
      <c r="I489" s="24">
        <f t="shared" si="97"/>
        <v>0</v>
      </c>
      <c r="K489" s="22"/>
      <c r="L489" s="26">
        <f>IFERROR((VLOOKUP(K489,tenute!D:E,2,FALSE)),0)</f>
        <v>0</v>
      </c>
      <c r="M489" s="22"/>
      <c r="N489" s="22"/>
      <c r="O489" s="26">
        <f t="shared" si="93"/>
        <v>8354.23</v>
      </c>
      <c r="P489" s="26">
        <f t="shared" si="94"/>
        <v>0</v>
      </c>
    </row>
    <row r="490" spans="1:16" ht="14.25" customHeight="1" x14ac:dyDescent="0.2">
      <c r="A490" s="22" t="s">
        <v>8480</v>
      </c>
      <c r="B490" s="22" t="s">
        <v>8481</v>
      </c>
      <c r="C490" s="22">
        <v>11</v>
      </c>
      <c r="D490" s="22">
        <v>15</v>
      </c>
      <c r="E490" s="36">
        <v>9280.9369999999999</v>
      </c>
      <c r="F490" s="35"/>
      <c r="G490" s="36">
        <f t="shared" si="95"/>
        <v>0</v>
      </c>
      <c r="H490" s="36">
        <f t="shared" si="96"/>
        <v>0</v>
      </c>
      <c r="I490" s="24">
        <f t="shared" si="97"/>
        <v>0</v>
      </c>
      <c r="K490" s="22"/>
      <c r="L490" s="26">
        <f>IFERROR((VLOOKUP(K490,tenute!D:E,2,FALSE)),0)</f>
        <v>0</v>
      </c>
      <c r="M490" s="22"/>
      <c r="N490" s="22"/>
      <c r="O490" s="26">
        <f t="shared" si="93"/>
        <v>9280.9369999999999</v>
      </c>
      <c r="P490" s="26">
        <f t="shared" si="94"/>
        <v>0</v>
      </c>
    </row>
    <row r="491" spans="1:16" ht="14.25" customHeight="1" x14ac:dyDescent="0.2">
      <c r="A491" s="22" t="s">
        <v>8482</v>
      </c>
      <c r="B491" s="22" t="s">
        <v>8483</v>
      </c>
      <c r="C491" s="22">
        <v>15</v>
      </c>
      <c r="D491" s="22">
        <v>20</v>
      </c>
      <c r="E491" s="36">
        <v>14211.447</v>
      </c>
      <c r="F491" s="35"/>
      <c r="G491" s="36">
        <f t="shared" si="95"/>
        <v>0</v>
      </c>
      <c r="H491" s="36">
        <f t="shared" si="96"/>
        <v>0</v>
      </c>
      <c r="I491" s="24">
        <f t="shared" si="97"/>
        <v>0</v>
      </c>
      <c r="K491" s="22"/>
      <c r="L491" s="26">
        <f>IFERROR((VLOOKUP(K491,tenute!D:E,2,FALSE)),0)</f>
        <v>0</v>
      </c>
      <c r="M491" s="22"/>
      <c r="N491" s="22"/>
      <c r="O491" s="26">
        <f t="shared" si="93"/>
        <v>14211.447</v>
      </c>
      <c r="P491" s="26">
        <f t="shared" si="94"/>
        <v>0</v>
      </c>
    </row>
    <row r="492" spans="1:16" ht="14.25" customHeight="1" x14ac:dyDescent="0.2">
      <c r="A492" s="22" t="s">
        <v>8484</v>
      </c>
      <c r="B492" s="22" t="s">
        <v>8485</v>
      </c>
      <c r="C492" s="22">
        <v>18.5</v>
      </c>
      <c r="D492" s="22">
        <v>25</v>
      </c>
      <c r="E492" s="36">
        <v>14544.498499999998</v>
      </c>
      <c r="F492" s="35"/>
      <c r="G492" s="36">
        <f t="shared" si="95"/>
        <v>0</v>
      </c>
      <c r="H492" s="36">
        <f t="shared" si="96"/>
        <v>0</v>
      </c>
      <c r="I492" s="24">
        <f t="shared" si="97"/>
        <v>0</v>
      </c>
      <c r="K492" s="22"/>
      <c r="L492" s="26">
        <f>IFERROR((VLOOKUP(K492,tenute!D:E,2,FALSE)),0)</f>
        <v>0</v>
      </c>
      <c r="M492" s="22"/>
      <c r="N492" s="22"/>
      <c r="O492" s="26">
        <f t="shared" si="93"/>
        <v>14544.498499999998</v>
      </c>
      <c r="P492" s="26">
        <f t="shared" si="94"/>
        <v>0</v>
      </c>
    </row>
    <row r="493" spans="1:16" ht="14.25" customHeight="1" x14ac:dyDescent="0.2">
      <c r="A493" s="22" t="s">
        <v>7101</v>
      </c>
      <c r="B493" s="22" t="s">
        <v>7103</v>
      </c>
      <c r="C493" s="22">
        <v>18.5</v>
      </c>
      <c r="D493" s="22">
        <v>25</v>
      </c>
      <c r="E493" s="36">
        <v>14996.32</v>
      </c>
      <c r="F493" s="35"/>
      <c r="G493" s="36">
        <f t="shared" si="95"/>
        <v>0</v>
      </c>
      <c r="H493" s="36">
        <f t="shared" si="96"/>
        <v>0</v>
      </c>
      <c r="I493" s="24">
        <f t="shared" si="97"/>
        <v>0</v>
      </c>
      <c r="K493" s="22"/>
      <c r="L493" s="26">
        <f>IFERROR((VLOOKUP(K493,tenute!D:E,2,FALSE)),0)</f>
        <v>0</v>
      </c>
      <c r="M493" s="22"/>
      <c r="N493" s="22"/>
      <c r="O493" s="26">
        <f t="shared" si="93"/>
        <v>14996.32</v>
      </c>
      <c r="P493" s="26">
        <f t="shared" si="94"/>
        <v>0</v>
      </c>
    </row>
    <row r="494" spans="1:16" ht="14.25" customHeight="1" x14ac:dyDescent="0.2">
      <c r="A494" s="22" t="s">
        <v>7100</v>
      </c>
      <c r="B494" s="22" t="s">
        <v>7104</v>
      </c>
      <c r="C494" s="22">
        <v>22</v>
      </c>
      <c r="D494" s="22">
        <v>30</v>
      </c>
      <c r="E494" s="36">
        <v>15812.52</v>
      </c>
      <c r="F494" s="35"/>
      <c r="G494" s="36">
        <f t="shared" si="95"/>
        <v>0</v>
      </c>
      <c r="H494" s="36">
        <f t="shared" si="96"/>
        <v>0</v>
      </c>
      <c r="I494" s="24">
        <f t="shared" si="97"/>
        <v>0</v>
      </c>
      <c r="K494" s="22"/>
      <c r="L494" s="26">
        <f>IFERROR((VLOOKUP(K494,tenute!D:E,2,FALSE)),0)</f>
        <v>0</v>
      </c>
      <c r="M494" s="22"/>
      <c r="N494" s="22"/>
      <c r="O494" s="26">
        <f t="shared" si="93"/>
        <v>15812.52</v>
      </c>
      <c r="P494" s="26">
        <f t="shared" si="94"/>
        <v>0</v>
      </c>
    </row>
    <row r="495" spans="1:16" ht="14.25" customHeight="1" x14ac:dyDescent="0.2">
      <c r="A495" s="22" t="s">
        <v>8487</v>
      </c>
      <c r="B495" s="22" t="s">
        <v>8486</v>
      </c>
      <c r="C495" s="22">
        <v>7.5</v>
      </c>
      <c r="D495" s="22">
        <v>10</v>
      </c>
      <c r="E495" s="36">
        <v>8354.2325000000001</v>
      </c>
      <c r="F495" s="35"/>
      <c r="G495" s="36">
        <f t="shared" si="95"/>
        <v>0</v>
      </c>
      <c r="H495" s="36">
        <f t="shared" si="96"/>
        <v>0</v>
      </c>
      <c r="I495" s="24">
        <f t="shared" si="97"/>
        <v>0</v>
      </c>
      <c r="K495" s="22"/>
      <c r="L495" s="26">
        <f>IFERROR((VLOOKUP(K495,tenute!D:E,2,FALSE)),0)</f>
        <v>0</v>
      </c>
      <c r="M495" s="22"/>
      <c r="N495" s="22"/>
      <c r="O495" s="26">
        <f t="shared" si="93"/>
        <v>8354.2325000000001</v>
      </c>
      <c r="P495" s="26">
        <f t="shared" si="94"/>
        <v>0</v>
      </c>
    </row>
    <row r="496" spans="1:16" ht="14.25" customHeight="1" x14ac:dyDescent="0.2">
      <c r="A496" s="22" t="s">
        <v>8489</v>
      </c>
      <c r="B496" s="22" t="s">
        <v>8488</v>
      </c>
      <c r="C496" s="22">
        <v>11</v>
      </c>
      <c r="D496" s="22">
        <v>15</v>
      </c>
      <c r="E496" s="36">
        <v>9297.4394999999986</v>
      </c>
      <c r="F496" s="35"/>
      <c r="G496" s="36">
        <f t="shared" si="95"/>
        <v>0</v>
      </c>
      <c r="H496" s="36">
        <f t="shared" si="96"/>
        <v>0</v>
      </c>
      <c r="I496" s="24">
        <f t="shared" si="97"/>
        <v>0</v>
      </c>
      <c r="K496" s="22"/>
      <c r="L496" s="26">
        <f>IFERROR((VLOOKUP(K496,tenute!D:E,2,FALSE)),0)</f>
        <v>0</v>
      </c>
      <c r="M496" s="22"/>
      <c r="N496" s="22"/>
      <c r="O496" s="26">
        <f t="shared" si="93"/>
        <v>9297.4394999999986</v>
      </c>
      <c r="P496" s="26">
        <f t="shared" si="94"/>
        <v>0</v>
      </c>
    </row>
    <row r="497" spans="1:16" ht="14.25" customHeight="1" x14ac:dyDescent="0.2">
      <c r="A497" s="22" t="s">
        <v>8491</v>
      </c>
      <c r="B497" s="22" t="s">
        <v>8490</v>
      </c>
      <c r="C497" s="22">
        <v>15</v>
      </c>
      <c r="D497" s="22">
        <v>20</v>
      </c>
      <c r="E497" s="36">
        <v>13937.723999999998</v>
      </c>
      <c r="F497" s="35"/>
      <c r="G497" s="36">
        <f t="shared" si="95"/>
        <v>0</v>
      </c>
      <c r="H497" s="36">
        <f t="shared" si="96"/>
        <v>0</v>
      </c>
      <c r="I497" s="24">
        <f t="shared" si="97"/>
        <v>0</v>
      </c>
      <c r="K497" s="22"/>
      <c r="L497" s="26">
        <f>IFERROR((VLOOKUP(K497,tenute!D:E,2,FALSE)),0)</f>
        <v>0</v>
      </c>
      <c r="M497" s="22"/>
      <c r="N497" s="22"/>
      <c r="O497" s="26">
        <f t="shared" si="93"/>
        <v>13937.723999999998</v>
      </c>
      <c r="P497" s="26">
        <f t="shared" si="94"/>
        <v>0</v>
      </c>
    </row>
    <row r="498" spans="1:16" ht="14.25" customHeight="1" x14ac:dyDescent="0.2">
      <c r="A498" s="22" t="s">
        <v>8493</v>
      </c>
      <c r="B498" s="22" t="s">
        <v>8492</v>
      </c>
      <c r="C498" s="22">
        <v>18.5</v>
      </c>
      <c r="D498" s="22">
        <v>25</v>
      </c>
      <c r="E498" s="36">
        <v>14958.3835</v>
      </c>
      <c r="F498" s="35"/>
      <c r="G498" s="36">
        <f t="shared" si="95"/>
        <v>0</v>
      </c>
      <c r="H498" s="36">
        <f t="shared" si="96"/>
        <v>0</v>
      </c>
      <c r="I498" s="24">
        <f t="shared" si="97"/>
        <v>0</v>
      </c>
      <c r="K498" s="22"/>
      <c r="L498" s="26">
        <f>IFERROR((VLOOKUP(K498,tenute!D:E,2,FALSE)),0)</f>
        <v>0</v>
      </c>
      <c r="M498" s="22"/>
      <c r="N498" s="22"/>
      <c r="O498" s="26">
        <f t="shared" si="93"/>
        <v>14958.3835</v>
      </c>
      <c r="P498" s="26">
        <f t="shared" si="94"/>
        <v>0</v>
      </c>
    </row>
    <row r="499" spans="1:16" ht="14.25" customHeight="1" x14ac:dyDescent="0.2">
      <c r="A499" s="22" t="s">
        <v>8495</v>
      </c>
      <c r="B499" s="22" t="s">
        <v>8494</v>
      </c>
      <c r="C499" s="22">
        <v>22</v>
      </c>
      <c r="D499" s="22">
        <v>30</v>
      </c>
      <c r="E499" s="36">
        <v>15711.943999999998</v>
      </c>
      <c r="F499" s="35"/>
      <c r="G499" s="36">
        <f t="shared" si="95"/>
        <v>0</v>
      </c>
      <c r="H499" s="36">
        <f t="shared" si="96"/>
        <v>0</v>
      </c>
      <c r="I499" s="24">
        <f t="shared" si="97"/>
        <v>0</v>
      </c>
      <c r="K499" s="22"/>
      <c r="L499" s="26">
        <f>IFERROR((VLOOKUP(K499,tenute!D:E,2,FALSE)),0)</f>
        <v>0</v>
      </c>
      <c r="M499" s="22"/>
      <c r="N499" s="22"/>
      <c r="O499" s="26">
        <f t="shared" si="93"/>
        <v>15711.943999999998</v>
      </c>
      <c r="P499" s="26">
        <f t="shared" si="94"/>
        <v>0</v>
      </c>
    </row>
    <row r="500" spans="1:16" s="162" customFormat="1" ht="14.25" customHeight="1" x14ac:dyDescent="0.2">
      <c r="E500" s="180"/>
      <c r="H500" s="180"/>
      <c r="I500" s="163"/>
      <c r="K500" s="172"/>
      <c r="L500" s="172"/>
      <c r="M500" s="172"/>
      <c r="N500" s="172"/>
      <c r="O500" s="172"/>
      <c r="P500" s="172"/>
    </row>
    <row r="501" spans="1:16" s="162" customFormat="1" ht="14.25" customHeight="1" x14ac:dyDescent="0.2">
      <c r="A501" s="213"/>
      <c r="B501" s="213" t="s">
        <v>4532</v>
      </c>
      <c r="E501" s="180"/>
      <c r="H501" s="180"/>
      <c r="I501" s="163"/>
      <c r="K501" s="172"/>
      <c r="L501" s="172"/>
      <c r="M501" s="172"/>
      <c r="N501" s="172"/>
      <c r="O501" s="172"/>
      <c r="P501" s="172"/>
    </row>
    <row r="502" spans="1:16" s="162" customFormat="1" ht="14.25" customHeight="1" x14ac:dyDescent="0.2">
      <c r="A502" s="213"/>
      <c r="B502" s="214" t="s">
        <v>4533</v>
      </c>
      <c r="E502" s="180"/>
      <c r="H502" s="180"/>
      <c r="I502" s="163"/>
      <c r="K502" s="172"/>
      <c r="L502" s="172"/>
      <c r="M502" s="172"/>
      <c r="N502" s="172"/>
      <c r="O502" s="172"/>
      <c r="P502" s="172"/>
    </row>
    <row r="503" spans="1:16" ht="14.25" customHeight="1" x14ac:dyDescent="0.2">
      <c r="A503" s="134" t="s">
        <v>6473</v>
      </c>
      <c r="B503" s="134" t="s">
        <v>6505</v>
      </c>
      <c r="C503" s="22">
        <v>0.75</v>
      </c>
      <c r="D503" s="22">
        <v>1</v>
      </c>
      <c r="E503" s="36">
        <v>1117.24</v>
      </c>
      <c r="F503" s="35"/>
      <c r="G503" s="36">
        <f t="shared" ref="G503:G534" si="98">IF(F503="",IF($I$8="","",$I$8),F503)</f>
        <v>0</v>
      </c>
      <c r="H503" s="36">
        <f t="shared" ref="H503:H534" si="99">ROUND(E503*(G503),2)</f>
        <v>0</v>
      </c>
      <c r="I503" s="24">
        <f t="shared" ref="I503:I534" si="100">H503*$I$10</f>
        <v>0</v>
      </c>
      <c r="K503" s="24"/>
      <c r="L503" s="26">
        <f>IFERROR((VLOOKUP(K503,'tenute nuove MXV'!D$1:E$29,2,FALSE)),0)</f>
        <v>0</v>
      </c>
      <c r="M503" s="24"/>
      <c r="N503" s="26">
        <f>IFERROR((VLOOKUP(M503,guarnizioni!G:H,2,FALSE)),0)</f>
        <v>0</v>
      </c>
      <c r="O503" s="26">
        <f t="shared" ref="O503:O558" si="101">E503+L503+N503</f>
        <v>1117.24</v>
      </c>
      <c r="P503" s="26">
        <f t="shared" ref="P503:P558" si="102">O503*$I$8</f>
        <v>0</v>
      </c>
    </row>
    <row r="504" spans="1:16" ht="14.25" customHeight="1" x14ac:dyDescent="0.2">
      <c r="A504" s="134" t="s">
        <v>6474</v>
      </c>
      <c r="B504" s="134" t="s">
        <v>6506</v>
      </c>
      <c r="C504" s="22">
        <v>0.75</v>
      </c>
      <c r="D504" s="22">
        <v>1</v>
      </c>
      <c r="E504" s="36">
        <v>1147.7</v>
      </c>
      <c r="F504" s="35"/>
      <c r="G504" s="36">
        <f t="shared" si="98"/>
        <v>0</v>
      </c>
      <c r="H504" s="36">
        <f t="shared" si="99"/>
        <v>0</v>
      </c>
      <c r="I504" s="24">
        <f t="shared" si="100"/>
        <v>0</v>
      </c>
      <c r="K504" s="24"/>
      <c r="L504" s="26">
        <f>IFERROR((VLOOKUP(K504,'tenute nuove MXV'!D$1:E$29,2,FALSE)),0)</f>
        <v>0</v>
      </c>
      <c r="M504" s="24"/>
      <c r="N504" s="26">
        <f>IFERROR((VLOOKUP(M504,guarnizioni!G:H,2,FALSE)),0)</f>
        <v>0</v>
      </c>
      <c r="O504" s="26">
        <f t="shared" si="101"/>
        <v>1147.7</v>
      </c>
      <c r="P504" s="26">
        <f t="shared" si="102"/>
        <v>0</v>
      </c>
    </row>
    <row r="505" spans="1:16" ht="14.25" customHeight="1" x14ac:dyDescent="0.2">
      <c r="A505" s="134" t="s">
        <v>6475</v>
      </c>
      <c r="B505" s="134" t="s">
        <v>6507</v>
      </c>
      <c r="C505" s="22">
        <v>1.1000000000000001</v>
      </c>
      <c r="D505" s="22">
        <v>1.5</v>
      </c>
      <c r="E505" s="36">
        <v>1243.46</v>
      </c>
      <c r="F505" s="35"/>
      <c r="G505" s="36">
        <f t="shared" si="98"/>
        <v>0</v>
      </c>
      <c r="H505" s="36">
        <f t="shared" si="99"/>
        <v>0</v>
      </c>
      <c r="I505" s="24">
        <f t="shared" si="100"/>
        <v>0</v>
      </c>
      <c r="K505" s="24"/>
      <c r="L505" s="26">
        <f>IFERROR((VLOOKUP(K505,'tenute nuove MXV'!D$1:E$29,2,FALSE)),0)</f>
        <v>0</v>
      </c>
      <c r="M505" s="24"/>
      <c r="N505" s="26">
        <f>IFERROR((VLOOKUP(M505,guarnizioni!G:H,2,FALSE)),0)</f>
        <v>0</v>
      </c>
      <c r="O505" s="26">
        <f t="shared" si="101"/>
        <v>1243.46</v>
      </c>
      <c r="P505" s="26">
        <f t="shared" si="102"/>
        <v>0</v>
      </c>
    </row>
    <row r="506" spans="1:16" ht="14.25" customHeight="1" x14ac:dyDescent="0.2">
      <c r="A506" s="134" t="s">
        <v>6476</v>
      </c>
      <c r="B506" s="134" t="s">
        <v>6508</v>
      </c>
      <c r="C506" s="22">
        <v>1.1000000000000001</v>
      </c>
      <c r="D506" s="22">
        <v>1.5</v>
      </c>
      <c r="E506" s="36">
        <v>1281.19</v>
      </c>
      <c r="F506" s="35"/>
      <c r="G506" s="36">
        <f t="shared" si="98"/>
        <v>0</v>
      </c>
      <c r="H506" s="36">
        <f t="shared" si="99"/>
        <v>0</v>
      </c>
      <c r="I506" s="24">
        <f t="shared" si="100"/>
        <v>0</v>
      </c>
      <c r="K506" s="24"/>
      <c r="L506" s="26">
        <f>IFERROR((VLOOKUP(K506,'tenute nuove MXV'!D$1:E$29,2,FALSE)),0)</f>
        <v>0</v>
      </c>
      <c r="M506" s="24"/>
      <c r="N506" s="26">
        <f>IFERROR((VLOOKUP(M506,guarnizioni!G:H,2,FALSE)),0)</f>
        <v>0</v>
      </c>
      <c r="O506" s="26">
        <f t="shared" si="101"/>
        <v>1281.19</v>
      </c>
      <c r="P506" s="26">
        <f t="shared" si="102"/>
        <v>0</v>
      </c>
    </row>
    <row r="507" spans="1:16" ht="14.25" customHeight="1" x14ac:dyDescent="0.2">
      <c r="A507" s="134" t="s">
        <v>6477</v>
      </c>
      <c r="B507" s="134" t="s">
        <v>6509</v>
      </c>
      <c r="C507" s="22">
        <v>1.5</v>
      </c>
      <c r="D507" s="22">
        <v>2</v>
      </c>
      <c r="E507" s="36">
        <v>1446.59</v>
      </c>
      <c r="F507" s="35"/>
      <c r="G507" s="36">
        <f t="shared" si="98"/>
        <v>0</v>
      </c>
      <c r="H507" s="36">
        <f t="shared" si="99"/>
        <v>0</v>
      </c>
      <c r="I507" s="24">
        <f t="shared" si="100"/>
        <v>0</v>
      </c>
      <c r="K507" s="24"/>
      <c r="L507" s="26">
        <f>IFERROR((VLOOKUP(K507,'tenute nuove MXV'!D$1:E$29,2,FALSE)),0)</f>
        <v>0</v>
      </c>
      <c r="M507" s="24"/>
      <c r="N507" s="26">
        <f>IFERROR((VLOOKUP(M507,guarnizioni!G:H,2,FALSE)),0)</f>
        <v>0</v>
      </c>
      <c r="O507" s="26">
        <f t="shared" si="101"/>
        <v>1446.59</v>
      </c>
      <c r="P507" s="26">
        <f t="shared" si="102"/>
        <v>0</v>
      </c>
    </row>
    <row r="508" spans="1:16" ht="14.25" customHeight="1" x14ac:dyDescent="0.2">
      <c r="A508" s="134" t="s">
        <v>6478</v>
      </c>
      <c r="B508" s="134" t="s">
        <v>6510</v>
      </c>
      <c r="C508" s="22">
        <v>1.5</v>
      </c>
      <c r="D508" s="22">
        <v>2</v>
      </c>
      <c r="E508" s="36">
        <v>1526.4</v>
      </c>
      <c r="F508" s="35"/>
      <c r="G508" s="36">
        <f t="shared" si="98"/>
        <v>0</v>
      </c>
      <c r="H508" s="36">
        <f t="shared" si="99"/>
        <v>0</v>
      </c>
      <c r="I508" s="24">
        <f t="shared" si="100"/>
        <v>0</v>
      </c>
      <c r="K508" s="24"/>
      <c r="L508" s="26">
        <f>IFERROR((VLOOKUP(K508,'tenute nuove MXV'!D$1:E$29,2,FALSE)),0)</f>
        <v>0</v>
      </c>
      <c r="M508" s="24"/>
      <c r="N508" s="26">
        <f>IFERROR((VLOOKUP(M508,guarnizioni!G:H,2,FALSE)),0)</f>
        <v>0</v>
      </c>
      <c r="O508" s="26">
        <f t="shared" si="101"/>
        <v>1526.4</v>
      </c>
      <c r="P508" s="26">
        <f t="shared" si="102"/>
        <v>0</v>
      </c>
    </row>
    <row r="509" spans="1:16" ht="14.25" customHeight="1" x14ac:dyDescent="0.2">
      <c r="A509" s="134" t="s">
        <v>6479</v>
      </c>
      <c r="B509" s="134" t="s">
        <v>6511</v>
      </c>
      <c r="C509" s="22">
        <v>2.2000000000000002</v>
      </c>
      <c r="D509" s="22">
        <v>3</v>
      </c>
      <c r="E509" s="36">
        <v>1720.83</v>
      </c>
      <c r="F509" s="35"/>
      <c r="G509" s="36">
        <f t="shared" si="98"/>
        <v>0</v>
      </c>
      <c r="H509" s="36">
        <f t="shared" si="99"/>
        <v>0</v>
      </c>
      <c r="I509" s="24">
        <f t="shared" si="100"/>
        <v>0</v>
      </c>
      <c r="K509" s="24"/>
      <c r="L509" s="26">
        <f>IFERROR((VLOOKUP(K509,'tenute nuove MXV'!D$1:E$29,2,FALSE)),0)</f>
        <v>0</v>
      </c>
      <c r="M509" s="24"/>
      <c r="N509" s="26">
        <f>IFERROR((VLOOKUP(M509,guarnizioni!G:H,2,FALSE)),0)</f>
        <v>0</v>
      </c>
      <c r="O509" s="26">
        <f t="shared" si="101"/>
        <v>1720.83</v>
      </c>
      <c r="P509" s="26">
        <f t="shared" si="102"/>
        <v>0</v>
      </c>
    </row>
    <row r="510" spans="1:16" ht="14.25" customHeight="1" x14ac:dyDescent="0.2">
      <c r="A510" s="134" t="s">
        <v>6480</v>
      </c>
      <c r="B510" s="134" t="s">
        <v>6512</v>
      </c>
      <c r="C510" s="22">
        <v>2.2000000000000002</v>
      </c>
      <c r="D510" s="22">
        <v>3</v>
      </c>
      <c r="E510" s="36">
        <v>1831.1</v>
      </c>
      <c r="F510" s="35"/>
      <c r="G510" s="36">
        <f t="shared" si="98"/>
        <v>0</v>
      </c>
      <c r="H510" s="36">
        <f t="shared" si="99"/>
        <v>0</v>
      </c>
      <c r="I510" s="24">
        <f t="shared" si="100"/>
        <v>0</v>
      </c>
      <c r="K510" s="24"/>
      <c r="L510" s="26">
        <f>IFERROR((VLOOKUP(K510,'tenute nuove MXV'!D$1:E$29,2,FALSE)),0)</f>
        <v>0</v>
      </c>
      <c r="M510" s="24"/>
      <c r="N510" s="26">
        <f>IFERROR((VLOOKUP(M510,guarnizioni!G:H,2,FALSE)),0)</f>
        <v>0</v>
      </c>
      <c r="O510" s="26">
        <f t="shared" si="101"/>
        <v>1831.1</v>
      </c>
      <c r="P510" s="26">
        <f t="shared" si="102"/>
        <v>0</v>
      </c>
    </row>
    <row r="511" spans="1:16" ht="14.25" customHeight="1" x14ac:dyDescent="0.2">
      <c r="A511" s="134" t="s">
        <v>6481</v>
      </c>
      <c r="B511" s="134" t="s">
        <v>6513</v>
      </c>
      <c r="C511" s="22">
        <v>3</v>
      </c>
      <c r="D511" s="22">
        <v>4</v>
      </c>
      <c r="E511" s="36">
        <v>1984.91</v>
      </c>
      <c r="F511" s="35"/>
      <c r="G511" s="36">
        <f t="shared" si="98"/>
        <v>0</v>
      </c>
      <c r="H511" s="36">
        <f t="shared" si="99"/>
        <v>0</v>
      </c>
      <c r="I511" s="24">
        <f t="shared" si="100"/>
        <v>0</v>
      </c>
      <c r="K511" s="24"/>
      <c r="L511" s="26">
        <f>IFERROR((VLOOKUP(K511,'tenute nuove MXV'!D$1:E$29,2,FALSE)),0)</f>
        <v>0</v>
      </c>
      <c r="M511" s="24"/>
      <c r="N511" s="26">
        <f>IFERROR((VLOOKUP(M511,guarnizioni!G:H,2,FALSE)),0)</f>
        <v>0</v>
      </c>
      <c r="O511" s="26">
        <f t="shared" si="101"/>
        <v>1984.91</v>
      </c>
      <c r="P511" s="26">
        <f t="shared" si="102"/>
        <v>0</v>
      </c>
    </row>
    <row r="512" spans="1:16" ht="14.25" customHeight="1" x14ac:dyDescent="0.2">
      <c r="A512" s="134" t="s">
        <v>6482</v>
      </c>
      <c r="B512" s="134" t="s">
        <v>6514</v>
      </c>
      <c r="C512" s="22">
        <v>3</v>
      </c>
      <c r="D512" s="22">
        <v>4</v>
      </c>
      <c r="E512" s="36">
        <v>2063.2399999999998</v>
      </c>
      <c r="F512" s="35"/>
      <c r="G512" s="36">
        <f t="shared" si="98"/>
        <v>0</v>
      </c>
      <c r="H512" s="36">
        <f t="shared" si="99"/>
        <v>0</v>
      </c>
      <c r="I512" s="24">
        <f t="shared" si="100"/>
        <v>0</v>
      </c>
      <c r="K512" s="24"/>
      <c r="L512" s="26">
        <f>IFERROR((VLOOKUP(K512,'tenute nuove MXV'!D$1:E$29,2,FALSE)),0)</f>
        <v>0</v>
      </c>
      <c r="M512" s="24"/>
      <c r="N512" s="26">
        <f>IFERROR((VLOOKUP(M512,guarnizioni!G:H,2,FALSE)),0)</f>
        <v>0</v>
      </c>
      <c r="O512" s="26">
        <f t="shared" si="101"/>
        <v>2063.2399999999998</v>
      </c>
      <c r="P512" s="26">
        <f t="shared" si="102"/>
        <v>0</v>
      </c>
    </row>
    <row r="513" spans="1:16" ht="14.25" customHeight="1" x14ac:dyDescent="0.2">
      <c r="A513" s="134" t="s">
        <v>6483</v>
      </c>
      <c r="B513" s="134" t="s">
        <v>6515</v>
      </c>
      <c r="C513" s="22">
        <v>3</v>
      </c>
      <c r="D513" s="22">
        <v>4</v>
      </c>
      <c r="E513" s="36">
        <v>2215.59</v>
      </c>
      <c r="F513" s="35"/>
      <c r="G513" s="36">
        <f t="shared" si="98"/>
        <v>0</v>
      </c>
      <c r="H513" s="36">
        <f t="shared" si="99"/>
        <v>0</v>
      </c>
      <c r="I513" s="24">
        <f t="shared" si="100"/>
        <v>0</v>
      </c>
      <c r="K513" s="24"/>
      <c r="L513" s="26">
        <f>IFERROR((VLOOKUP(K513,'tenute nuove MXV'!D$1:E$29,2,FALSE)),0)</f>
        <v>0</v>
      </c>
      <c r="M513" s="24"/>
      <c r="N513" s="26">
        <f>IFERROR((VLOOKUP(M513,guarnizioni!G:H,2,FALSE)),0)</f>
        <v>0</v>
      </c>
      <c r="O513" s="26">
        <f t="shared" si="101"/>
        <v>2215.59</v>
      </c>
      <c r="P513" s="26">
        <f t="shared" si="102"/>
        <v>0</v>
      </c>
    </row>
    <row r="514" spans="1:16" ht="14.25" customHeight="1" x14ac:dyDescent="0.2">
      <c r="A514" s="134" t="s">
        <v>6484</v>
      </c>
      <c r="B514" s="134" t="s">
        <v>6516</v>
      </c>
      <c r="C514" s="22">
        <v>1.1000000000000001</v>
      </c>
      <c r="D514" s="22">
        <v>1.5</v>
      </c>
      <c r="E514" s="36">
        <v>1140.44</v>
      </c>
      <c r="F514" s="35"/>
      <c r="G514" s="36">
        <f t="shared" si="98"/>
        <v>0</v>
      </c>
      <c r="H514" s="36">
        <f t="shared" si="99"/>
        <v>0</v>
      </c>
      <c r="I514" s="24">
        <f t="shared" si="100"/>
        <v>0</v>
      </c>
      <c r="K514" s="24"/>
      <c r="L514" s="26">
        <f>IFERROR((VLOOKUP(K514,'tenute nuove MXV'!D$1:E$29,2,FALSE)),0)</f>
        <v>0</v>
      </c>
      <c r="M514" s="24"/>
      <c r="N514" s="26">
        <f>IFERROR((VLOOKUP(M514,guarnizioni!G:H,2,FALSE)),0)</f>
        <v>0</v>
      </c>
      <c r="O514" s="26">
        <f t="shared" si="101"/>
        <v>1140.44</v>
      </c>
      <c r="P514" s="26">
        <f t="shared" si="102"/>
        <v>0</v>
      </c>
    </row>
    <row r="515" spans="1:16" ht="14.25" customHeight="1" x14ac:dyDescent="0.2">
      <c r="A515" s="134" t="s">
        <v>6485</v>
      </c>
      <c r="B515" s="134" t="s">
        <v>6517</v>
      </c>
      <c r="C515" s="22">
        <v>1.1000000000000001</v>
      </c>
      <c r="D515" s="22">
        <v>1.5</v>
      </c>
      <c r="E515" s="36">
        <v>1169.46</v>
      </c>
      <c r="F515" s="35"/>
      <c r="G515" s="36">
        <f t="shared" si="98"/>
        <v>0</v>
      </c>
      <c r="H515" s="36">
        <f t="shared" si="99"/>
        <v>0</v>
      </c>
      <c r="I515" s="24">
        <f t="shared" si="100"/>
        <v>0</v>
      </c>
      <c r="K515" s="24"/>
      <c r="L515" s="26">
        <f>IFERROR((VLOOKUP(K515,'tenute nuove MXV'!D$1:E$29,2,FALSE)),0)</f>
        <v>0</v>
      </c>
      <c r="M515" s="24"/>
      <c r="N515" s="26">
        <f>IFERROR((VLOOKUP(M515,guarnizioni!G:H,2,FALSE)),0)</f>
        <v>0</v>
      </c>
      <c r="O515" s="26">
        <f t="shared" si="101"/>
        <v>1169.46</v>
      </c>
      <c r="P515" s="26">
        <f t="shared" si="102"/>
        <v>0</v>
      </c>
    </row>
    <row r="516" spans="1:16" ht="14.25" customHeight="1" x14ac:dyDescent="0.2">
      <c r="A516" s="134" t="s">
        <v>6486</v>
      </c>
      <c r="B516" s="134" t="s">
        <v>6518</v>
      </c>
      <c r="C516" s="22">
        <v>1.5</v>
      </c>
      <c r="D516" s="22">
        <v>2</v>
      </c>
      <c r="E516" s="36">
        <v>1361</v>
      </c>
      <c r="F516" s="35"/>
      <c r="G516" s="36">
        <f t="shared" si="98"/>
        <v>0</v>
      </c>
      <c r="H516" s="36">
        <f t="shared" si="99"/>
        <v>0</v>
      </c>
      <c r="I516" s="24">
        <f t="shared" si="100"/>
        <v>0</v>
      </c>
      <c r="K516" s="24"/>
      <c r="L516" s="26">
        <f>IFERROR((VLOOKUP(K516,'tenute nuove MXV'!D$1:E$29,2,FALSE)),0)</f>
        <v>0</v>
      </c>
      <c r="M516" s="24"/>
      <c r="N516" s="26">
        <f>IFERROR((VLOOKUP(M516,guarnizioni!G:H,2,FALSE)),0)</f>
        <v>0</v>
      </c>
      <c r="O516" s="26">
        <f t="shared" si="101"/>
        <v>1361</v>
      </c>
      <c r="P516" s="26">
        <f t="shared" si="102"/>
        <v>0</v>
      </c>
    </row>
    <row r="517" spans="1:16" ht="14.25" customHeight="1" x14ac:dyDescent="0.2">
      <c r="A517" s="134" t="s">
        <v>6487</v>
      </c>
      <c r="B517" s="134" t="s">
        <v>6519</v>
      </c>
      <c r="C517" s="22">
        <v>1.5</v>
      </c>
      <c r="D517" s="22">
        <v>2</v>
      </c>
      <c r="E517" s="36">
        <v>1401.62</v>
      </c>
      <c r="F517" s="35"/>
      <c r="G517" s="36">
        <f t="shared" si="98"/>
        <v>0</v>
      </c>
      <c r="H517" s="36">
        <f t="shared" si="99"/>
        <v>0</v>
      </c>
      <c r="I517" s="24">
        <f t="shared" si="100"/>
        <v>0</v>
      </c>
      <c r="K517" s="24"/>
      <c r="L517" s="26">
        <f>IFERROR((VLOOKUP(K517,'tenute nuove MXV'!D$1:E$29,2,FALSE)),0)</f>
        <v>0</v>
      </c>
      <c r="M517" s="24"/>
      <c r="N517" s="26">
        <f>IFERROR((VLOOKUP(M517,guarnizioni!G:H,2,FALSE)),0)</f>
        <v>0</v>
      </c>
      <c r="O517" s="26">
        <f t="shared" si="101"/>
        <v>1401.62</v>
      </c>
      <c r="P517" s="26">
        <f t="shared" si="102"/>
        <v>0</v>
      </c>
    </row>
    <row r="518" spans="1:16" ht="14.25" customHeight="1" x14ac:dyDescent="0.2">
      <c r="A518" s="134" t="s">
        <v>6488</v>
      </c>
      <c r="B518" s="134" t="s">
        <v>6520</v>
      </c>
      <c r="C518" s="22">
        <v>2.2000000000000002</v>
      </c>
      <c r="D518" s="22">
        <v>3</v>
      </c>
      <c r="E518" s="36">
        <v>1472.71</v>
      </c>
      <c r="F518" s="35"/>
      <c r="G518" s="36">
        <f t="shared" si="98"/>
        <v>0</v>
      </c>
      <c r="H518" s="36">
        <f t="shared" si="99"/>
        <v>0</v>
      </c>
      <c r="I518" s="24">
        <f t="shared" si="100"/>
        <v>0</v>
      </c>
      <c r="K518" s="24"/>
      <c r="L518" s="26">
        <f>IFERROR((VLOOKUP(K518,'tenute nuove MXV'!D$1:E$29,2,FALSE)),0)</f>
        <v>0</v>
      </c>
      <c r="M518" s="24"/>
      <c r="N518" s="26">
        <f>IFERROR((VLOOKUP(M518,guarnizioni!G:H,2,FALSE)),0)</f>
        <v>0</v>
      </c>
      <c r="O518" s="26">
        <f t="shared" si="101"/>
        <v>1472.71</v>
      </c>
      <c r="P518" s="26">
        <f t="shared" si="102"/>
        <v>0</v>
      </c>
    </row>
    <row r="519" spans="1:16" ht="14.25" customHeight="1" x14ac:dyDescent="0.2">
      <c r="A519" s="134" t="s">
        <v>6489</v>
      </c>
      <c r="B519" s="134" t="s">
        <v>6521</v>
      </c>
      <c r="C519" s="22">
        <v>2.2000000000000002</v>
      </c>
      <c r="D519" s="22">
        <v>3</v>
      </c>
      <c r="E519" s="36">
        <v>1548.15</v>
      </c>
      <c r="F519" s="35"/>
      <c r="G519" s="36">
        <f t="shared" si="98"/>
        <v>0</v>
      </c>
      <c r="H519" s="36">
        <f t="shared" si="99"/>
        <v>0</v>
      </c>
      <c r="I519" s="24">
        <f t="shared" si="100"/>
        <v>0</v>
      </c>
      <c r="K519" s="24"/>
      <c r="L519" s="26">
        <f>IFERROR((VLOOKUP(K519,'tenute nuove MXV'!D$1:E$29,2,FALSE)),0)</f>
        <v>0</v>
      </c>
      <c r="M519" s="24"/>
      <c r="N519" s="26">
        <f>IFERROR((VLOOKUP(M519,guarnizioni!G:H,2,FALSE)),0)</f>
        <v>0</v>
      </c>
      <c r="O519" s="26">
        <f t="shared" si="101"/>
        <v>1548.15</v>
      </c>
      <c r="P519" s="26">
        <f t="shared" si="102"/>
        <v>0</v>
      </c>
    </row>
    <row r="520" spans="1:16" ht="14.25" customHeight="1" x14ac:dyDescent="0.2">
      <c r="A520" s="134" t="s">
        <v>6490</v>
      </c>
      <c r="B520" s="134" t="s">
        <v>6522</v>
      </c>
      <c r="C520" s="22">
        <v>3</v>
      </c>
      <c r="D520" s="22">
        <v>4</v>
      </c>
      <c r="E520" s="36">
        <v>1813.69</v>
      </c>
      <c r="F520" s="35"/>
      <c r="G520" s="36">
        <f t="shared" si="98"/>
        <v>0</v>
      </c>
      <c r="H520" s="36">
        <f t="shared" si="99"/>
        <v>0</v>
      </c>
      <c r="I520" s="24">
        <f t="shared" si="100"/>
        <v>0</v>
      </c>
      <c r="K520" s="24"/>
      <c r="L520" s="26">
        <f>IFERROR((VLOOKUP(K520,'tenute nuove MXV'!D$1:E$29,2,FALSE)),0)</f>
        <v>0</v>
      </c>
      <c r="M520" s="24"/>
      <c r="N520" s="26">
        <f>IFERROR((VLOOKUP(M520,guarnizioni!G:H,2,FALSE)),0)</f>
        <v>0</v>
      </c>
      <c r="O520" s="26">
        <f t="shared" si="101"/>
        <v>1813.69</v>
      </c>
      <c r="P520" s="26">
        <f t="shared" si="102"/>
        <v>0</v>
      </c>
    </row>
    <row r="521" spans="1:16" ht="14.25" customHeight="1" x14ac:dyDescent="0.2">
      <c r="A521" s="134" t="s">
        <v>6491</v>
      </c>
      <c r="B521" s="134" t="s">
        <v>6523</v>
      </c>
      <c r="C521" s="22">
        <v>3</v>
      </c>
      <c r="D521" s="22">
        <v>4</v>
      </c>
      <c r="E521" s="36">
        <v>1913.81</v>
      </c>
      <c r="F521" s="35"/>
      <c r="G521" s="36">
        <f t="shared" si="98"/>
        <v>0</v>
      </c>
      <c r="H521" s="36">
        <f t="shared" si="99"/>
        <v>0</v>
      </c>
      <c r="I521" s="24">
        <f t="shared" si="100"/>
        <v>0</v>
      </c>
      <c r="K521" s="24"/>
      <c r="L521" s="26">
        <f>IFERROR((VLOOKUP(K521,'tenute nuove MXV'!D$1:E$29,2,FALSE)),0)</f>
        <v>0</v>
      </c>
      <c r="M521" s="24"/>
      <c r="N521" s="26">
        <f>IFERROR((VLOOKUP(M521,guarnizioni!G:H,2,FALSE)),0)</f>
        <v>0</v>
      </c>
      <c r="O521" s="26">
        <f t="shared" si="101"/>
        <v>1913.81</v>
      </c>
      <c r="P521" s="26">
        <f t="shared" si="102"/>
        <v>0</v>
      </c>
    </row>
    <row r="522" spans="1:16" ht="14.25" customHeight="1" x14ac:dyDescent="0.2">
      <c r="A522" s="134" t="s">
        <v>6492</v>
      </c>
      <c r="B522" s="134" t="s">
        <v>6524</v>
      </c>
      <c r="C522" s="22">
        <v>4</v>
      </c>
      <c r="D522" s="22">
        <v>5.5</v>
      </c>
      <c r="E522" s="36">
        <v>2161.92</v>
      </c>
      <c r="F522" s="35"/>
      <c r="G522" s="36">
        <f t="shared" si="98"/>
        <v>0</v>
      </c>
      <c r="H522" s="36">
        <f t="shared" si="99"/>
        <v>0</v>
      </c>
      <c r="I522" s="24">
        <f t="shared" si="100"/>
        <v>0</v>
      </c>
      <c r="K522" s="24"/>
      <c r="L522" s="26">
        <f>IFERROR((VLOOKUP(K522,'tenute nuove MXV'!D$1:E$29,2,FALSE)),0)</f>
        <v>0</v>
      </c>
      <c r="M522" s="24"/>
      <c r="N522" s="26">
        <f>IFERROR((VLOOKUP(M522,guarnizioni!G:H,2,FALSE)),0)</f>
        <v>0</v>
      </c>
      <c r="O522" s="26">
        <f t="shared" si="101"/>
        <v>2161.92</v>
      </c>
      <c r="P522" s="26">
        <f t="shared" si="102"/>
        <v>0</v>
      </c>
    </row>
    <row r="523" spans="1:16" ht="14.25" customHeight="1" x14ac:dyDescent="0.2">
      <c r="A523" s="134" t="s">
        <v>6493</v>
      </c>
      <c r="B523" s="134" t="s">
        <v>6525</v>
      </c>
      <c r="C523" s="22">
        <v>4</v>
      </c>
      <c r="D523" s="22">
        <v>5.5</v>
      </c>
      <c r="E523" s="36">
        <v>2359.2399999999998</v>
      </c>
      <c r="F523" s="35"/>
      <c r="G523" s="36">
        <f t="shared" si="98"/>
        <v>0</v>
      </c>
      <c r="H523" s="36">
        <f t="shared" si="99"/>
        <v>0</v>
      </c>
      <c r="I523" s="24">
        <f t="shared" si="100"/>
        <v>0</v>
      </c>
      <c r="K523" s="24"/>
      <c r="L523" s="26">
        <f>IFERROR((VLOOKUP(K523,'tenute nuove MXV'!D$1:E$29,2,FALSE)),0)</f>
        <v>0</v>
      </c>
      <c r="M523" s="24"/>
      <c r="N523" s="26">
        <f>IFERROR((VLOOKUP(M523,guarnizioni!G:H,2,FALSE)),0)</f>
        <v>0</v>
      </c>
      <c r="O523" s="26">
        <f t="shared" si="101"/>
        <v>2359.2399999999998</v>
      </c>
      <c r="P523" s="26">
        <f t="shared" si="102"/>
        <v>0</v>
      </c>
    </row>
    <row r="524" spans="1:16" ht="14.25" customHeight="1" x14ac:dyDescent="0.2">
      <c r="A524" s="134" t="s">
        <v>6494</v>
      </c>
      <c r="B524" s="134" t="s">
        <v>6526</v>
      </c>
      <c r="C524" s="22">
        <v>1.5</v>
      </c>
      <c r="D524" s="22">
        <v>2</v>
      </c>
      <c r="E524" s="36">
        <v>1403.07</v>
      </c>
      <c r="F524" s="35"/>
      <c r="G524" s="36">
        <f t="shared" si="98"/>
        <v>0</v>
      </c>
      <c r="H524" s="36">
        <f t="shared" si="99"/>
        <v>0</v>
      </c>
      <c r="I524" s="24">
        <f t="shared" si="100"/>
        <v>0</v>
      </c>
      <c r="K524" s="24"/>
      <c r="L524" s="26">
        <f>IFERROR((VLOOKUP(K524,'tenute nuove MXV'!D$1:E$29,2,FALSE)),0)</f>
        <v>0</v>
      </c>
      <c r="M524" s="24"/>
      <c r="N524" s="26">
        <f>IFERROR((VLOOKUP(M524,guarnizioni!G:H,2,FALSE)),0)</f>
        <v>0</v>
      </c>
      <c r="O524" s="26">
        <f t="shared" si="101"/>
        <v>1403.07</v>
      </c>
      <c r="P524" s="26">
        <f t="shared" si="102"/>
        <v>0</v>
      </c>
    </row>
    <row r="525" spans="1:16" ht="14.25" customHeight="1" x14ac:dyDescent="0.2">
      <c r="A525" s="134" t="s">
        <v>6495</v>
      </c>
      <c r="B525" s="134" t="s">
        <v>6527</v>
      </c>
      <c r="C525" s="22">
        <v>2.2000000000000002</v>
      </c>
      <c r="D525" s="22">
        <v>3</v>
      </c>
      <c r="E525" s="36">
        <v>1495.93</v>
      </c>
      <c r="F525" s="35"/>
      <c r="G525" s="36">
        <f t="shared" si="98"/>
        <v>0</v>
      </c>
      <c r="H525" s="36">
        <f t="shared" si="99"/>
        <v>0</v>
      </c>
      <c r="I525" s="24">
        <f t="shared" si="100"/>
        <v>0</v>
      </c>
      <c r="K525" s="24"/>
      <c r="L525" s="26">
        <f>IFERROR((VLOOKUP(K525,'tenute nuove MXV'!D$1:E$29,2,FALSE)),0)</f>
        <v>0</v>
      </c>
      <c r="M525" s="24"/>
      <c r="N525" s="26">
        <f>IFERROR((VLOOKUP(M525,guarnizioni!G:H,2,FALSE)),0)</f>
        <v>0</v>
      </c>
      <c r="O525" s="26">
        <f t="shared" si="101"/>
        <v>1495.93</v>
      </c>
      <c r="P525" s="26">
        <f t="shared" si="102"/>
        <v>0</v>
      </c>
    </row>
    <row r="526" spans="1:16" ht="14.25" customHeight="1" x14ac:dyDescent="0.2">
      <c r="A526" s="134" t="s">
        <v>6496</v>
      </c>
      <c r="B526" s="134" t="s">
        <v>6528</v>
      </c>
      <c r="C526" s="22">
        <v>2.2000000000000002</v>
      </c>
      <c r="D526" s="22">
        <v>3</v>
      </c>
      <c r="E526" s="36">
        <v>1632.32</v>
      </c>
      <c r="F526" s="35"/>
      <c r="G526" s="36">
        <f t="shared" si="98"/>
        <v>0</v>
      </c>
      <c r="H526" s="36">
        <f t="shared" si="99"/>
        <v>0</v>
      </c>
      <c r="I526" s="24">
        <f t="shared" si="100"/>
        <v>0</v>
      </c>
      <c r="K526" s="24"/>
      <c r="L526" s="26">
        <f>IFERROR((VLOOKUP(K526,'tenute nuove MXV'!D$1:E$29,2,FALSE)),0)</f>
        <v>0</v>
      </c>
      <c r="M526" s="24"/>
      <c r="N526" s="26">
        <f>IFERROR((VLOOKUP(M526,guarnizioni!G:H,2,FALSE)),0)</f>
        <v>0</v>
      </c>
      <c r="O526" s="26">
        <f t="shared" si="101"/>
        <v>1632.32</v>
      </c>
      <c r="P526" s="26">
        <f t="shared" si="102"/>
        <v>0</v>
      </c>
    </row>
    <row r="527" spans="1:16" ht="14.25" customHeight="1" x14ac:dyDescent="0.2">
      <c r="A527" s="134" t="s">
        <v>6497</v>
      </c>
      <c r="B527" s="134" t="s">
        <v>6529</v>
      </c>
      <c r="C527" s="22">
        <v>3</v>
      </c>
      <c r="D527" s="22">
        <v>4</v>
      </c>
      <c r="E527" s="36">
        <v>1765.8</v>
      </c>
      <c r="F527" s="35"/>
      <c r="G527" s="36">
        <f t="shared" si="98"/>
        <v>0</v>
      </c>
      <c r="H527" s="36">
        <f t="shared" si="99"/>
        <v>0</v>
      </c>
      <c r="I527" s="24">
        <f t="shared" si="100"/>
        <v>0</v>
      </c>
      <c r="K527" s="24"/>
      <c r="L527" s="26">
        <f>IFERROR((VLOOKUP(K527,'tenute nuove MXV'!D$1:E$29,2,FALSE)),0)</f>
        <v>0</v>
      </c>
      <c r="M527" s="24"/>
      <c r="N527" s="26">
        <f>IFERROR((VLOOKUP(M527,guarnizioni!G:H,2,FALSE)),0)</f>
        <v>0</v>
      </c>
      <c r="O527" s="26">
        <f t="shared" si="101"/>
        <v>1765.8</v>
      </c>
      <c r="P527" s="26">
        <f t="shared" si="102"/>
        <v>0</v>
      </c>
    </row>
    <row r="528" spans="1:16" ht="14.25" customHeight="1" x14ac:dyDescent="0.2">
      <c r="A528" s="134" t="s">
        <v>6498</v>
      </c>
      <c r="B528" s="134" t="s">
        <v>6530</v>
      </c>
      <c r="C528" s="22">
        <v>3</v>
      </c>
      <c r="D528" s="22">
        <v>4</v>
      </c>
      <c r="E528" s="36">
        <v>1823.84</v>
      </c>
      <c r="F528" s="35"/>
      <c r="G528" s="36">
        <f t="shared" si="98"/>
        <v>0</v>
      </c>
      <c r="H528" s="36">
        <f t="shared" si="99"/>
        <v>0</v>
      </c>
      <c r="I528" s="24">
        <f t="shared" si="100"/>
        <v>0</v>
      </c>
      <c r="K528" s="24"/>
      <c r="L528" s="26">
        <f>IFERROR((VLOOKUP(K528,'tenute nuove MXV'!D$1:E$29,2,FALSE)),0)</f>
        <v>0</v>
      </c>
      <c r="M528" s="24"/>
      <c r="N528" s="26">
        <f>IFERROR((VLOOKUP(M528,guarnizioni!G:H,2,FALSE)),0)</f>
        <v>0</v>
      </c>
      <c r="O528" s="26">
        <f t="shared" si="101"/>
        <v>1823.84</v>
      </c>
      <c r="P528" s="26">
        <f t="shared" si="102"/>
        <v>0</v>
      </c>
    </row>
    <row r="529" spans="1:16" ht="14.25" customHeight="1" x14ac:dyDescent="0.2">
      <c r="A529" s="134" t="s">
        <v>6499</v>
      </c>
      <c r="B529" s="134" t="s">
        <v>6531</v>
      </c>
      <c r="C529" s="22">
        <v>4</v>
      </c>
      <c r="D529" s="22">
        <v>5.5</v>
      </c>
      <c r="E529" s="36">
        <v>2057.4499999999998</v>
      </c>
      <c r="F529" s="35"/>
      <c r="G529" s="36">
        <f t="shared" si="98"/>
        <v>0</v>
      </c>
      <c r="H529" s="36">
        <f t="shared" si="99"/>
        <v>0</v>
      </c>
      <c r="I529" s="24">
        <f t="shared" si="100"/>
        <v>0</v>
      </c>
      <c r="K529" s="24"/>
      <c r="L529" s="26">
        <f>IFERROR((VLOOKUP(K529,'tenute nuove MXV'!D$1:E$29,2,FALSE)),0)</f>
        <v>0</v>
      </c>
      <c r="M529" s="24"/>
      <c r="N529" s="26">
        <f>IFERROR((VLOOKUP(M529,guarnizioni!G:H,2,FALSE)),0)</f>
        <v>0</v>
      </c>
      <c r="O529" s="26">
        <f t="shared" si="101"/>
        <v>2057.4499999999998</v>
      </c>
      <c r="P529" s="26">
        <f t="shared" si="102"/>
        <v>0</v>
      </c>
    </row>
    <row r="530" spans="1:16" ht="14.25" customHeight="1" x14ac:dyDescent="0.2">
      <c r="A530" s="134" t="s">
        <v>6500</v>
      </c>
      <c r="B530" s="134" t="s">
        <v>6532</v>
      </c>
      <c r="C530" s="22">
        <v>4</v>
      </c>
      <c r="D530" s="22">
        <v>5.5</v>
      </c>
      <c r="E530" s="36">
        <v>2244.62</v>
      </c>
      <c r="F530" s="35"/>
      <c r="G530" s="36">
        <f t="shared" si="98"/>
        <v>0</v>
      </c>
      <c r="H530" s="36">
        <f t="shared" si="99"/>
        <v>0</v>
      </c>
      <c r="I530" s="24">
        <f t="shared" si="100"/>
        <v>0</v>
      </c>
      <c r="K530" s="24"/>
      <c r="L530" s="26">
        <f>IFERROR((VLOOKUP(K530,'tenute nuove MXV'!D$1:E$29,2,FALSE)),0)</f>
        <v>0</v>
      </c>
      <c r="M530" s="24"/>
      <c r="N530" s="26">
        <f>IFERROR((VLOOKUP(M530,guarnizioni!G:H,2,FALSE)),0)</f>
        <v>0</v>
      </c>
      <c r="O530" s="26">
        <f t="shared" si="101"/>
        <v>2244.62</v>
      </c>
      <c r="P530" s="26">
        <f t="shared" si="102"/>
        <v>0</v>
      </c>
    </row>
    <row r="531" spans="1:16" ht="14.25" customHeight="1" x14ac:dyDescent="0.2">
      <c r="A531" s="134" t="s">
        <v>6501</v>
      </c>
      <c r="B531" s="134" t="s">
        <v>6533</v>
      </c>
      <c r="C531" s="22">
        <v>5.5</v>
      </c>
      <c r="D531" s="22">
        <v>7.5</v>
      </c>
      <c r="E531" s="36">
        <v>2633.48</v>
      </c>
      <c r="F531" s="35"/>
      <c r="G531" s="36">
        <f t="shared" si="98"/>
        <v>0</v>
      </c>
      <c r="H531" s="36">
        <f t="shared" si="99"/>
        <v>0</v>
      </c>
      <c r="I531" s="24">
        <f t="shared" si="100"/>
        <v>0</v>
      </c>
      <c r="K531" s="24"/>
      <c r="L531" s="26">
        <f>IFERROR((VLOOKUP(K531,'tenute nuove MXV'!D$1:E$29,2,FALSE)),0)</f>
        <v>0</v>
      </c>
      <c r="M531" s="24"/>
      <c r="N531" s="26">
        <f>IFERROR((VLOOKUP(M531,guarnizioni!G:H,2,FALSE)),0)</f>
        <v>0</v>
      </c>
      <c r="O531" s="26">
        <f t="shared" si="101"/>
        <v>2633.48</v>
      </c>
      <c r="P531" s="26">
        <f t="shared" si="102"/>
        <v>0</v>
      </c>
    </row>
    <row r="532" spans="1:16" ht="14.25" customHeight="1" x14ac:dyDescent="0.2">
      <c r="A532" s="134" t="s">
        <v>6502</v>
      </c>
      <c r="B532" s="134" t="s">
        <v>6534</v>
      </c>
      <c r="C532" s="22">
        <v>5.5</v>
      </c>
      <c r="D532" s="22">
        <v>7.5</v>
      </c>
      <c r="E532" s="36">
        <v>2832.25</v>
      </c>
      <c r="F532" s="35"/>
      <c r="G532" s="36">
        <f t="shared" si="98"/>
        <v>0</v>
      </c>
      <c r="H532" s="36">
        <f t="shared" si="99"/>
        <v>0</v>
      </c>
      <c r="I532" s="24">
        <f t="shared" si="100"/>
        <v>0</v>
      </c>
      <c r="K532" s="24"/>
      <c r="L532" s="26">
        <f>IFERROR((VLOOKUP(K532,'tenute nuove MXV'!D$1:E$29,2,FALSE)),0)</f>
        <v>0</v>
      </c>
      <c r="M532" s="24"/>
      <c r="N532" s="26">
        <f>IFERROR((VLOOKUP(M532,guarnizioni!G:H,2,FALSE)),0)</f>
        <v>0</v>
      </c>
      <c r="O532" s="26">
        <f t="shared" si="101"/>
        <v>2832.25</v>
      </c>
      <c r="P532" s="26">
        <f t="shared" si="102"/>
        <v>0</v>
      </c>
    </row>
    <row r="533" spans="1:16" ht="14.25" customHeight="1" x14ac:dyDescent="0.2">
      <c r="A533" s="134" t="s">
        <v>6503</v>
      </c>
      <c r="B533" s="134" t="s">
        <v>6535</v>
      </c>
      <c r="C533" s="22">
        <v>7.5</v>
      </c>
      <c r="D533" s="22">
        <v>10</v>
      </c>
      <c r="E533" s="36">
        <v>3031.04</v>
      </c>
      <c r="F533" s="35"/>
      <c r="G533" s="36">
        <f t="shared" si="98"/>
        <v>0</v>
      </c>
      <c r="H533" s="36">
        <f t="shared" si="99"/>
        <v>0</v>
      </c>
      <c r="I533" s="24">
        <f t="shared" si="100"/>
        <v>0</v>
      </c>
      <c r="K533" s="24"/>
      <c r="L533" s="26">
        <f>IFERROR((VLOOKUP(K533,'tenute nuove MXV'!D$1:E$29,2,FALSE)),0)</f>
        <v>0</v>
      </c>
      <c r="M533" s="24"/>
      <c r="N533" s="26">
        <f>IFERROR((VLOOKUP(M533,guarnizioni!G:H,2,FALSE)),0)</f>
        <v>0</v>
      </c>
      <c r="O533" s="26">
        <f t="shared" si="101"/>
        <v>3031.04</v>
      </c>
      <c r="P533" s="26">
        <f t="shared" si="102"/>
        <v>0</v>
      </c>
    </row>
    <row r="534" spans="1:16" ht="14.25" customHeight="1" x14ac:dyDescent="0.2">
      <c r="A534" s="134" t="s">
        <v>6504</v>
      </c>
      <c r="B534" s="134" t="s">
        <v>6536</v>
      </c>
      <c r="C534" s="22">
        <v>7.5</v>
      </c>
      <c r="D534" s="22">
        <v>10</v>
      </c>
      <c r="E534" s="36">
        <v>3250.13</v>
      </c>
      <c r="F534" s="35"/>
      <c r="G534" s="36">
        <f t="shared" si="98"/>
        <v>0</v>
      </c>
      <c r="H534" s="36">
        <f t="shared" si="99"/>
        <v>0</v>
      </c>
      <c r="I534" s="24">
        <f t="shared" si="100"/>
        <v>0</v>
      </c>
      <c r="K534" s="24"/>
      <c r="L534" s="26">
        <f>IFERROR((VLOOKUP(K534,'tenute nuove MXV'!D$1:E$29,2,FALSE)),0)</f>
        <v>0</v>
      </c>
      <c r="M534" s="24"/>
      <c r="N534" s="26">
        <f>IFERROR((VLOOKUP(M534,guarnizioni!G:H,2,FALSE)),0)</f>
        <v>0</v>
      </c>
      <c r="O534" s="26">
        <f t="shared" si="101"/>
        <v>3250.13</v>
      </c>
      <c r="P534" s="26">
        <f t="shared" si="102"/>
        <v>0</v>
      </c>
    </row>
    <row r="535" spans="1:16" ht="14.25" customHeight="1" x14ac:dyDescent="0.2">
      <c r="A535" s="134" t="s">
        <v>6537</v>
      </c>
      <c r="B535" s="134" t="s">
        <v>6561</v>
      </c>
      <c r="C535" s="22">
        <v>0.75</v>
      </c>
      <c r="D535" s="22">
        <v>1</v>
      </c>
      <c r="E535" s="36">
        <v>1125.94</v>
      </c>
      <c r="F535" s="35"/>
      <c r="G535" s="36">
        <f t="shared" ref="G535:G558" si="103">IF(F535="",IF($I$8="","",$I$8),F535)</f>
        <v>0</v>
      </c>
      <c r="H535" s="36">
        <f t="shared" ref="H535:H558" si="104">ROUND(E535*(G535),2)</f>
        <v>0</v>
      </c>
      <c r="I535" s="24">
        <f t="shared" ref="I535:I558" si="105">H535*$I$10</f>
        <v>0</v>
      </c>
      <c r="K535" s="24"/>
      <c r="L535" s="26">
        <f>IFERROR((VLOOKUP(K535,'tenute nuove MXV'!D$1:E$29,2,FALSE)),0)</f>
        <v>0</v>
      </c>
      <c r="M535" s="24"/>
      <c r="N535" s="26">
        <f>IFERROR((VLOOKUP(M535,guarnizioni!G:H,2,FALSE)),0)</f>
        <v>0</v>
      </c>
      <c r="O535" s="26">
        <f t="shared" si="101"/>
        <v>1125.94</v>
      </c>
      <c r="P535" s="26">
        <f t="shared" si="102"/>
        <v>0</v>
      </c>
    </row>
    <row r="536" spans="1:16" ht="14.25" customHeight="1" x14ac:dyDescent="0.2">
      <c r="A536" s="134" t="s">
        <v>6538</v>
      </c>
      <c r="B536" s="134" t="s">
        <v>6562</v>
      </c>
      <c r="C536" s="22">
        <v>0.75</v>
      </c>
      <c r="D536" s="22">
        <v>1</v>
      </c>
      <c r="E536" s="36">
        <v>1156.4100000000001</v>
      </c>
      <c r="F536" s="35"/>
      <c r="G536" s="36">
        <f t="shared" si="103"/>
        <v>0</v>
      </c>
      <c r="H536" s="36">
        <f t="shared" si="104"/>
        <v>0</v>
      </c>
      <c r="I536" s="24">
        <f t="shared" si="105"/>
        <v>0</v>
      </c>
      <c r="K536" s="24"/>
      <c r="L536" s="26">
        <f>IFERROR((VLOOKUP(K536,'tenute nuove MXV'!D$1:E$29,2,FALSE)),0)</f>
        <v>0</v>
      </c>
      <c r="M536" s="24"/>
      <c r="N536" s="26">
        <f>IFERROR((VLOOKUP(M536,guarnizioni!G:H,2,FALSE)),0)</f>
        <v>0</v>
      </c>
      <c r="O536" s="26">
        <f t="shared" si="101"/>
        <v>1156.4100000000001</v>
      </c>
      <c r="P536" s="26">
        <f t="shared" si="102"/>
        <v>0</v>
      </c>
    </row>
    <row r="537" spans="1:16" ht="14.25" customHeight="1" x14ac:dyDescent="0.2">
      <c r="A537" s="134" t="s">
        <v>6539</v>
      </c>
      <c r="B537" s="134" t="s">
        <v>6563</v>
      </c>
      <c r="C537" s="22">
        <v>1.1000000000000001</v>
      </c>
      <c r="D537" s="22">
        <v>1.5</v>
      </c>
      <c r="E537" s="36">
        <v>1252.18</v>
      </c>
      <c r="F537" s="35"/>
      <c r="G537" s="36">
        <f t="shared" si="103"/>
        <v>0</v>
      </c>
      <c r="H537" s="36">
        <f t="shared" si="104"/>
        <v>0</v>
      </c>
      <c r="I537" s="24">
        <f t="shared" si="105"/>
        <v>0</v>
      </c>
      <c r="K537" s="24"/>
      <c r="L537" s="26">
        <f>IFERROR((VLOOKUP(K537,'tenute nuove MXV'!D$1:E$29,2,FALSE)),0)</f>
        <v>0</v>
      </c>
      <c r="M537" s="24"/>
      <c r="N537" s="26">
        <f>IFERROR((VLOOKUP(M537,guarnizioni!G:H,2,FALSE)),0)</f>
        <v>0</v>
      </c>
      <c r="O537" s="26">
        <f t="shared" si="101"/>
        <v>1252.18</v>
      </c>
      <c r="P537" s="26">
        <f t="shared" si="102"/>
        <v>0</v>
      </c>
    </row>
    <row r="538" spans="1:16" ht="14.25" customHeight="1" x14ac:dyDescent="0.2">
      <c r="A538" s="134" t="s">
        <v>6540</v>
      </c>
      <c r="B538" s="134" t="s">
        <v>6564</v>
      </c>
      <c r="C538" s="22">
        <v>1.1000000000000001</v>
      </c>
      <c r="D538" s="22">
        <v>1.5</v>
      </c>
      <c r="E538" s="36">
        <v>1289.9000000000001</v>
      </c>
      <c r="F538" s="35"/>
      <c r="G538" s="36">
        <f t="shared" si="103"/>
        <v>0</v>
      </c>
      <c r="H538" s="36">
        <f t="shared" si="104"/>
        <v>0</v>
      </c>
      <c r="I538" s="24">
        <f t="shared" si="105"/>
        <v>0</v>
      </c>
      <c r="K538" s="24"/>
      <c r="L538" s="26">
        <f>IFERROR((VLOOKUP(K538,'tenute nuove MXV'!D$1:E$29,2,FALSE)),0)</f>
        <v>0</v>
      </c>
      <c r="M538" s="24"/>
      <c r="N538" s="26">
        <f>IFERROR((VLOOKUP(M538,guarnizioni!G:H,2,FALSE)),0)</f>
        <v>0</v>
      </c>
      <c r="O538" s="26">
        <f t="shared" si="101"/>
        <v>1289.9000000000001</v>
      </c>
      <c r="P538" s="26">
        <f t="shared" si="102"/>
        <v>0</v>
      </c>
    </row>
    <row r="539" spans="1:16" ht="14.25" customHeight="1" x14ac:dyDescent="0.2">
      <c r="A539" s="134" t="s">
        <v>6541</v>
      </c>
      <c r="B539" s="134" t="s">
        <v>6565</v>
      </c>
      <c r="C539" s="22">
        <v>1.5</v>
      </c>
      <c r="D539" s="22">
        <v>2</v>
      </c>
      <c r="E539" s="36">
        <v>1455.31</v>
      </c>
      <c r="F539" s="35"/>
      <c r="G539" s="36">
        <f t="shared" si="103"/>
        <v>0</v>
      </c>
      <c r="H539" s="36">
        <f t="shared" si="104"/>
        <v>0</v>
      </c>
      <c r="I539" s="24">
        <f t="shared" si="105"/>
        <v>0</v>
      </c>
      <c r="K539" s="24"/>
      <c r="L539" s="26">
        <f>IFERROR((VLOOKUP(K539,'tenute nuove MXV'!D$1:E$29,2,FALSE)),0)</f>
        <v>0</v>
      </c>
      <c r="M539" s="24"/>
      <c r="N539" s="26">
        <f>IFERROR((VLOOKUP(M539,guarnizioni!G:H,2,FALSE)),0)</f>
        <v>0</v>
      </c>
      <c r="O539" s="26">
        <f t="shared" si="101"/>
        <v>1455.31</v>
      </c>
      <c r="P539" s="26">
        <f t="shared" si="102"/>
        <v>0</v>
      </c>
    </row>
    <row r="540" spans="1:16" ht="14.25" customHeight="1" x14ac:dyDescent="0.2">
      <c r="A540" s="134" t="s">
        <v>6542</v>
      </c>
      <c r="B540" s="134" t="s">
        <v>6566</v>
      </c>
      <c r="C540" s="22">
        <v>1.5</v>
      </c>
      <c r="D540" s="22">
        <v>2</v>
      </c>
      <c r="E540" s="36">
        <v>1535.11</v>
      </c>
      <c r="F540" s="35"/>
      <c r="G540" s="36">
        <f t="shared" si="103"/>
        <v>0</v>
      </c>
      <c r="H540" s="36">
        <f t="shared" si="104"/>
        <v>0</v>
      </c>
      <c r="I540" s="24">
        <f t="shared" si="105"/>
        <v>0</v>
      </c>
      <c r="K540" s="24"/>
      <c r="L540" s="26">
        <f>IFERROR((VLOOKUP(K540,'tenute nuove MXV'!D$1:E$29,2,FALSE)),0)</f>
        <v>0</v>
      </c>
      <c r="M540" s="24"/>
      <c r="N540" s="26">
        <f>IFERROR((VLOOKUP(M540,guarnizioni!G:H,2,FALSE)),0)</f>
        <v>0</v>
      </c>
      <c r="O540" s="26">
        <f t="shared" si="101"/>
        <v>1535.11</v>
      </c>
      <c r="P540" s="26">
        <f t="shared" si="102"/>
        <v>0</v>
      </c>
    </row>
    <row r="541" spans="1:16" ht="14.25" customHeight="1" x14ac:dyDescent="0.2">
      <c r="A541" s="134" t="s">
        <v>6543</v>
      </c>
      <c r="B541" s="134" t="s">
        <v>6567</v>
      </c>
      <c r="C541" s="22">
        <v>2.2000000000000002</v>
      </c>
      <c r="D541" s="22">
        <v>3</v>
      </c>
      <c r="E541" s="36">
        <v>1729.53</v>
      </c>
      <c r="F541" s="35"/>
      <c r="G541" s="36">
        <f t="shared" si="103"/>
        <v>0</v>
      </c>
      <c r="H541" s="36">
        <f t="shared" si="104"/>
        <v>0</v>
      </c>
      <c r="I541" s="24">
        <f t="shared" si="105"/>
        <v>0</v>
      </c>
      <c r="K541" s="24"/>
      <c r="L541" s="26">
        <f>IFERROR((VLOOKUP(K541,'tenute nuove MXV'!D$1:E$29,2,FALSE)),0)</f>
        <v>0</v>
      </c>
      <c r="M541" s="24"/>
      <c r="N541" s="26">
        <f>IFERROR((VLOOKUP(M541,guarnizioni!G:H,2,FALSE)),0)</f>
        <v>0</v>
      </c>
      <c r="O541" s="26">
        <f t="shared" si="101"/>
        <v>1729.53</v>
      </c>
      <c r="P541" s="26">
        <f t="shared" si="102"/>
        <v>0</v>
      </c>
    </row>
    <row r="542" spans="1:16" ht="14.25" customHeight="1" x14ac:dyDescent="0.2">
      <c r="A542" s="134" t="s">
        <v>6544</v>
      </c>
      <c r="B542" s="134" t="s">
        <v>6568</v>
      </c>
      <c r="C542" s="22">
        <v>2.2000000000000002</v>
      </c>
      <c r="D542" s="22">
        <v>3</v>
      </c>
      <c r="E542" s="36">
        <v>1839.82</v>
      </c>
      <c r="F542" s="35"/>
      <c r="G542" s="36">
        <f t="shared" si="103"/>
        <v>0</v>
      </c>
      <c r="H542" s="36">
        <f t="shared" si="104"/>
        <v>0</v>
      </c>
      <c r="I542" s="24">
        <f t="shared" si="105"/>
        <v>0</v>
      </c>
      <c r="K542" s="24"/>
      <c r="L542" s="26">
        <f>IFERROR((VLOOKUP(K542,'tenute nuove MXV'!D$1:E$29,2,FALSE)),0)</f>
        <v>0</v>
      </c>
      <c r="M542" s="24"/>
      <c r="N542" s="26">
        <f>IFERROR((VLOOKUP(M542,guarnizioni!G:H,2,FALSE)),0)</f>
        <v>0</v>
      </c>
      <c r="O542" s="26">
        <f t="shared" si="101"/>
        <v>1839.82</v>
      </c>
      <c r="P542" s="26">
        <f t="shared" si="102"/>
        <v>0</v>
      </c>
    </row>
    <row r="543" spans="1:16" ht="14.25" customHeight="1" x14ac:dyDescent="0.2">
      <c r="A543" s="134" t="s">
        <v>6545</v>
      </c>
      <c r="B543" s="134" t="s">
        <v>6569</v>
      </c>
      <c r="C543" s="22">
        <v>1.1000000000000001</v>
      </c>
      <c r="D543" s="22">
        <v>1.5</v>
      </c>
      <c r="E543" s="36">
        <v>1150.6099999999999</v>
      </c>
      <c r="F543" s="35"/>
      <c r="G543" s="36">
        <f t="shared" si="103"/>
        <v>0</v>
      </c>
      <c r="H543" s="36">
        <f t="shared" si="104"/>
        <v>0</v>
      </c>
      <c r="I543" s="24">
        <f t="shared" si="105"/>
        <v>0</v>
      </c>
      <c r="K543" s="24"/>
      <c r="L543" s="26">
        <f>IFERROR((VLOOKUP(K543,'tenute nuove MXV'!D$1:E$29,2,FALSE)),0)</f>
        <v>0</v>
      </c>
      <c r="M543" s="24"/>
      <c r="N543" s="26">
        <f>IFERROR((VLOOKUP(M543,guarnizioni!G:H,2,FALSE)),0)</f>
        <v>0</v>
      </c>
      <c r="O543" s="26">
        <f t="shared" si="101"/>
        <v>1150.6099999999999</v>
      </c>
      <c r="P543" s="26">
        <f t="shared" si="102"/>
        <v>0</v>
      </c>
    </row>
    <row r="544" spans="1:16" ht="14.25" customHeight="1" x14ac:dyDescent="0.2">
      <c r="A544" s="134" t="s">
        <v>6546</v>
      </c>
      <c r="B544" s="134" t="s">
        <v>6570</v>
      </c>
      <c r="C544" s="22">
        <v>1.1000000000000001</v>
      </c>
      <c r="D544" s="22">
        <v>1.5</v>
      </c>
      <c r="E544" s="36">
        <v>1179.6199999999999</v>
      </c>
      <c r="F544" s="35"/>
      <c r="G544" s="36">
        <f t="shared" si="103"/>
        <v>0</v>
      </c>
      <c r="H544" s="36">
        <f t="shared" si="104"/>
        <v>0</v>
      </c>
      <c r="I544" s="24">
        <f t="shared" si="105"/>
        <v>0</v>
      </c>
      <c r="K544" s="24"/>
      <c r="L544" s="26">
        <f>IFERROR((VLOOKUP(K544,'tenute nuove MXV'!D$1:E$29,2,FALSE)),0)</f>
        <v>0</v>
      </c>
      <c r="M544" s="24"/>
      <c r="N544" s="26">
        <f>IFERROR((VLOOKUP(M544,guarnizioni!G:H,2,FALSE)),0)</f>
        <v>0</v>
      </c>
      <c r="O544" s="26">
        <f t="shared" si="101"/>
        <v>1179.6199999999999</v>
      </c>
      <c r="P544" s="26">
        <f t="shared" si="102"/>
        <v>0</v>
      </c>
    </row>
    <row r="545" spans="1:16" ht="14.25" customHeight="1" x14ac:dyDescent="0.2">
      <c r="A545" s="134" t="s">
        <v>6547</v>
      </c>
      <c r="B545" s="134" t="s">
        <v>6571</v>
      </c>
      <c r="C545" s="22">
        <v>1.5</v>
      </c>
      <c r="D545" s="22">
        <v>2</v>
      </c>
      <c r="E545" s="36">
        <v>1371.15</v>
      </c>
      <c r="F545" s="35"/>
      <c r="G545" s="36">
        <f t="shared" si="103"/>
        <v>0</v>
      </c>
      <c r="H545" s="36">
        <f t="shared" si="104"/>
        <v>0</v>
      </c>
      <c r="I545" s="24">
        <f t="shared" si="105"/>
        <v>0</v>
      </c>
      <c r="K545" s="24"/>
      <c r="L545" s="26">
        <f>IFERROR((VLOOKUP(K545,'tenute nuove MXV'!D$1:E$29,2,FALSE)),0)</f>
        <v>0</v>
      </c>
      <c r="M545" s="24"/>
      <c r="N545" s="26">
        <f>IFERROR((VLOOKUP(M545,guarnizioni!G:H,2,FALSE)),0)</f>
        <v>0</v>
      </c>
      <c r="O545" s="26">
        <f t="shared" si="101"/>
        <v>1371.15</v>
      </c>
      <c r="P545" s="26">
        <f t="shared" si="102"/>
        <v>0</v>
      </c>
    </row>
    <row r="546" spans="1:16" ht="14.25" customHeight="1" x14ac:dyDescent="0.2">
      <c r="A546" s="134" t="s">
        <v>6548</v>
      </c>
      <c r="B546" s="134" t="s">
        <v>6572</v>
      </c>
      <c r="C546" s="22">
        <v>1.5</v>
      </c>
      <c r="D546" s="22">
        <v>2</v>
      </c>
      <c r="E546" s="36">
        <v>1411.79</v>
      </c>
      <c r="F546" s="35"/>
      <c r="G546" s="36">
        <f t="shared" si="103"/>
        <v>0</v>
      </c>
      <c r="H546" s="36">
        <f t="shared" si="104"/>
        <v>0</v>
      </c>
      <c r="I546" s="24">
        <f t="shared" si="105"/>
        <v>0</v>
      </c>
      <c r="K546" s="24"/>
      <c r="L546" s="26">
        <f>IFERROR((VLOOKUP(K546,'tenute nuove MXV'!D$1:E$29,2,FALSE)),0)</f>
        <v>0</v>
      </c>
      <c r="M546" s="24"/>
      <c r="N546" s="26">
        <f>IFERROR((VLOOKUP(M546,guarnizioni!G:H,2,FALSE)),0)</f>
        <v>0</v>
      </c>
      <c r="O546" s="26">
        <f t="shared" si="101"/>
        <v>1411.79</v>
      </c>
      <c r="P546" s="26">
        <f t="shared" si="102"/>
        <v>0</v>
      </c>
    </row>
    <row r="547" spans="1:16" ht="14.25" customHeight="1" x14ac:dyDescent="0.2">
      <c r="A547" s="134" t="s">
        <v>6549</v>
      </c>
      <c r="B547" s="134" t="s">
        <v>6573</v>
      </c>
      <c r="C547" s="22">
        <v>2.2000000000000002</v>
      </c>
      <c r="D547" s="22">
        <v>3</v>
      </c>
      <c r="E547" s="36">
        <v>1482.87</v>
      </c>
      <c r="F547" s="35"/>
      <c r="G547" s="36">
        <f t="shared" si="103"/>
        <v>0</v>
      </c>
      <c r="H547" s="36">
        <f t="shared" si="104"/>
        <v>0</v>
      </c>
      <c r="I547" s="24">
        <f t="shared" si="105"/>
        <v>0</v>
      </c>
      <c r="K547" s="24"/>
      <c r="L547" s="26">
        <f>IFERROR((VLOOKUP(K547,'tenute nuove MXV'!D$1:E$29,2,FALSE)),0)</f>
        <v>0</v>
      </c>
      <c r="M547" s="24"/>
      <c r="N547" s="26">
        <f>IFERROR((VLOOKUP(M547,guarnizioni!G:H,2,FALSE)),0)</f>
        <v>0</v>
      </c>
      <c r="O547" s="26">
        <f t="shared" si="101"/>
        <v>1482.87</v>
      </c>
      <c r="P547" s="26">
        <f t="shared" si="102"/>
        <v>0</v>
      </c>
    </row>
    <row r="548" spans="1:16" ht="14.25" customHeight="1" x14ac:dyDescent="0.2">
      <c r="A548" s="134" t="s">
        <v>6550</v>
      </c>
      <c r="B548" s="134" t="s">
        <v>6574</v>
      </c>
      <c r="C548" s="22">
        <v>2.2000000000000002</v>
      </c>
      <c r="D548" s="22">
        <v>3</v>
      </c>
      <c r="E548" s="36">
        <v>1558.32</v>
      </c>
      <c r="F548" s="35"/>
      <c r="G548" s="36">
        <f t="shared" si="103"/>
        <v>0</v>
      </c>
      <c r="H548" s="36">
        <f t="shared" si="104"/>
        <v>0</v>
      </c>
      <c r="I548" s="24">
        <f t="shared" si="105"/>
        <v>0</v>
      </c>
      <c r="K548" s="24"/>
      <c r="L548" s="26">
        <f>IFERROR((VLOOKUP(K548,'tenute nuove MXV'!D$1:E$29,2,FALSE)),0)</f>
        <v>0</v>
      </c>
      <c r="M548" s="24"/>
      <c r="N548" s="26">
        <f>IFERROR((VLOOKUP(M548,guarnizioni!G:H,2,FALSE)),0)</f>
        <v>0</v>
      </c>
      <c r="O548" s="26">
        <f t="shared" si="101"/>
        <v>1558.32</v>
      </c>
      <c r="P548" s="26">
        <f t="shared" si="102"/>
        <v>0</v>
      </c>
    </row>
    <row r="549" spans="1:16" ht="14.25" customHeight="1" x14ac:dyDescent="0.2">
      <c r="A549" s="134" t="s">
        <v>6551</v>
      </c>
      <c r="B549" s="134" t="s">
        <v>6575</v>
      </c>
      <c r="C549" s="22">
        <v>3</v>
      </c>
      <c r="D549" s="22">
        <v>4</v>
      </c>
      <c r="E549" s="36">
        <v>1823.84</v>
      </c>
      <c r="F549" s="35"/>
      <c r="G549" s="36">
        <f t="shared" si="103"/>
        <v>0</v>
      </c>
      <c r="H549" s="36">
        <f t="shared" si="104"/>
        <v>0</v>
      </c>
      <c r="I549" s="24">
        <f t="shared" si="105"/>
        <v>0</v>
      </c>
      <c r="K549" s="24"/>
      <c r="L549" s="26">
        <f>IFERROR((VLOOKUP(K549,'tenute nuove MXV'!D$1:E$29,2,FALSE)),0)</f>
        <v>0</v>
      </c>
      <c r="M549" s="24"/>
      <c r="N549" s="26">
        <f>IFERROR((VLOOKUP(M549,guarnizioni!G:H,2,FALSE)),0)</f>
        <v>0</v>
      </c>
      <c r="O549" s="26">
        <f t="shared" si="101"/>
        <v>1823.84</v>
      </c>
      <c r="P549" s="26">
        <f t="shared" si="102"/>
        <v>0</v>
      </c>
    </row>
    <row r="550" spans="1:16" ht="14.25" customHeight="1" x14ac:dyDescent="0.2">
      <c r="A550" s="134" t="s">
        <v>6552</v>
      </c>
      <c r="B550" s="134" t="s">
        <v>6576</v>
      </c>
      <c r="C550" s="22">
        <v>3</v>
      </c>
      <c r="D550" s="22">
        <v>4</v>
      </c>
      <c r="E550" s="36">
        <v>1923.96</v>
      </c>
      <c r="F550" s="35"/>
      <c r="G550" s="36">
        <f t="shared" si="103"/>
        <v>0</v>
      </c>
      <c r="H550" s="36">
        <f t="shared" si="104"/>
        <v>0</v>
      </c>
      <c r="I550" s="24">
        <f t="shared" si="105"/>
        <v>0</v>
      </c>
      <c r="K550" s="24"/>
      <c r="L550" s="26">
        <f>IFERROR((VLOOKUP(K550,'tenute nuove MXV'!D$1:E$29,2,FALSE)),0)</f>
        <v>0</v>
      </c>
      <c r="M550" s="24"/>
      <c r="N550" s="26">
        <f>IFERROR((VLOOKUP(M550,guarnizioni!G:H,2,FALSE)),0)</f>
        <v>0</v>
      </c>
      <c r="O550" s="26">
        <f t="shared" si="101"/>
        <v>1923.96</v>
      </c>
      <c r="P550" s="26">
        <f t="shared" si="102"/>
        <v>0</v>
      </c>
    </row>
    <row r="551" spans="1:16" ht="14.25" customHeight="1" x14ac:dyDescent="0.2">
      <c r="A551" s="134" t="s">
        <v>6553</v>
      </c>
      <c r="B551" s="134" t="s">
        <v>6577</v>
      </c>
      <c r="C551" s="22">
        <v>1.5</v>
      </c>
      <c r="D551" s="22">
        <v>2</v>
      </c>
      <c r="E551" s="36">
        <v>1414.67</v>
      </c>
      <c r="F551" s="35"/>
      <c r="G551" s="36">
        <f t="shared" si="103"/>
        <v>0</v>
      </c>
      <c r="H551" s="36">
        <f t="shared" si="104"/>
        <v>0</v>
      </c>
      <c r="I551" s="24">
        <f t="shared" si="105"/>
        <v>0</v>
      </c>
      <c r="K551" s="24"/>
      <c r="L551" s="26">
        <f>IFERROR((VLOOKUP(K551,'tenute nuove MXV'!D$1:E$29,2,FALSE)),0)</f>
        <v>0</v>
      </c>
      <c r="M551" s="24"/>
      <c r="N551" s="26">
        <f>IFERROR((VLOOKUP(M551,guarnizioni!G:H,2,FALSE)),0)</f>
        <v>0</v>
      </c>
      <c r="O551" s="26">
        <f t="shared" si="101"/>
        <v>1414.67</v>
      </c>
      <c r="P551" s="26">
        <f t="shared" si="102"/>
        <v>0</v>
      </c>
    </row>
    <row r="552" spans="1:16" ht="14.25" customHeight="1" x14ac:dyDescent="0.2">
      <c r="A552" s="134" t="s">
        <v>6554</v>
      </c>
      <c r="B552" s="134" t="s">
        <v>6578</v>
      </c>
      <c r="C552" s="22">
        <v>2.2000000000000002</v>
      </c>
      <c r="D552" s="22">
        <v>3</v>
      </c>
      <c r="E552" s="36">
        <v>1507.54</v>
      </c>
      <c r="F552" s="35"/>
      <c r="G552" s="36">
        <f t="shared" si="103"/>
        <v>0</v>
      </c>
      <c r="H552" s="36">
        <f t="shared" si="104"/>
        <v>0</v>
      </c>
      <c r="I552" s="24">
        <f t="shared" si="105"/>
        <v>0</v>
      </c>
      <c r="K552" s="24"/>
      <c r="L552" s="26">
        <f>IFERROR((VLOOKUP(K552,'tenute nuove MXV'!D$1:E$29,2,FALSE)),0)</f>
        <v>0</v>
      </c>
      <c r="M552" s="24"/>
      <c r="N552" s="26">
        <f>IFERROR((VLOOKUP(M552,guarnizioni!G:H,2,FALSE)),0)</f>
        <v>0</v>
      </c>
      <c r="O552" s="26">
        <f t="shared" si="101"/>
        <v>1507.54</v>
      </c>
      <c r="P552" s="26">
        <f t="shared" si="102"/>
        <v>0</v>
      </c>
    </row>
    <row r="553" spans="1:16" ht="14.25" customHeight="1" x14ac:dyDescent="0.2">
      <c r="A553" s="134" t="s">
        <v>6555</v>
      </c>
      <c r="B553" s="134" t="s">
        <v>6579</v>
      </c>
      <c r="C553" s="22">
        <v>2.2000000000000002</v>
      </c>
      <c r="D553" s="22">
        <v>3</v>
      </c>
      <c r="E553" s="36">
        <v>1643.94</v>
      </c>
      <c r="F553" s="35"/>
      <c r="G553" s="36">
        <f t="shared" si="103"/>
        <v>0</v>
      </c>
      <c r="H553" s="36">
        <f t="shared" si="104"/>
        <v>0</v>
      </c>
      <c r="I553" s="24">
        <f t="shared" si="105"/>
        <v>0</v>
      </c>
      <c r="K553" s="24"/>
      <c r="L553" s="26">
        <f>IFERROR((VLOOKUP(K553,'tenute nuove MXV'!D$1:E$29,2,FALSE)),0)</f>
        <v>0</v>
      </c>
      <c r="M553" s="24"/>
      <c r="N553" s="26">
        <f>IFERROR((VLOOKUP(M553,guarnizioni!G:H,2,FALSE)),0)</f>
        <v>0</v>
      </c>
      <c r="O553" s="26">
        <f t="shared" si="101"/>
        <v>1643.94</v>
      </c>
      <c r="P553" s="26">
        <f t="shared" si="102"/>
        <v>0</v>
      </c>
    </row>
    <row r="554" spans="1:16" ht="14.25" customHeight="1" x14ac:dyDescent="0.2">
      <c r="A554" s="134" t="s">
        <v>6556</v>
      </c>
      <c r="B554" s="134" t="s">
        <v>6580</v>
      </c>
      <c r="C554" s="22">
        <v>3</v>
      </c>
      <c r="D554" s="22">
        <v>4</v>
      </c>
      <c r="E554" s="36">
        <v>1777.42</v>
      </c>
      <c r="F554" s="35"/>
      <c r="G554" s="36">
        <f t="shared" si="103"/>
        <v>0</v>
      </c>
      <c r="H554" s="36">
        <f t="shared" si="104"/>
        <v>0</v>
      </c>
      <c r="I554" s="24">
        <f t="shared" si="105"/>
        <v>0</v>
      </c>
      <c r="K554" s="24"/>
      <c r="L554" s="26">
        <f>IFERROR((VLOOKUP(K554,'tenute nuove MXV'!D$1:E$29,2,FALSE)),0)</f>
        <v>0</v>
      </c>
      <c r="M554" s="24"/>
      <c r="N554" s="26">
        <f>IFERROR((VLOOKUP(M554,guarnizioni!G:H,2,FALSE)),0)</f>
        <v>0</v>
      </c>
      <c r="O554" s="26">
        <f t="shared" si="101"/>
        <v>1777.42</v>
      </c>
      <c r="P554" s="26">
        <f t="shared" si="102"/>
        <v>0</v>
      </c>
    </row>
    <row r="555" spans="1:16" ht="14.25" customHeight="1" x14ac:dyDescent="0.2">
      <c r="A555" s="134" t="s">
        <v>6557</v>
      </c>
      <c r="B555" s="134" t="s">
        <v>6581</v>
      </c>
      <c r="C555" s="22">
        <v>3</v>
      </c>
      <c r="D555" s="22">
        <v>4</v>
      </c>
      <c r="E555" s="36">
        <v>1835.45</v>
      </c>
      <c r="F555" s="35"/>
      <c r="G555" s="36">
        <f t="shared" si="103"/>
        <v>0</v>
      </c>
      <c r="H555" s="36">
        <f t="shared" si="104"/>
        <v>0</v>
      </c>
      <c r="I555" s="24">
        <f t="shared" si="105"/>
        <v>0</v>
      </c>
      <c r="K555" s="24"/>
      <c r="L555" s="26">
        <f>IFERROR((VLOOKUP(K555,'tenute nuove MXV'!D$1:E$29,2,FALSE)),0)</f>
        <v>0</v>
      </c>
      <c r="M555" s="24"/>
      <c r="N555" s="26">
        <f>IFERROR((VLOOKUP(M555,guarnizioni!G:H,2,FALSE)),0)</f>
        <v>0</v>
      </c>
      <c r="O555" s="26">
        <f t="shared" si="101"/>
        <v>1835.45</v>
      </c>
      <c r="P555" s="26">
        <f t="shared" si="102"/>
        <v>0</v>
      </c>
    </row>
    <row r="556" spans="1:16" ht="14.25" customHeight="1" x14ac:dyDescent="0.2">
      <c r="A556" s="134" t="s">
        <v>6558</v>
      </c>
      <c r="B556" s="134" t="s">
        <v>6582</v>
      </c>
      <c r="C556" s="22">
        <v>4</v>
      </c>
      <c r="D556" s="22">
        <v>5.5</v>
      </c>
      <c r="E556" s="36">
        <v>2069.06</v>
      </c>
      <c r="F556" s="35"/>
      <c r="G556" s="36">
        <f t="shared" si="103"/>
        <v>0</v>
      </c>
      <c r="H556" s="36">
        <f t="shared" si="104"/>
        <v>0</v>
      </c>
      <c r="I556" s="24">
        <f t="shared" si="105"/>
        <v>0</v>
      </c>
      <c r="K556" s="24"/>
      <c r="L556" s="26">
        <f>IFERROR((VLOOKUP(K556,'tenute nuove MXV'!D$1:E$29,2,FALSE)),0)</f>
        <v>0</v>
      </c>
      <c r="M556" s="24"/>
      <c r="N556" s="26">
        <f>IFERROR((VLOOKUP(M556,guarnizioni!G:H,2,FALSE)),0)</f>
        <v>0</v>
      </c>
      <c r="O556" s="26">
        <f t="shared" si="101"/>
        <v>2069.06</v>
      </c>
      <c r="P556" s="26">
        <f t="shared" si="102"/>
        <v>0</v>
      </c>
    </row>
    <row r="557" spans="1:16" ht="14.25" customHeight="1" x14ac:dyDescent="0.2">
      <c r="A557" s="134" t="s">
        <v>6559</v>
      </c>
      <c r="B557" s="134" t="s">
        <v>6583</v>
      </c>
      <c r="C557" s="22">
        <v>4</v>
      </c>
      <c r="D557" s="22">
        <v>5.5</v>
      </c>
      <c r="E557" s="36">
        <v>2256.23</v>
      </c>
      <c r="F557" s="35"/>
      <c r="G557" s="36">
        <f t="shared" si="103"/>
        <v>0</v>
      </c>
      <c r="H557" s="36">
        <f t="shared" si="104"/>
        <v>0</v>
      </c>
      <c r="I557" s="24">
        <f t="shared" si="105"/>
        <v>0</v>
      </c>
      <c r="K557" s="24"/>
      <c r="L557" s="26">
        <f>IFERROR((VLOOKUP(K557,'tenute nuove MXV'!D$1:E$29,2,FALSE)),0)</f>
        <v>0</v>
      </c>
      <c r="M557" s="24"/>
      <c r="N557" s="26">
        <f>IFERROR((VLOOKUP(M557,guarnizioni!G:H,2,FALSE)),0)</f>
        <v>0</v>
      </c>
      <c r="O557" s="26">
        <f t="shared" si="101"/>
        <v>2256.23</v>
      </c>
      <c r="P557" s="26">
        <f t="shared" si="102"/>
        <v>0</v>
      </c>
    </row>
    <row r="558" spans="1:16" ht="14.25" customHeight="1" x14ac:dyDescent="0.2">
      <c r="A558" s="134" t="s">
        <v>6560</v>
      </c>
      <c r="B558" s="134" t="s">
        <v>6584</v>
      </c>
      <c r="C558" s="22">
        <v>5.5</v>
      </c>
      <c r="D558" s="22">
        <v>7.5</v>
      </c>
      <c r="E558" s="36">
        <v>2645.08</v>
      </c>
      <c r="F558" s="35"/>
      <c r="G558" s="36">
        <f t="shared" si="103"/>
        <v>0</v>
      </c>
      <c r="H558" s="36">
        <f t="shared" si="104"/>
        <v>0</v>
      </c>
      <c r="I558" s="24">
        <f t="shared" si="105"/>
        <v>0</v>
      </c>
      <c r="K558" s="24"/>
      <c r="L558" s="26">
        <f>IFERROR((VLOOKUP(K558,'tenute nuove MXV'!D$1:E$29,2,FALSE)),0)</f>
        <v>0</v>
      </c>
      <c r="M558" s="24"/>
      <c r="N558" s="26">
        <f>IFERROR((VLOOKUP(M558,guarnizioni!G:H,2,FALSE)),0)</f>
        <v>0</v>
      </c>
      <c r="O558" s="26">
        <f t="shared" si="101"/>
        <v>2645.08</v>
      </c>
      <c r="P558" s="26">
        <f t="shared" si="102"/>
        <v>0</v>
      </c>
    </row>
    <row r="559" spans="1:16" ht="14.25" customHeight="1" x14ac:dyDescent="0.2">
      <c r="A559" s="134">
        <v>55380121000</v>
      </c>
      <c r="B559" s="134" t="s">
        <v>4727</v>
      </c>
      <c r="C559" s="22">
        <v>1.1000000000000001</v>
      </c>
      <c r="D559" s="22">
        <v>1.5</v>
      </c>
      <c r="E559" s="36">
        <v>1434.73</v>
      </c>
      <c r="F559" s="35"/>
      <c r="G559" s="36">
        <f t="shared" ref="G559:G590" si="106">IF(F559="",IF($I$8="","",$I$8),F559)</f>
        <v>0</v>
      </c>
      <c r="H559" s="36">
        <f t="shared" ref="H559:H590" si="107">ROUND(E559*(G559),2)</f>
        <v>0</v>
      </c>
      <c r="I559" s="24">
        <f t="shared" ref="I559:I590" si="108">H559*$I$10</f>
        <v>0</v>
      </c>
      <c r="K559" s="24"/>
      <c r="L559" s="26">
        <f>IFERROR((VLOOKUP(K559,'tenute nuove MXV'!D$1:E$29,2,FALSE)),0)</f>
        <v>0</v>
      </c>
      <c r="M559" s="26"/>
      <c r="N559" s="26">
        <f>IFERROR((VLOOKUP(M559,guarnizioni!G:H,2,FALSE)),0)</f>
        <v>0</v>
      </c>
      <c r="O559" s="26">
        <f t="shared" ref="O559:O590" si="109">E559+L559+N559</f>
        <v>1434.73</v>
      </c>
      <c r="P559" s="26">
        <f t="shared" ref="P559:P590" si="110">O559*$I$8</f>
        <v>0</v>
      </c>
    </row>
    <row r="560" spans="1:16" ht="14.25" customHeight="1" x14ac:dyDescent="0.2">
      <c r="A560" s="134">
        <v>55380221000</v>
      </c>
      <c r="B560" s="134" t="s">
        <v>4728</v>
      </c>
      <c r="C560" s="22">
        <v>1.5</v>
      </c>
      <c r="D560" s="22">
        <v>2</v>
      </c>
      <c r="E560" s="36">
        <v>1473.93</v>
      </c>
      <c r="F560" s="35"/>
      <c r="G560" s="36">
        <f t="shared" si="106"/>
        <v>0</v>
      </c>
      <c r="H560" s="36">
        <f t="shared" si="107"/>
        <v>0</v>
      </c>
      <c r="I560" s="24">
        <f t="shared" si="108"/>
        <v>0</v>
      </c>
      <c r="K560" s="24"/>
      <c r="L560" s="26">
        <f>IFERROR((VLOOKUP(K560,'tenute nuove MXV'!D$1:E$29,2,FALSE)),0)</f>
        <v>0</v>
      </c>
      <c r="M560" s="26"/>
      <c r="N560" s="26">
        <f>IFERROR((VLOOKUP(M560,guarnizioni!G:H,2,FALSE)),0)</f>
        <v>0</v>
      </c>
      <c r="O560" s="26">
        <f t="shared" si="109"/>
        <v>1473.93</v>
      </c>
      <c r="P560" s="26">
        <f t="shared" si="110"/>
        <v>0</v>
      </c>
    </row>
    <row r="561" spans="1:16" ht="14.25" customHeight="1" x14ac:dyDescent="0.2">
      <c r="A561" s="134">
        <v>55380321000</v>
      </c>
      <c r="B561" s="134" t="s">
        <v>4729</v>
      </c>
      <c r="C561" s="22">
        <v>2.2000000000000002</v>
      </c>
      <c r="D561" s="22">
        <v>3</v>
      </c>
      <c r="E561" s="36">
        <v>1524.81</v>
      </c>
      <c r="F561" s="35"/>
      <c r="G561" s="36">
        <f t="shared" si="106"/>
        <v>0</v>
      </c>
      <c r="H561" s="36">
        <f t="shared" si="107"/>
        <v>0</v>
      </c>
      <c r="I561" s="24">
        <f t="shared" si="108"/>
        <v>0</v>
      </c>
      <c r="K561" s="24"/>
      <c r="L561" s="26">
        <f>IFERROR((VLOOKUP(K561,'tenute nuove MXV'!D$1:E$29,2,FALSE)),0)</f>
        <v>0</v>
      </c>
      <c r="M561" s="26"/>
      <c r="N561" s="26">
        <f>IFERROR((VLOOKUP(M561,guarnizioni!G:H,2,FALSE)),0)</f>
        <v>0</v>
      </c>
      <c r="O561" s="26">
        <f t="shared" si="109"/>
        <v>1524.81</v>
      </c>
      <c r="P561" s="26">
        <f t="shared" si="110"/>
        <v>0</v>
      </c>
    </row>
    <row r="562" spans="1:16" ht="14.25" customHeight="1" x14ac:dyDescent="0.2">
      <c r="A562" s="134">
        <v>55380421000</v>
      </c>
      <c r="B562" s="134" t="s">
        <v>4730</v>
      </c>
      <c r="C562" s="22">
        <v>3</v>
      </c>
      <c r="D562" s="22">
        <v>4</v>
      </c>
      <c r="E562" s="36">
        <v>1648.43</v>
      </c>
      <c r="F562" s="35"/>
      <c r="G562" s="36">
        <f t="shared" si="106"/>
        <v>0</v>
      </c>
      <c r="H562" s="36">
        <f t="shared" si="107"/>
        <v>0</v>
      </c>
      <c r="I562" s="24">
        <f t="shared" si="108"/>
        <v>0</v>
      </c>
      <c r="K562" s="24"/>
      <c r="L562" s="26">
        <f>IFERROR((VLOOKUP(K562,'tenute nuove MXV'!D$1:E$29,2,FALSE)),0)</f>
        <v>0</v>
      </c>
      <c r="M562" s="26"/>
      <c r="N562" s="26">
        <f>IFERROR((VLOOKUP(M562,guarnizioni!G:H,2,FALSE)),0)</f>
        <v>0</v>
      </c>
      <c r="O562" s="26">
        <f t="shared" si="109"/>
        <v>1648.43</v>
      </c>
      <c r="P562" s="26">
        <f t="shared" si="110"/>
        <v>0</v>
      </c>
    </row>
    <row r="563" spans="1:16" ht="14.25" customHeight="1" x14ac:dyDescent="0.2">
      <c r="A563" s="134">
        <v>55380521000</v>
      </c>
      <c r="B563" s="134" t="s">
        <v>4731</v>
      </c>
      <c r="C563" s="22">
        <v>4</v>
      </c>
      <c r="D563" s="22">
        <v>5.5</v>
      </c>
      <c r="E563" s="36">
        <v>1988.8</v>
      </c>
      <c r="F563" s="35"/>
      <c r="G563" s="36">
        <f t="shared" si="106"/>
        <v>0</v>
      </c>
      <c r="H563" s="36">
        <f t="shared" si="107"/>
        <v>0</v>
      </c>
      <c r="I563" s="24">
        <f t="shared" si="108"/>
        <v>0</v>
      </c>
      <c r="K563" s="24"/>
      <c r="L563" s="26">
        <f>IFERROR((VLOOKUP(K563,'tenute nuove MXV'!D$1:E$29,2,FALSE)),0)</f>
        <v>0</v>
      </c>
      <c r="M563" s="26"/>
      <c r="N563" s="26">
        <f>IFERROR((VLOOKUP(M563,guarnizioni!G:H,2,FALSE)),0)</f>
        <v>0</v>
      </c>
      <c r="O563" s="26">
        <f t="shared" si="109"/>
        <v>1988.8</v>
      </c>
      <c r="P563" s="26">
        <f t="shared" si="110"/>
        <v>0</v>
      </c>
    </row>
    <row r="564" spans="1:16" ht="14.25" customHeight="1" x14ac:dyDescent="0.2">
      <c r="A564" s="134">
        <v>55380621000</v>
      </c>
      <c r="B564" s="134" t="s">
        <v>4732</v>
      </c>
      <c r="C564" s="22">
        <v>5.5</v>
      </c>
      <c r="D564" s="22">
        <v>7.5</v>
      </c>
      <c r="E564" s="36">
        <v>2711.57</v>
      </c>
      <c r="F564" s="35"/>
      <c r="G564" s="36">
        <f t="shared" si="106"/>
        <v>0</v>
      </c>
      <c r="H564" s="36">
        <f t="shared" si="107"/>
        <v>0</v>
      </c>
      <c r="I564" s="24">
        <f t="shared" si="108"/>
        <v>0</v>
      </c>
      <c r="K564" s="24"/>
      <c r="L564" s="26">
        <f>IFERROR((VLOOKUP(K564,'tenute nuove MXV'!D$1:E$29,2,FALSE)),0)</f>
        <v>0</v>
      </c>
      <c r="M564" s="26"/>
      <c r="N564" s="26">
        <f>IFERROR((VLOOKUP(M564,guarnizioni!G:H,2,FALSE)),0)</f>
        <v>0</v>
      </c>
      <c r="O564" s="26">
        <f t="shared" si="109"/>
        <v>2711.57</v>
      </c>
      <c r="P564" s="26">
        <f t="shared" si="110"/>
        <v>0</v>
      </c>
    </row>
    <row r="565" spans="1:16" ht="14.25" customHeight="1" x14ac:dyDescent="0.2">
      <c r="A565" s="134">
        <v>55380721000</v>
      </c>
      <c r="B565" s="134" t="s">
        <v>4733</v>
      </c>
      <c r="C565" s="22">
        <v>5.5</v>
      </c>
      <c r="D565" s="22">
        <v>7.5</v>
      </c>
      <c r="E565" s="36">
        <v>2836.2</v>
      </c>
      <c r="F565" s="35"/>
      <c r="G565" s="36">
        <f t="shared" si="106"/>
        <v>0</v>
      </c>
      <c r="H565" s="36">
        <f t="shared" si="107"/>
        <v>0</v>
      </c>
      <c r="I565" s="24">
        <f t="shared" si="108"/>
        <v>0</v>
      </c>
      <c r="K565" s="24"/>
      <c r="L565" s="26">
        <f>IFERROR((VLOOKUP(K565,'tenute nuove MXV'!D$1:E$29,2,FALSE)),0)</f>
        <v>0</v>
      </c>
      <c r="M565" s="26"/>
      <c r="N565" s="26">
        <f>IFERROR((VLOOKUP(M565,guarnizioni!G:H,2,FALSE)),0)</f>
        <v>0</v>
      </c>
      <c r="O565" s="26">
        <f t="shared" si="109"/>
        <v>2836.2</v>
      </c>
      <c r="P565" s="26">
        <f t="shared" si="110"/>
        <v>0</v>
      </c>
    </row>
    <row r="566" spans="1:16" ht="14.25" customHeight="1" x14ac:dyDescent="0.2">
      <c r="A566" s="134">
        <v>55380821000</v>
      </c>
      <c r="B566" s="134" t="s">
        <v>4734</v>
      </c>
      <c r="C566" s="22">
        <v>7.5</v>
      </c>
      <c r="D566" s="22">
        <v>10</v>
      </c>
      <c r="E566" s="36">
        <v>2952.8</v>
      </c>
      <c r="F566" s="35"/>
      <c r="G566" s="36">
        <f t="shared" si="106"/>
        <v>0</v>
      </c>
      <c r="H566" s="36">
        <f t="shared" si="107"/>
        <v>0</v>
      </c>
      <c r="I566" s="24">
        <f t="shared" si="108"/>
        <v>0</v>
      </c>
      <c r="K566" s="24"/>
      <c r="L566" s="26">
        <f>IFERROR((VLOOKUP(K566,'tenute nuove MXV'!D$1:E$29,2,FALSE)),0)</f>
        <v>0</v>
      </c>
      <c r="M566" s="26"/>
      <c r="N566" s="26">
        <f>IFERROR((VLOOKUP(M566,guarnizioni!G:H,2,FALSE)),0)</f>
        <v>0</v>
      </c>
      <c r="O566" s="26">
        <f t="shared" si="109"/>
        <v>2952.8</v>
      </c>
      <c r="P566" s="26">
        <f t="shared" si="110"/>
        <v>0</v>
      </c>
    </row>
    <row r="567" spans="1:16" ht="14.25" customHeight="1" x14ac:dyDescent="0.2">
      <c r="A567" s="134">
        <v>55380921000</v>
      </c>
      <c r="B567" s="134" t="s">
        <v>4735</v>
      </c>
      <c r="C567" s="22">
        <v>7.5</v>
      </c>
      <c r="D567" s="22">
        <v>10</v>
      </c>
      <c r="E567" s="36">
        <v>3166.35</v>
      </c>
      <c r="F567" s="35"/>
      <c r="G567" s="36">
        <f t="shared" si="106"/>
        <v>0</v>
      </c>
      <c r="H567" s="36">
        <f t="shared" si="107"/>
        <v>0</v>
      </c>
      <c r="I567" s="24">
        <f t="shared" si="108"/>
        <v>0</v>
      </c>
      <c r="K567" s="24"/>
      <c r="L567" s="26">
        <f>IFERROR((VLOOKUP(K567,'tenute nuove MXV'!D$1:E$29,2,FALSE)),0)</f>
        <v>0</v>
      </c>
      <c r="M567" s="26"/>
      <c r="N567" s="26">
        <f>IFERROR((VLOOKUP(M567,guarnizioni!G:H,2,FALSE)),0)</f>
        <v>0</v>
      </c>
      <c r="O567" s="26">
        <f t="shared" si="109"/>
        <v>3166.35</v>
      </c>
      <c r="P567" s="26">
        <f t="shared" si="110"/>
        <v>0</v>
      </c>
    </row>
    <row r="568" spans="1:16" ht="14.25" customHeight="1" x14ac:dyDescent="0.2">
      <c r="A568" s="134">
        <v>55381021000</v>
      </c>
      <c r="B568" s="134" t="s">
        <v>4736</v>
      </c>
      <c r="C568" s="22">
        <v>7.5</v>
      </c>
      <c r="D568" s="22">
        <v>10</v>
      </c>
      <c r="E568" s="36">
        <v>3283.81</v>
      </c>
      <c r="F568" s="35"/>
      <c r="G568" s="36">
        <f t="shared" si="106"/>
        <v>0</v>
      </c>
      <c r="H568" s="36">
        <f t="shared" si="107"/>
        <v>0</v>
      </c>
      <c r="I568" s="24">
        <f t="shared" si="108"/>
        <v>0</v>
      </c>
      <c r="K568" s="24"/>
      <c r="L568" s="26">
        <f>IFERROR((VLOOKUP(K568,'tenute nuove MXV'!D$1:E$29,2,FALSE)),0)</f>
        <v>0</v>
      </c>
      <c r="M568" s="26"/>
      <c r="N568" s="26">
        <f>IFERROR((VLOOKUP(M568,guarnizioni!G:H,2,FALSE)),0)</f>
        <v>0</v>
      </c>
      <c r="O568" s="26">
        <f t="shared" si="109"/>
        <v>3283.81</v>
      </c>
      <c r="P568" s="26">
        <f t="shared" si="110"/>
        <v>0</v>
      </c>
    </row>
    <row r="569" spans="1:16" ht="14.25" customHeight="1" x14ac:dyDescent="0.2">
      <c r="A569" s="134">
        <v>55381121000</v>
      </c>
      <c r="B569" s="134" t="s">
        <v>4737</v>
      </c>
      <c r="C569" s="22">
        <v>9.1999999999999993</v>
      </c>
      <c r="D569" s="22">
        <v>12.5</v>
      </c>
      <c r="E569" s="36">
        <v>3629.93</v>
      </c>
      <c r="F569" s="35"/>
      <c r="G569" s="36">
        <f t="shared" si="106"/>
        <v>0</v>
      </c>
      <c r="H569" s="36">
        <f t="shared" si="107"/>
        <v>0</v>
      </c>
      <c r="I569" s="24">
        <f t="shared" si="108"/>
        <v>0</v>
      </c>
      <c r="K569" s="24"/>
      <c r="L569" s="26">
        <f>IFERROR((VLOOKUP(K569,'tenute nuove MXV'!D$1:E$29,2,FALSE)),0)</f>
        <v>0</v>
      </c>
      <c r="M569" s="26"/>
      <c r="N569" s="26">
        <f>IFERROR((VLOOKUP(M569,guarnizioni!G:H,2,FALSE)),0)</f>
        <v>0</v>
      </c>
      <c r="O569" s="26">
        <f t="shared" si="109"/>
        <v>3629.93</v>
      </c>
      <c r="P569" s="26">
        <f t="shared" si="110"/>
        <v>0</v>
      </c>
    </row>
    <row r="570" spans="1:16" ht="14.25" customHeight="1" x14ac:dyDescent="0.2">
      <c r="A570" s="134">
        <v>55381221000</v>
      </c>
      <c r="B570" s="134" t="s">
        <v>4738</v>
      </c>
      <c r="C570" s="22">
        <v>9.1999999999999993</v>
      </c>
      <c r="D570" s="22">
        <v>12.5</v>
      </c>
      <c r="E570" s="36">
        <v>3746.13</v>
      </c>
      <c r="F570" s="35"/>
      <c r="G570" s="36">
        <f t="shared" si="106"/>
        <v>0</v>
      </c>
      <c r="H570" s="36">
        <f t="shared" si="107"/>
        <v>0</v>
      </c>
      <c r="I570" s="24">
        <f t="shared" si="108"/>
        <v>0</v>
      </c>
      <c r="K570" s="24"/>
      <c r="L570" s="26">
        <f>IFERROR((VLOOKUP(K570,'tenute nuove MXV'!D$1:E$29,2,FALSE)),0)</f>
        <v>0</v>
      </c>
      <c r="M570" s="26"/>
      <c r="N570" s="26">
        <f>IFERROR((VLOOKUP(M570,guarnizioni!G:H,2,FALSE)),0)</f>
        <v>0</v>
      </c>
      <c r="O570" s="26">
        <f t="shared" si="109"/>
        <v>3746.13</v>
      </c>
      <c r="P570" s="26">
        <f t="shared" si="110"/>
        <v>0</v>
      </c>
    </row>
    <row r="571" spans="1:16" ht="14.25" customHeight="1" x14ac:dyDescent="0.2">
      <c r="A571" s="134">
        <v>55381321000</v>
      </c>
      <c r="B571" s="134" t="s">
        <v>4739</v>
      </c>
      <c r="C571" s="22">
        <v>11</v>
      </c>
      <c r="D571" s="22">
        <v>15</v>
      </c>
      <c r="E571" s="36">
        <v>3861.65</v>
      </c>
      <c r="F571" s="35"/>
      <c r="G571" s="36">
        <f t="shared" si="106"/>
        <v>0</v>
      </c>
      <c r="H571" s="36">
        <f t="shared" si="107"/>
        <v>0</v>
      </c>
      <c r="I571" s="24">
        <f t="shared" si="108"/>
        <v>0</v>
      </c>
      <c r="K571" s="24"/>
      <c r="L571" s="26">
        <f>IFERROR((VLOOKUP(K571,'tenute nuove MXV'!D$1:E$29,2,FALSE)),0)</f>
        <v>0</v>
      </c>
      <c r="M571" s="26"/>
      <c r="N571" s="26">
        <f>IFERROR((VLOOKUP(M571,guarnizioni!G:H,2,FALSE)),0)</f>
        <v>0</v>
      </c>
      <c r="O571" s="26">
        <f t="shared" si="109"/>
        <v>3861.65</v>
      </c>
      <c r="P571" s="26">
        <f t="shared" si="110"/>
        <v>0</v>
      </c>
    </row>
    <row r="572" spans="1:16" ht="14.25" customHeight="1" x14ac:dyDescent="0.2">
      <c r="A572" s="134">
        <v>55381421000</v>
      </c>
      <c r="B572" s="134" t="s">
        <v>4740</v>
      </c>
      <c r="C572" s="22">
        <v>11</v>
      </c>
      <c r="D572" s="22">
        <v>15</v>
      </c>
      <c r="E572" s="36">
        <v>3971.77</v>
      </c>
      <c r="F572" s="35"/>
      <c r="G572" s="36">
        <f t="shared" si="106"/>
        <v>0</v>
      </c>
      <c r="H572" s="36">
        <f t="shared" si="107"/>
        <v>0</v>
      </c>
      <c r="I572" s="24">
        <f t="shared" si="108"/>
        <v>0</v>
      </c>
      <c r="K572" s="24"/>
      <c r="L572" s="26">
        <f>IFERROR((VLOOKUP(K572,'tenute nuove MXV'!D$1:E$29,2,FALSE)),0)</f>
        <v>0</v>
      </c>
      <c r="M572" s="26"/>
      <c r="N572" s="26">
        <f>IFERROR((VLOOKUP(M572,guarnizioni!G:H,2,FALSE)),0)</f>
        <v>0</v>
      </c>
      <c r="O572" s="26">
        <f t="shared" si="109"/>
        <v>3971.77</v>
      </c>
      <c r="P572" s="26">
        <f t="shared" si="110"/>
        <v>0</v>
      </c>
    </row>
    <row r="573" spans="1:16" ht="14.25" customHeight="1" x14ac:dyDescent="0.2">
      <c r="A573" s="134">
        <v>55381521000</v>
      </c>
      <c r="B573" s="134" t="s">
        <v>4741</v>
      </c>
      <c r="C573" s="22">
        <v>11</v>
      </c>
      <c r="D573" s="22">
        <v>15</v>
      </c>
      <c r="E573" s="36">
        <v>4192.08</v>
      </c>
      <c r="F573" s="35"/>
      <c r="G573" s="36">
        <f t="shared" si="106"/>
        <v>0</v>
      </c>
      <c r="H573" s="36">
        <f t="shared" si="107"/>
        <v>0</v>
      </c>
      <c r="I573" s="24">
        <f t="shared" si="108"/>
        <v>0</v>
      </c>
      <c r="K573" s="24"/>
      <c r="L573" s="26">
        <f>IFERROR((VLOOKUP(K573,'tenute nuove MXV'!D$1:E$29,2,FALSE)),0)</f>
        <v>0</v>
      </c>
      <c r="M573" s="26"/>
      <c r="N573" s="26">
        <f>IFERROR((VLOOKUP(M573,guarnizioni!G:H,2,FALSE)),0)</f>
        <v>0</v>
      </c>
      <c r="O573" s="26">
        <f t="shared" si="109"/>
        <v>4192.08</v>
      </c>
      <c r="P573" s="26">
        <f t="shared" si="110"/>
        <v>0</v>
      </c>
    </row>
    <row r="574" spans="1:16" ht="14.25" customHeight="1" x14ac:dyDescent="0.2">
      <c r="A574" s="134">
        <v>55381621000</v>
      </c>
      <c r="B574" s="134" t="s">
        <v>4742</v>
      </c>
      <c r="C574" s="22">
        <v>15</v>
      </c>
      <c r="D574" s="22">
        <v>20</v>
      </c>
      <c r="E574" s="36">
        <v>4303.7700000000004</v>
      </c>
      <c r="F574" s="35"/>
      <c r="G574" s="36">
        <f t="shared" si="106"/>
        <v>0</v>
      </c>
      <c r="H574" s="36">
        <f t="shared" si="107"/>
        <v>0</v>
      </c>
      <c r="I574" s="24">
        <f t="shared" si="108"/>
        <v>0</v>
      </c>
      <c r="K574" s="24"/>
      <c r="L574" s="26">
        <f>IFERROR((VLOOKUP(K574,'tenute nuove MXV'!D$1:E$29,2,FALSE)),0)</f>
        <v>0</v>
      </c>
      <c r="M574" s="26"/>
      <c r="N574" s="26">
        <f>IFERROR((VLOOKUP(M574,guarnizioni!G:H,2,FALSE)),0)</f>
        <v>0</v>
      </c>
      <c r="O574" s="26">
        <f t="shared" si="109"/>
        <v>4303.7700000000004</v>
      </c>
      <c r="P574" s="26">
        <f t="shared" si="110"/>
        <v>0</v>
      </c>
    </row>
    <row r="575" spans="1:16" ht="14.25" customHeight="1" x14ac:dyDescent="0.2">
      <c r="A575" s="134">
        <v>55381721000</v>
      </c>
      <c r="B575" s="134" t="s">
        <v>4743</v>
      </c>
      <c r="C575" s="22">
        <v>15</v>
      </c>
      <c r="D575" s="22">
        <v>20</v>
      </c>
      <c r="E575" s="36">
        <v>4507.0200000000004</v>
      </c>
      <c r="F575" s="35"/>
      <c r="G575" s="36">
        <f t="shared" si="106"/>
        <v>0</v>
      </c>
      <c r="H575" s="36">
        <f t="shared" si="107"/>
        <v>0</v>
      </c>
      <c r="I575" s="24">
        <f t="shared" si="108"/>
        <v>0</v>
      </c>
      <c r="K575" s="24"/>
      <c r="L575" s="26">
        <f>IFERROR((VLOOKUP(K575,'tenute nuove MXV'!D$1:E$29,2,FALSE)),0)</f>
        <v>0</v>
      </c>
      <c r="M575" s="26"/>
      <c r="N575" s="26">
        <f>IFERROR((VLOOKUP(M575,guarnizioni!G:H,2,FALSE)),0)</f>
        <v>0</v>
      </c>
      <c r="O575" s="26">
        <f t="shared" si="109"/>
        <v>4507.0200000000004</v>
      </c>
      <c r="P575" s="26">
        <f t="shared" si="110"/>
        <v>0</v>
      </c>
    </row>
    <row r="576" spans="1:16" ht="14.25" customHeight="1" x14ac:dyDescent="0.2">
      <c r="A576" s="134">
        <v>55390121000</v>
      </c>
      <c r="B576" s="134" t="s">
        <v>4744</v>
      </c>
      <c r="C576" s="22">
        <v>1.1000000000000001</v>
      </c>
      <c r="D576" s="22">
        <v>1.5</v>
      </c>
      <c r="E576" s="36">
        <v>1441.27</v>
      </c>
      <c r="F576" s="35"/>
      <c r="G576" s="36">
        <f t="shared" si="106"/>
        <v>0</v>
      </c>
      <c r="H576" s="36">
        <f t="shared" si="107"/>
        <v>0</v>
      </c>
      <c r="I576" s="24">
        <f t="shared" si="108"/>
        <v>0</v>
      </c>
      <c r="K576" s="24"/>
      <c r="L576" s="26">
        <f>IFERROR((VLOOKUP(K576,'tenute nuove MXV'!D$1:E$29,2,FALSE)),0)</f>
        <v>0</v>
      </c>
      <c r="M576" s="26"/>
      <c r="N576" s="26">
        <f>IFERROR((VLOOKUP(M576,guarnizioni!G:H,2,FALSE)),0)</f>
        <v>0</v>
      </c>
      <c r="O576" s="26">
        <f t="shared" si="109"/>
        <v>1441.27</v>
      </c>
      <c r="P576" s="26">
        <f t="shared" si="110"/>
        <v>0</v>
      </c>
    </row>
    <row r="577" spans="1:16" ht="14.25" customHeight="1" x14ac:dyDescent="0.2">
      <c r="A577" s="134">
        <v>55390221000</v>
      </c>
      <c r="B577" s="134" t="s">
        <v>4745</v>
      </c>
      <c r="C577" s="22">
        <v>2.2000000000000002</v>
      </c>
      <c r="D577" s="22">
        <v>3</v>
      </c>
      <c r="E577" s="36">
        <v>1480.52</v>
      </c>
      <c r="F577" s="35"/>
      <c r="G577" s="36">
        <f t="shared" si="106"/>
        <v>0</v>
      </c>
      <c r="H577" s="36">
        <f t="shared" si="107"/>
        <v>0</v>
      </c>
      <c r="I577" s="24">
        <f t="shared" si="108"/>
        <v>0</v>
      </c>
      <c r="K577" s="24"/>
      <c r="L577" s="26">
        <f>IFERROR((VLOOKUP(K577,'tenute nuove MXV'!D$1:E$29,2,FALSE)),0)</f>
        <v>0</v>
      </c>
      <c r="M577" s="26"/>
      <c r="N577" s="26">
        <f>IFERROR((VLOOKUP(M577,guarnizioni!G:H,2,FALSE)),0)</f>
        <v>0</v>
      </c>
      <c r="O577" s="26">
        <f t="shared" si="109"/>
        <v>1480.52</v>
      </c>
      <c r="P577" s="26">
        <f t="shared" si="110"/>
        <v>0</v>
      </c>
    </row>
    <row r="578" spans="1:16" ht="14.25" customHeight="1" x14ac:dyDescent="0.2">
      <c r="A578" s="134">
        <v>55390321000</v>
      </c>
      <c r="B578" s="134" t="s">
        <v>4746</v>
      </c>
      <c r="C578" s="22">
        <v>3</v>
      </c>
      <c r="D578" s="22">
        <v>4</v>
      </c>
      <c r="E578" s="36">
        <v>1559.17</v>
      </c>
      <c r="F578" s="35"/>
      <c r="G578" s="36">
        <f t="shared" si="106"/>
        <v>0</v>
      </c>
      <c r="H578" s="36">
        <f t="shared" si="107"/>
        <v>0</v>
      </c>
      <c r="I578" s="24">
        <f t="shared" si="108"/>
        <v>0</v>
      </c>
      <c r="K578" s="24"/>
      <c r="L578" s="26">
        <f>IFERROR((VLOOKUP(K578,'tenute nuove MXV'!D$1:E$29,2,FALSE)),0)</f>
        <v>0</v>
      </c>
      <c r="M578" s="26"/>
      <c r="N578" s="26">
        <f>IFERROR((VLOOKUP(M578,guarnizioni!G:H,2,FALSE)),0)</f>
        <v>0</v>
      </c>
      <c r="O578" s="26">
        <f t="shared" si="109"/>
        <v>1559.17</v>
      </c>
      <c r="P578" s="26">
        <f t="shared" si="110"/>
        <v>0</v>
      </c>
    </row>
    <row r="579" spans="1:16" ht="14.25" customHeight="1" x14ac:dyDescent="0.2">
      <c r="A579" s="134">
        <v>55390421000</v>
      </c>
      <c r="B579" s="134" t="s">
        <v>4747</v>
      </c>
      <c r="C579" s="22">
        <v>4</v>
      </c>
      <c r="D579" s="22">
        <v>5.5</v>
      </c>
      <c r="E579" s="36">
        <v>1654.97</v>
      </c>
      <c r="F579" s="35"/>
      <c r="G579" s="36">
        <f t="shared" si="106"/>
        <v>0</v>
      </c>
      <c r="H579" s="36">
        <f t="shared" si="107"/>
        <v>0</v>
      </c>
      <c r="I579" s="24">
        <f t="shared" si="108"/>
        <v>0</v>
      </c>
      <c r="K579" s="24"/>
      <c r="L579" s="26">
        <f>IFERROR((VLOOKUP(K579,'tenute nuove MXV'!D$1:E$29,2,FALSE)),0)</f>
        <v>0</v>
      </c>
      <c r="M579" s="26"/>
      <c r="N579" s="26">
        <f>IFERROR((VLOOKUP(M579,guarnizioni!G:H,2,FALSE)),0)</f>
        <v>0</v>
      </c>
      <c r="O579" s="26">
        <f t="shared" si="109"/>
        <v>1654.97</v>
      </c>
      <c r="P579" s="26">
        <f t="shared" si="110"/>
        <v>0</v>
      </c>
    </row>
    <row r="580" spans="1:16" ht="14.25" customHeight="1" x14ac:dyDescent="0.2">
      <c r="A580" s="134">
        <v>55390521000</v>
      </c>
      <c r="B580" s="134" t="s">
        <v>4748</v>
      </c>
      <c r="C580" s="22">
        <v>5.5</v>
      </c>
      <c r="D580" s="22">
        <v>7.5</v>
      </c>
      <c r="E580" s="36">
        <v>2330.54</v>
      </c>
      <c r="F580" s="35"/>
      <c r="G580" s="36">
        <f t="shared" si="106"/>
        <v>0</v>
      </c>
      <c r="H580" s="36">
        <f t="shared" si="107"/>
        <v>0</v>
      </c>
      <c r="I580" s="24">
        <f t="shared" si="108"/>
        <v>0</v>
      </c>
      <c r="K580" s="24"/>
      <c r="L580" s="26">
        <f>IFERROR((VLOOKUP(K580,'tenute nuove MXV'!D$1:E$29,2,FALSE)),0)</f>
        <v>0</v>
      </c>
      <c r="M580" s="26"/>
      <c r="N580" s="26">
        <f>IFERROR((VLOOKUP(M580,guarnizioni!G:H,2,FALSE)),0)</f>
        <v>0</v>
      </c>
      <c r="O580" s="26">
        <f t="shared" si="109"/>
        <v>2330.54</v>
      </c>
      <c r="P580" s="26">
        <f t="shared" si="110"/>
        <v>0</v>
      </c>
    </row>
    <row r="581" spans="1:16" ht="14.25" customHeight="1" x14ac:dyDescent="0.2">
      <c r="A581" s="134">
        <v>55390621000</v>
      </c>
      <c r="B581" s="134" t="s">
        <v>4749</v>
      </c>
      <c r="C581" s="22">
        <v>7.5</v>
      </c>
      <c r="D581" s="22">
        <v>10</v>
      </c>
      <c r="E581" s="36">
        <v>2719.52</v>
      </c>
      <c r="F581" s="35"/>
      <c r="G581" s="36">
        <f t="shared" si="106"/>
        <v>0</v>
      </c>
      <c r="H581" s="36">
        <f t="shared" si="107"/>
        <v>0</v>
      </c>
      <c r="I581" s="24">
        <f t="shared" si="108"/>
        <v>0</v>
      </c>
      <c r="K581" s="24"/>
      <c r="L581" s="26">
        <f>IFERROR((VLOOKUP(K581,'tenute nuove MXV'!D$1:E$29,2,FALSE)),0)</f>
        <v>0</v>
      </c>
      <c r="M581" s="26"/>
      <c r="N581" s="26">
        <f>IFERROR((VLOOKUP(M581,guarnizioni!G:H,2,FALSE)),0)</f>
        <v>0</v>
      </c>
      <c r="O581" s="26">
        <f t="shared" si="109"/>
        <v>2719.52</v>
      </c>
      <c r="P581" s="26">
        <f t="shared" si="110"/>
        <v>0</v>
      </c>
    </row>
    <row r="582" spans="1:16" ht="14.25" customHeight="1" x14ac:dyDescent="0.2">
      <c r="A582" s="134">
        <v>55390721000</v>
      </c>
      <c r="B582" s="134" t="s">
        <v>4750</v>
      </c>
      <c r="C582" s="22">
        <v>7.5</v>
      </c>
      <c r="D582" s="22">
        <v>10</v>
      </c>
      <c r="E582" s="36">
        <v>2844.13</v>
      </c>
      <c r="F582" s="35"/>
      <c r="G582" s="36">
        <f t="shared" si="106"/>
        <v>0</v>
      </c>
      <c r="H582" s="36">
        <f t="shared" si="107"/>
        <v>0</v>
      </c>
      <c r="I582" s="24">
        <f t="shared" si="108"/>
        <v>0</v>
      </c>
      <c r="K582" s="24"/>
      <c r="L582" s="26">
        <f>IFERROR((VLOOKUP(K582,'tenute nuove MXV'!D$1:E$29,2,FALSE)),0)</f>
        <v>0</v>
      </c>
      <c r="M582" s="26"/>
      <c r="N582" s="26">
        <f>IFERROR((VLOOKUP(M582,guarnizioni!G:H,2,FALSE)),0)</f>
        <v>0</v>
      </c>
      <c r="O582" s="26">
        <f t="shared" si="109"/>
        <v>2844.13</v>
      </c>
      <c r="P582" s="26">
        <f t="shared" si="110"/>
        <v>0</v>
      </c>
    </row>
    <row r="583" spans="1:16" ht="14.25" customHeight="1" x14ac:dyDescent="0.2">
      <c r="A583" s="134">
        <v>55390821000</v>
      </c>
      <c r="B583" s="134" t="s">
        <v>4751</v>
      </c>
      <c r="C583" s="22">
        <v>9.1999999999999993</v>
      </c>
      <c r="D583" s="22">
        <v>12.5</v>
      </c>
      <c r="E583" s="36">
        <v>3160.82</v>
      </c>
      <c r="F583" s="35"/>
      <c r="G583" s="36">
        <f t="shared" si="106"/>
        <v>0</v>
      </c>
      <c r="H583" s="36">
        <f t="shared" si="107"/>
        <v>0</v>
      </c>
      <c r="I583" s="24">
        <f t="shared" si="108"/>
        <v>0</v>
      </c>
      <c r="K583" s="24"/>
      <c r="L583" s="26">
        <f>IFERROR((VLOOKUP(K583,'tenute nuove MXV'!D$1:E$29,2,FALSE)),0)</f>
        <v>0</v>
      </c>
      <c r="M583" s="26"/>
      <c r="N583" s="26">
        <f>IFERROR((VLOOKUP(M583,guarnizioni!G:H,2,FALSE)),0)</f>
        <v>0</v>
      </c>
      <c r="O583" s="26">
        <f t="shared" si="109"/>
        <v>3160.82</v>
      </c>
      <c r="P583" s="26">
        <f t="shared" si="110"/>
        <v>0</v>
      </c>
    </row>
    <row r="584" spans="1:16" ht="14.25" customHeight="1" x14ac:dyDescent="0.2">
      <c r="A584" s="134">
        <v>55390921000</v>
      </c>
      <c r="B584" s="134" t="s">
        <v>4752</v>
      </c>
      <c r="C584" s="22">
        <v>9.1999999999999993</v>
      </c>
      <c r="D584" s="22">
        <v>12.5</v>
      </c>
      <c r="E584" s="36">
        <v>3374.38</v>
      </c>
      <c r="F584" s="35"/>
      <c r="G584" s="36">
        <f t="shared" si="106"/>
        <v>0</v>
      </c>
      <c r="H584" s="36">
        <f t="shared" si="107"/>
        <v>0</v>
      </c>
      <c r="I584" s="24">
        <f t="shared" si="108"/>
        <v>0</v>
      </c>
      <c r="K584" s="24"/>
      <c r="L584" s="26">
        <f>IFERROR((VLOOKUP(K584,'tenute nuove MXV'!D$1:E$29,2,FALSE)),0)</f>
        <v>0</v>
      </c>
      <c r="M584" s="26"/>
      <c r="N584" s="26">
        <f>IFERROR((VLOOKUP(M584,guarnizioni!G:H,2,FALSE)),0)</f>
        <v>0</v>
      </c>
      <c r="O584" s="26">
        <f t="shared" si="109"/>
        <v>3374.38</v>
      </c>
      <c r="P584" s="26">
        <f t="shared" si="110"/>
        <v>0</v>
      </c>
    </row>
    <row r="585" spans="1:16" ht="14.25" customHeight="1" x14ac:dyDescent="0.2">
      <c r="A585" s="134">
        <v>55391021000</v>
      </c>
      <c r="B585" s="134" t="s">
        <v>4753</v>
      </c>
      <c r="C585" s="22">
        <v>11</v>
      </c>
      <c r="D585" s="22">
        <v>15</v>
      </c>
      <c r="E585" s="36">
        <v>3491.86</v>
      </c>
      <c r="F585" s="35"/>
      <c r="G585" s="36">
        <f t="shared" si="106"/>
        <v>0</v>
      </c>
      <c r="H585" s="36">
        <f t="shared" si="107"/>
        <v>0</v>
      </c>
      <c r="I585" s="24">
        <f t="shared" si="108"/>
        <v>0</v>
      </c>
      <c r="K585" s="24"/>
      <c r="L585" s="26">
        <f>IFERROR((VLOOKUP(K585,'tenute nuove MXV'!D$1:E$29,2,FALSE)),0)</f>
        <v>0</v>
      </c>
      <c r="M585" s="26"/>
      <c r="N585" s="26">
        <f>IFERROR((VLOOKUP(M585,guarnizioni!G:H,2,FALSE)),0)</f>
        <v>0</v>
      </c>
      <c r="O585" s="26">
        <f t="shared" si="109"/>
        <v>3491.86</v>
      </c>
      <c r="P585" s="26">
        <f t="shared" si="110"/>
        <v>0</v>
      </c>
    </row>
    <row r="586" spans="1:16" ht="14.25" customHeight="1" x14ac:dyDescent="0.2">
      <c r="A586" s="134">
        <v>55391121000</v>
      </c>
      <c r="B586" s="134" t="s">
        <v>4754</v>
      </c>
      <c r="C586" s="22">
        <v>11</v>
      </c>
      <c r="D586" s="22">
        <v>15</v>
      </c>
      <c r="E586" s="36">
        <v>3637.94</v>
      </c>
      <c r="F586" s="35"/>
      <c r="G586" s="36">
        <f t="shared" si="106"/>
        <v>0</v>
      </c>
      <c r="H586" s="36">
        <f t="shared" si="107"/>
        <v>0</v>
      </c>
      <c r="I586" s="24">
        <f t="shared" si="108"/>
        <v>0</v>
      </c>
      <c r="K586" s="24"/>
      <c r="L586" s="26">
        <f>IFERROR((VLOOKUP(K586,'tenute nuove MXV'!D$1:E$29,2,FALSE)),0)</f>
        <v>0</v>
      </c>
      <c r="M586" s="26"/>
      <c r="N586" s="26">
        <f>IFERROR((VLOOKUP(M586,guarnizioni!G:H,2,FALSE)),0)</f>
        <v>0</v>
      </c>
      <c r="O586" s="26">
        <f t="shared" si="109"/>
        <v>3637.94</v>
      </c>
      <c r="P586" s="26">
        <f t="shared" si="110"/>
        <v>0</v>
      </c>
    </row>
    <row r="587" spans="1:16" ht="14.25" customHeight="1" x14ac:dyDescent="0.2">
      <c r="A587" s="134">
        <v>55391221000</v>
      </c>
      <c r="B587" s="134" t="s">
        <v>4755</v>
      </c>
      <c r="C587" s="22">
        <v>15</v>
      </c>
      <c r="D587" s="22">
        <v>20</v>
      </c>
      <c r="E587" s="36">
        <v>3753.15</v>
      </c>
      <c r="F587" s="35"/>
      <c r="G587" s="36">
        <f t="shared" si="106"/>
        <v>0</v>
      </c>
      <c r="H587" s="36">
        <f t="shared" si="107"/>
        <v>0</v>
      </c>
      <c r="I587" s="24">
        <f t="shared" si="108"/>
        <v>0</v>
      </c>
      <c r="K587" s="24"/>
      <c r="L587" s="26">
        <f>IFERROR((VLOOKUP(K587,'tenute nuove MXV'!D$1:E$29,2,FALSE)),0)</f>
        <v>0</v>
      </c>
      <c r="M587" s="26"/>
      <c r="N587" s="26">
        <f>IFERROR((VLOOKUP(M587,guarnizioni!G:H,2,FALSE)),0)</f>
        <v>0</v>
      </c>
      <c r="O587" s="26">
        <f t="shared" si="109"/>
        <v>3753.15</v>
      </c>
      <c r="P587" s="26">
        <f t="shared" si="110"/>
        <v>0</v>
      </c>
    </row>
    <row r="588" spans="1:16" ht="14.25" customHeight="1" x14ac:dyDescent="0.2">
      <c r="A588" s="134">
        <v>55391321000</v>
      </c>
      <c r="B588" s="134" t="s">
        <v>4756</v>
      </c>
      <c r="C588" s="22">
        <v>15</v>
      </c>
      <c r="D588" s="22">
        <v>20</v>
      </c>
      <c r="E588" s="36">
        <v>3869.66</v>
      </c>
      <c r="F588" s="35"/>
      <c r="G588" s="36">
        <f t="shared" si="106"/>
        <v>0</v>
      </c>
      <c r="H588" s="36">
        <f t="shared" si="107"/>
        <v>0</v>
      </c>
      <c r="I588" s="24">
        <f t="shared" si="108"/>
        <v>0</v>
      </c>
      <c r="K588" s="24"/>
      <c r="L588" s="26">
        <f>IFERROR((VLOOKUP(K588,'tenute nuove MXV'!D$1:E$29,2,FALSE)),0)</f>
        <v>0</v>
      </c>
      <c r="M588" s="26"/>
      <c r="N588" s="26">
        <f>IFERROR((VLOOKUP(M588,guarnizioni!G:H,2,FALSE)),0)</f>
        <v>0</v>
      </c>
      <c r="O588" s="26">
        <f t="shared" si="109"/>
        <v>3869.66</v>
      </c>
      <c r="P588" s="26">
        <f t="shared" si="110"/>
        <v>0</v>
      </c>
    </row>
    <row r="589" spans="1:16" ht="14.25" customHeight="1" x14ac:dyDescent="0.2">
      <c r="A589" s="134">
        <v>55391421000</v>
      </c>
      <c r="B589" s="134" t="s">
        <v>4757</v>
      </c>
      <c r="C589" s="22">
        <v>15</v>
      </c>
      <c r="D589" s="22">
        <v>20</v>
      </c>
      <c r="E589" s="36">
        <v>4081.8</v>
      </c>
      <c r="F589" s="35"/>
      <c r="G589" s="36">
        <f t="shared" si="106"/>
        <v>0</v>
      </c>
      <c r="H589" s="36">
        <f t="shared" si="107"/>
        <v>0</v>
      </c>
      <c r="I589" s="24">
        <f t="shared" si="108"/>
        <v>0</v>
      </c>
      <c r="K589" s="24"/>
      <c r="L589" s="26">
        <f>IFERROR((VLOOKUP(K589,'tenute nuove MXV'!D$1:E$29,2,FALSE)),0)</f>
        <v>0</v>
      </c>
      <c r="M589" s="26"/>
      <c r="N589" s="26">
        <f>IFERROR((VLOOKUP(M589,guarnizioni!G:H,2,FALSE)),0)</f>
        <v>0</v>
      </c>
      <c r="O589" s="26">
        <f t="shared" si="109"/>
        <v>4081.8</v>
      </c>
      <c r="P589" s="26">
        <f t="shared" si="110"/>
        <v>0</v>
      </c>
    </row>
    <row r="590" spans="1:16" ht="14.25" customHeight="1" x14ac:dyDescent="0.2">
      <c r="A590" s="134">
        <v>55391521000</v>
      </c>
      <c r="B590" s="134" t="s">
        <v>4758</v>
      </c>
      <c r="C590" s="22">
        <v>15</v>
      </c>
      <c r="D590" s="22">
        <v>20</v>
      </c>
      <c r="E590" s="36">
        <v>4200.04</v>
      </c>
      <c r="F590" s="35"/>
      <c r="G590" s="36">
        <f t="shared" si="106"/>
        <v>0</v>
      </c>
      <c r="H590" s="36">
        <f t="shared" si="107"/>
        <v>0</v>
      </c>
      <c r="I590" s="24">
        <f t="shared" si="108"/>
        <v>0</v>
      </c>
      <c r="K590" s="24"/>
      <c r="L590" s="26">
        <f>IFERROR((VLOOKUP(K590,'tenute nuove MXV'!D$1:E$29,2,FALSE)),0)</f>
        <v>0</v>
      </c>
      <c r="M590" s="26"/>
      <c r="N590" s="26">
        <f>IFERROR((VLOOKUP(M590,guarnizioni!G:H,2,FALSE)),0)</f>
        <v>0</v>
      </c>
      <c r="O590" s="26">
        <f t="shared" si="109"/>
        <v>4200.04</v>
      </c>
      <c r="P590" s="26">
        <f t="shared" si="110"/>
        <v>0</v>
      </c>
    </row>
    <row r="591" spans="1:16" ht="14.25" customHeight="1" x14ac:dyDescent="0.2">
      <c r="A591" s="134">
        <v>55391621000</v>
      </c>
      <c r="B591" s="134" t="s">
        <v>4759</v>
      </c>
      <c r="C591" s="22">
        <v>18.5</v>
      </c>
      <c r="D591" s="22">
        <v>25</v>
      </c>
      <c r="E591" s="36">
        <v>4311.78</v>
      </c>
      <c r="F591" s="35"/>
      <c r="G591" s="36">
        <f t="shared" ref="G591:G622" si="111">IF(F591="",IF($I$8="","",$I$8),F591)</f>
        <v>0</v>
      </c>
      <c r="H591" s="36">
        <f t="shared" ref="H591:H622" si="112">ROUND(E591*(G591),2)</f>
        <v>0</v>
      </c>
      <c r="I591" s="24">
        <f t="shared" ref="I591:I622" si="113">H591*$I$10</f>
        <v>0</v>
      </c>
      <c r="K591" s="24"/>
      <c r="L591" s="26">
        <f>IFERROR((VLOOKUP(K591,'tenute nuove MXV'!D$1:E$29,2,FALSE)),0)</f>
        <v>0</v>
      </c>
      <c r="M591" s="26"/>
      <c r="N591" s="26">
        <f>IFERROR((VLOOKUP(M591,guarnizioni!G:H,2,FALSE)),0)</f>
        <v>0</v>
      </c>
      <c r="O591" s="26">
        <f t="shared" ref="O591:O622" si="114">E591+L591+N591</f>
        <v>4311.78</v>
      </c>
      <c r="P591" s="26">
        <f t="shared" ref="P591:P622" si="115">O591*$I$8</f>
        <v>0</v>
      </c>
    </row>
    <row r="592" spans="1:16" ht="14.25" customHeight="1" x14ac:dyDescent="0.2">
      <c r="A592" s="134">
        <v>55391721000</v>
      </c>
      <c r="B592" s="134" t="s">
        <v>4760</v>
      </c>
      <c r="C592" s="22">
        <v>18.5</v>
      </c>
      <c r="D592" s="22">
        <v>25</v>
      </c>
      <c r="E592" s="36">
        <v>4514.97</v>
      </c>
      <c r="F592" s="35"/>
      <c r="G592" s="36">
        <f t="shared" si="111"/>
        <v>0</v>
      </c>
      <c r="H592" s="36">
        <f t="shared" si="112"/>
        <v>0</v>
      </c>
      <c r="I592" s="24">
        <f t="shared" si="113"/>
        <v>0</v>
      </c>
      <c r="K592" s="24"/>
      <c r="L592" s="26">
        <f>IFERROR((VLOOKUP(K592,'tenute nuove MXV'!D$1:E$29,2,FALSE)),0)</f>
        <v>0</v>
      </c>
      <c r="M592" s="26"/>
      <c r="N592" s="26">
        <f>IFERROR((VLOOKUP(M592,guarnizioni!G:H,2,FALSE)),0)</f>
        <v>0</v>
      </c>
      <c r="O592" s="26">
        <f t="shared" si="114"/>
        <v>4514.97</v>
      </c>
      <c r="P592" s="26">
        <f t="shared" si="115"/>
        <v>0</v>
      </c>
    </row>
    <row r="593" spans="1:16" ht="14.25" customHeight="1" x14ac:dyDescent="0.2">
      <c r="A593" s="134">
        <v>55380141000</v>
      </c>
      <c r="B593" s="134" t="s">
        <v>4761</v>
      </c>
      <c r="C593" s="22">
        <v>1.1000000000000001</v>
      </c>
      <c r="D593" s="22">
        <v>1.5</v>
      </c>
      <c r="E593" s="36">
        <v>1494.76</v>
      </c>
      <c r="F593" s="35"/>
      <c r="G593" s="36">
        <f t="shared" si="111"/>
        <v>0</v>
      </c>
      <c r="H593" s="36">
        <f t="shared" si="112"/>
        <v>0</v>
      </c>
      <c r="I593" s="24">
        <f t="shared" si="113"/>
        <v>0</v>
      </c>
      <c r="K593" s="24"/>
      <c r="L593" s="26">
        <f>IFERROR((VLOOKUP(K593,'tenute nuove MXV'!D$1:E$29,2,FALSE)),0)</f>
        <v>0</v>
      </c>
      <c r="M593" s="26"/>
      <c r="N593" s="26">
        <f>IFERROR((VLOOKUP(M593,guarnizioni!G:H,2,FALSE)),0)</f>
        <v>0</v>
      </c>
      <c r="O593" s="26">
        <f t="shared" si="114"/>
        <v>1494.76</v>
      </c>
      <c r="P593" s="26">
        <f t="shared" si="115"/>
        <v>0</v>
      </c>
    </row>
    <row r="594" spans="1:16" ht="14.25" customHeight="1" x14ac:dyDescent="0.2">
      <c r="A594" s="134">
        <v>55380241000</v>
      </c>
      <c r="B594" s="134" t="s">
        <v>4762</v>
      </c>
      <c r="C594" s="22">
        <v>1.5</v>
      </c>
      <c r="D594" s="22">
        <v>2</v>
      </c>
      <c r="E594" s="36">
        <v>1533.96</v>
      </c>
      <c r="F594" s="35"/>
      <c r="G594" s="36">
        <f t="shared" si="111"/>
        <v>0</v>
      </c>
      <c r="H594" s="36">
        <f t="shared" si="112"/>
        <v>0</v>
      </c>
      <c r="I594" s="24">
        <f t="shared" si="113"/>
        <v>0</v>
      </c>
      <c r="K594" s="24"/>
      <c r="L594" s="26">
        <f>IFERROR((VLOOKUP(K594,'tenute nuove MXV'!D$1:E$29,2,FALSE)),0)</f>
        <v>0</v>
      </c>
      <c r="M594" s="26"/>
      <c r="N594" s="26">
        <f>IFERROR((VLOOKUP(M594,guarnizioni!G:H,2,FALSE)),0)</f>
        <v>0</v>
      </c>
      <c r="O594" s="26">
        <f t="shared" si="114"/>
        <v>1533.96</v>
      </c>
      <c r="P594" s="26">
        <f t="shared" si="115"/>
        <v>0</v>
      </c>
    </row>
    <row r="595" spans="1:16" ht="14.25" customHeight="1" x14ac:dyDescent="0.2">
      <c r="A595" s="134">
        <v>55380341000</v>
      </c>
      <c r="B595" s="134" t="s">
        <v>4763</v>
      </c>
      <c r="C595" s="22">
        <v>2.2000000000000002</v>
      </c>
      <c r="D595" s="22">
        <v>3</v>
      </c>
      <c r="E595" s="36">
        <v>1584.84</v>
      </c>
      <c r="F595" s="35"/>
      <c r="G595" s="36">
        <f t="shared" si="111"/>
        <v>0</v>
      </c>
      <c r="H595" s="36">
        <f t="shared" si="112"/>
        <v>0</v>
      </c>
      <c r="I595" s="24">
        <f t="shared" si="113"/>
        <v>0</v>
      </c>
      <c r="K595" s="24"/>
      <c r="L595" s="26">
        <f>IFERROR((VLOOKUP(K595,'tenute nuove MXV'!D$1:E$29,2,FALSE)),0)</f>
        <v>0</v>
      </c>
      <c r="M595" s="26"/>
      <c r="N595" s="26">
        <f>IFERROR((VLOOKUP(M595,guarnizioni!G:H,2,FALSE)),0)</f>
        <v>0</v>
      </c>
      <c r="O595" s="26">
        <f t="shared" si="114"/>
        <v>1584.84</v>
      </c>
      <c r="P595" s="26">
        <f t="shared" si="115"/>
        <v>0</v>
      </c>
    </row>
    <row r="596" spans="1:16" ht="14.25" customHeight="1" x14ac:dyDescent="0.2">
      <c r="A596" s="134">
        <v>55380441000</v>
      </c>
      <c r="B596" s="134" t="s">
        <v>4764</v>
      </c>
      <c r="C596" s="22">
        <v>3</v>
      </c>
      <c r="D596" s="22">
        <v>4</v>
      </c>
      <c r="E596" s="36">
        <v>1708.45</v>
      </c>
      <c r="F596" s="35"/>
      <c r="G596" s="36">
        <f t="shared" si="111"/>
        <v>0</v>
      </c>
      <c r="H596" s="36">
        <f t="shared" si="112"/>
        <v>0</v>
      </c>
      <c r="I596" s="24">
        <f t="shared" si="113"/>
        <v>0</v>
      </c>
      <c r="K596" s="24"/>
      <c r="L596" s="26">
        <f>IFERROR((VLOOKUP(K596,'tenute nuove MXV'!D$1:E$29,2,FALSE)),0)</f>
        <v>0</v>
      </c>
      <c r="M596" s="26"/>
      <c r="N596" s="26">
        <f>IFERROR((VLOOKUP(M596,guarnizioni!G:H,2,FALSE)),0)</f>
        <v>0</v>
      </c>
      <c r="O596" s="26">
        <f t="shared" si="114"/>
        <v>1708.45</v>
      </c>
      <c r="P596" s="26">
        <f t="shared" si="115"/>
        <v>0</v>
      </c>
    </row>
    <row r="597" spans="1:16" ht="14.25" customHeight="1" x14ac:dyDescent="0.2">
      <c r="A597" s="134">
        <v>55380541000</v>
      </c>
      <c r="B597" s="134" t="s">
        <v>4765</v>
      </c>
      <c r="C597" s="22">
        <v>4</v>
      </c>
      <c r="D597" s="22">
        <v>5.5</v>
      </c>
      <c r="E597" s="36">
        <v>2048.84</v>
      </c>
      <c r="F597" s="35"/>
      <c r="G597" s="36">
        <f t="shared" si="111"/>
        <v>0</v>
      </c>
      <c r="H597" s="36">
        <f t="shared" si="112"/>
        <v>0</v>
      </c>
      <c r="I597" s="24">
        <f t="shared" si="113"/>
        <v>0</v>
      </c>
      <c r="K597" s="24"/>
      <c r="L597" s="26">
        <f>IFERROR((VLOOKUP(K597,'tenute nuove MXV'!D$1:E$29,2,FALSE)),0)</f>
        <v>0</v>
      </c>
      <c r="M597" s="26"/>
      <c r="N597" s="26">
        <f>IFERROR((VLOOKUP(M597,guarnizioni!G:H,2,FALSE)),0)</f>
        <v>0</v>
      </c>
      <c r="O597" s="26">
        <f t="shared" si="114"/>
        <v>2048.84</v>
      </c>
      <c r="P597" s="26">
        <f t="shared" si="115"/>
        <v>0</v>
      </c>
    </row>
    <row r="598" spans="1:16" ht="14.25" customHeight="1" x14ac:dyDescent="0.2">
      <c r="A598" s="134">
        <v>55380641000</v>
      </c>
      <c r="B598" s="134" t="s">
        <v>4766</v>
      </c>
      <c r="C598" s="22">
        <v>5.5</v>
      </c>
      <c r="D598" s="22">
        <v>7.5</v>
      </c>
      <c r="E598" s="36">
        <v>2771.59</v>
      </c>
      <c r="F598" s="35"/>
      <c r="G598" s="36">
        <f t="shared" si="111"/>
        <v>0</v>
      </c>
      <c r="H598" s="36">
        <f t="shared" si="112"/>
        <v>0</v>
      </c>
      <c r="I598" s="24">
        <f t="shared" si="113"/>
        <v>0</v>
      </c>
      <c r="K598" s="24"/>
      <c r="L598" s="26">
        <f>IFERROR((VLOOKUP(K598,'tenute nuove MXV'!D$1:E$29,2,FALSE)),0)</f>
        <v>0</v>
      </c>
      <c r="M598" s="26"/>
      <c r="N598" s="26">
        <f>IFERROR((VLOOKUP(M598,guarnizioni!G:H,2,FALSE)),0)</f>
        <v>0</v>
      </c>
      <c r="O598" s="26">
        <f t="shared" si="114"/>
        <v>2771.59</v>
      </c>
      <c r="P598" s="26">
        <f t="shared" si="115"/>
        <v>0</v>
      </c>
    </row>
    <row r="599" spans="1:16" ht="14.25" customHeight="1" x14ac:dyDescent="0.2">
      <c r="A599" s="134">
        <v>55380741000</v>
      </c>
      <c r="B599" s="134" t="s">
        <v>4767</v>
      </c>
      <c r="C599" s="22">
        <v>5.5</v>
      </c>
      <c r="D599" s="22">
        <v>7.5</v>
      </c>
      <c r="E599" s="36">
        <v>2896.25</v>
      </c>
      <c r="F599" s="35"/>
      <c r="G599" s="36">
        <f t="shared" si="111"/>
        <v>0</v>
      </c>
      <c r="H599" s="36">
        <f t="shared" si="112"/>
        <v>0</v>
      </c>
      <c r="I599" s="24">
        <f t="shared" si="113"/>
        <v>0</v>
      </c>
      <c r="K599" s="24"/>
      <c r="L599" s="26">
        <f>IFERROR((VLOOKUP(K599,'tenute nuove MXV'!D$1:E$29,2,FALSE)),0)</f>
        <v>0</v>
      </c>
      <c r="M599" s="26"/>
      <c r="N599" s="26">
        <f>IFERROR((VLOOKUP(M599,guarnizioni!G:H,2,FALSE)),0)</f>
        <v>0</v>
      </c>
      <c r="O599" s="26">
        <f t="shared" si="114"/>
        <v>2896.25</v>
      </c>
      <c r="P599" s="26">
        <f t="shared" si="115"/>
        <v>0</v>
      </c>
    </row>
    <row r="600" spans="1:16" ht="14.25" customHeight="1" x14ac:dyDescent="0.2">
      <c r="A600" s="134">
        <v>55380841000</v>
      </c>
      <c r="B600" s="134" t="s">
        <v>4768</v>
      </c>
      <c r="C600" s="22">
        <v>7.5</v>
      </c>
      <c r="D600" s="22">
        <v>10</v>
      </c>
      <c r="E600" s="36">
        <v>3012.85</v>
      </c>
      <c r="F600" s="35"/>
      <c r="G600" s="36">
        <f t="shared" si="111"/>
        <v>0</v>
      </c>
      <c r="H600" s="36">
        <f t="shared" si="112"/>
        <v>0</v>
      </c>
      <c r="I600" s="24">
        <f t="shared" si="113"/>
        <v>0</v>
      </c>
      <c r="K600" s="24"/>
      <c r="L600" s="26">
        <f>IFERROR((VLOOKUP(K600,'tenute nuove MXV'!D$1:E$29,2,FALSE)),0)</f>
        <v>0</v>
      </c>
      <c r="M600" s="26"/>
      <c r="N600" s="26">
        <f>IFERROR((VLOOKUP(M600,guarnizioni!G:H,2,FALSE)),0)</f>
        <v>0</v>
      </c>
      <c r="O600" s="26">
        <f t="shared" si="114"/>
        <v>3012.85</v>
      </c>
      <c r="P600" s="26">
        <f t="shared" si="115"/>
        <v>0</v>
      </c>
    </row>
    <row r="601" spans="1:16" ht="14.25" customHeight="1" x14ac:dyDescent="0.2">
      <c r="A601" s="134">
        <v>55380941000</v>
      </c>
      <c r="B601" s="134" t="s">
        <v>4769</v>
      </c>
      <c r="C601" s="22">
        <v>7.5</v>
      </c>
      <c r="D601" s="22">
        <v>10</v>
      </c>
      <c r="E601" s="36">
        <v>3226.39</v>
      </c>
      <c r="F601" s="35"/>
      <c r="G601" s="36">
        <f t="shared" si="111"/>
        <v>0</v>
      </c>
      <c r="H601" s="36">
        <f t="shared" si="112"/>
        <v>0</v>
      </c>
      <c r="I601" s="24">
        <f t="shared" si="113"/>
        <v>0</v>
      </c>
      <c r="K601" s="24"/>
      <c r="L601" s="26">
        <f>IFERROR((VLOOKUP(K601,'tenute nuove MXV'!D$1:E$29,2,FALSE)),0)</f>
        <v>0</v>
      </c>
      <c r="M601" s="26"/>
      <c r="N601" s="26">
        <f>IFERROR((VLOOKUP(M601,guarnizioni!G:H,2,FALSE)),0)</f>
        <v>0</v>
      </c>
      <c r="O601" s="26">
        <f t="shared" si="114"/>
        <v>3226.39</v>
      </c>
      <c r="P601" s="26">
        <f t="shared" si="115"/>
        <v>0</v>
      </c>
    </row>
    <row r="602" spans="1:16" ht="14.25" customHeight="1" x14ac:dyDescent="0.2">
      <c r="A602" s="134">
        <v>55381041000</v>
      </c>
      <c r="B602" s="134" t="s">
        <v>4770</v>
      </c>
      <c r="C602" s="22">
        <v>7.5</v>
      </c>
      <c r="D602" s="22">
        <v>10</v>
      </c>
      <c r="E602" s="36">
        <v>3343.84</v>
      </c>
      <c r="F602" s="35"/>
      <c r="G602" s="36">
        <f t="shared" si="111"/>
        <v>0</v>
      </c>
      <c r="H602" s="36">
        <f t="shared" si="112"/>
        <v>0</v>
      </c>
      <c r="I602" s="24">
        <f t="shared" si="113"/>
        <v>0</v>
      </c>
      <c r="K602" s="24"/>
      <c r="L602" s="26">
        <f>IFERROR((VLOOKUP(K602,'tenute nuove MXV'!D$1:E$29,2,FALSE)),0)</f>
        <v>0</v>
      </c>
      <c r="M602" s="26"/>
      <c r="N602" s="26">
        <f>IFERROR((VLOOKUP(M602,guarnizioni!G:H,2,FALSE)),0)</f>
        <v>0</v>
      </c>
      <c r="O602" s="26">
        <f t="shared" si="114"/>
        <v>3343.84</v>
      </c>
      <c r="P602" s="26">
        <f t="shared" si="115"/>
        <v>0</v>
      </c>
    </row>
    <row r="603" spans="1:16" ht="14.25" customHeight="1" x14ac:dyDescent="0.2">
      <c r="A603" s="134">
        <v>55390141000</v>
      </c>
      <c r="B603" s="134" t="s">
        <v>4771</v>
      </c>
      <c r="C603" s="22">
        <v>1.1000000000000001</v>
      </c>
      <c r="D603" s="22">
        <v>1.5</v>
      </c>
      <c r="E603" s="36">
        <v>1501.34</v>
      </c>
      <c r="F603" s="35"/>
      <c r="G603" s="36">
        <f t="shared" si="111"/>
        <v>0</v>
      </c>
      <c r="H603" s="36">
        <f t="shared" si="112"/>
        <v>0</v>
      </c>
      <c r="I603" s="24">
        <f t="shared" si="113"/>
        <v>0</v>
      </c>
      <c r="K603" s="24"/>
      <c r="L603" s="26">
        <f>IFERROR((VLOOKUP(K603,'tenute nuove MXV'!D$1:E$29,2,FALSE)),0)</f>
        <v>0</v>
      </c>
      <c r="M603" s="26"/>
      <c r="N603" s="26">
        <f>IFERROR((VLOOKUP(M603,guarnizioni!G:H,2,FALSE)),0)</f>
        <v>0</v>
      </c>
      <c r="O603" s="26">
        <f t="shared" si="114"/>
        <v>1501.34</v>
      </c>
      <c r="P603" s="26">
        <f t="shared" si="115"/>
        <v>0</v>
      </c>
    </row>
    <row r="604" spans="1:16" ht="14.25" customHeight="1" x14ac:dyDescent="0.2">
      <c r="A604" s="134">
        <v>55390241000</v>
      </c>
      <c r="B604" s="134" t="s">
        <v>4772</v>
      </c>
      <c r="C604" s="22">
        <v>2.2000000000000002</v>
      </c>
      <c r="D604" s="22">
        <v>3</v>
      </c>
      <c r="E604" s="36">
        <v>1540.55</v>
      </c>
      <c r="F604" s="35"/>
      <c r="G604" s="36">
        <f t="shared" si="111"/>
        <v>0</v>
      </c>
      <c r="H604" s="36">
        <f t="shared" si="112"/>
        <v>0</v>
      </c>
      <c r="I604" s="24">
        <f t="shared" si="113"/>
        <v>0</v>
      </c>
      <c r="K604" s="24"/>
      <c r="L604" s="26">
        <f>IFERROR((VLOOKUP(K604,'tenute nuove MXV'!D$1:E$29,2,FALSE)),0)</f>
        <v>0</v>
      </c>
      <c r="M604" s="26"/>
      <c r="N604" s="26">
        <f>IFERROR((VLOOKUP(M604,guarnizioni!G:H,2,FALSE)),0)</f>
        <v>0</v>
      </c>
      <c r="O604" s="26">
        <f t="shared" si="114"/>
        <v>1540.55</v>
      </c>
      <c r="P604" s="26">
        <f t="shared" si="115"/>
        <v>0</v>
      </c>
    </row>
    <row r="605" spans="1:16" ht="14.25" customHeight="1" x14ac:dyDescent="0.2">
      <c r="A605" s="134">
        <v>55390341000</v>
      </c>
      <c r="B605" s="134" t="s">
        <v>4773</v>
      </c>
      <c r="C605" s="22">
        <v>3</v>
      </c>
      <c r="D605" s="22">
        <v>4</v>
      </c>
      <c r="E605" s="36">
        <v>1619.21</v>
      </c>
      <c r="F605" s="35"/>
      <c r="G605" s="36">
        <f t="shared" si="111"/>
        <v>0</v>
      </c>
      <c r="H605" s="36">
        <f t="shared" si="112"/>
        <v>0</v>
      </c>
      <c r="I605" s="24">
        <f t="shared" si="113"/>
        <v>0</v>
      </c>
      <c r="K605" s="24"/>
      <c r="L605" s="26">
        <f>IFERROR((VLOOKUP(K605,'tenute nuove MXV'!D$1:E$29,2,FALSE)),0)</f>
        <v>0</v>
      </c>
      <c r="M605" s="26"/>
      <c r="N605" s="26">
        <f>IFERROR((VLOOKUP(M605,guarnizioni!G:H,2,FALSE)),0)</f>
        <v>0</v>
      </c>
      <c r="O605" s="26">
        <f t="shared" si="114"/>
        <v>1619.21</v>
      </c>
      <c r="P605" s="26">
        <f t="shared" si="115"/>
        <v>0</v>
      </c>
    </row>
    <row r="606" spans="1:16" ht="14.25" customHeight="1" x14ac:dyDescent="0.2">
      <c r="A606" s="134">
        <v>55390441000</v>
      </c>
      <c r="B606" s="134" t="s">
        <v>4774</v>
      </c>
      <c r="C606" s="22">
        <v>4</v>
      </c>
      <c r="D606" s="22">
        <v>5.5</v>
      </c>
      <c r="E606" s="36">
        <v>1714.98</v>
      </c>
      <c r="F606" s="35"/>
      <c r="G606" s="36">
        <f t="shared" si="111"/>
        <v>0</v>
      </c>
      <c r="H606" s="36">
        <f t="shared" si="112"/>
        <v>0</v>
      </c>
      <c r="I606" s="24">
        <f t="shared" si="113"/>
        <v>0</v>
      </c>
      <c r="K606" s="24"/>
      <c r="L606" s="26">
        <f>IFERROR((VLOOKUP(K606,'tenute nuove MXV'!D$1:E$29,2,FALSE)),0)</f>
        <v>0</v>
      </c>
      <c r="M606" s="26"/>
      <c r="N606" s="26">
        <f>IFERROR((VLOOKUP(M606,guarnizioni!G:H,2,FALSE)),0)</f>
        <v>0</v>
      </c>
      <c r="O606" s="26">
        <f t="shared" si="114"/>
        <v>1714.98</v>
      </c>
      <c r="P606" s="26">
        <f t="shared" si="115"/>
        <v>0</v>
      </c>
    </row>
    <row r="607" spans="1:16" ht="14.25" customHeight="1" x14ac:dyDescent="0.2">
      <c r="A607" s="134">
        <v>55390541000</v>
      </c>
      <c r="B607" s="134" t="s">
        <v>4775</v>
      </c>
      <c r="C607" s="22">
        <v>5.5</v>
      </c>
      <c r="D607" s="22">
        <v>7.5</v>
      </c>
      <c r="E607" s="36">
        <v>2390.61</v>
      </c>
      <c r="F607" s="35"/>
      <c r="G607" s="36">
        <f t="shared" si="111"/>
        <v>0</v>
      </c>
      <c r="H607" s="36">
        <f t="shared" si="112"/>
        <v>0</v>
      </c>
      <c r="I607" s="24">
        <f t="shared" si="113"/>
        <v>0</v>
      </c>
      <c r="K607" s="24"/>
      <c r="L607" s="26">
        <f>IFERROR((VLOOKUP(K607,'tenute nuove MXV'!D$1:E$29,2,FALSE)),0)</f>
        <v>0</v>
      </c>
      <c r="M607" s="26"/>
      <c r="N607" s="26">
        <f>IFERROR((VLOOKUP(M607,guarnizioni!G:H,2,FALSE)),0)</f>
        <v>0</v>
      </c>
      <c r="O607" s="26">
        <f t="shared" si="114"/>
        <v>2390.61</v>
      </c>
      <c r="P607" s="26">
        <f t="shared" si="115"/>
        <v>0</v>
      </c>
    </row>
    <row r="608" spans="1:16" ht="14.25" customHeight="1" x14ac:dyDescent="0.2">
      <c r="A608" s="134">
        <v>55390641000</v>
      </c>
      <c r="B608" s="134" t="s">
        <v>4776</v>
      </c>
      <c r="C608" s="22">
        <v>7.5</v>
      </c>
      <c r="D608" s="22">
        <v>10</v>
      </c>
      <c r="E608" s="36">
        <v>2779.55</v>
      </c>
      <c r="F608" s="35"/>
      <c r="G608" s="36">
        <f t="shared" si="111"/>
        <v>0</v>
      </c>
      <c r="H608" s="36">
        <f t="shared" si="112"/>
        <v>0</v>
      </c>
      <c r="I608" s="24">
        <f t="shared" si="113"/>
        <v>0</v>
      </c>
      <c r="K608" s="24"/>
      <c r="L608" s="26">
        <f>IFERROR((VLOOKUP(K608,'tenute nuove MXV'!D$1:E$29,2,FALSE)),0)</f>
        <v>0</v>
      </c>
      <c r="M608" s="26"/>
      <c r="N608" s="26">
        <f>IFERROR((VLOOKUP(M608,guarnizioni!G:H,2,FALSE)),0)</f>
        <v>0</v>
      </c>
      <c r="O608" s="26">
        <f t="shared" si="114"/>
        <v>2779.55</v>
      </c>
      <c r="P608" s="26">
        <f t="shared" si="115"/>
        <v>0</v>
      </c>
    </row>
    <row r="609" spans="1:16" ht="14.25" customHeight="1" x14ac:dyDescent="0.2">
      <c r="A609" s="134">
        <v>55390741000</v>
      </c>
      <c r="B609" s="134" t="s">
        <v>4777</v>
      </c>
      <c r="C609" s="22">
        <v>7.5</v>
      </c>
      <c r="D609" s="22">
        <v>10</v>
      </c>
      <c r="E609" s="36">
        <v>2904.15</v>
      </c>
      <c r="F609" s="35"/>
      <c r="G609" s="36">
        <f t="shared" si="111"/>
        <v>0</v>
      </c>
      <c r="H609" s="36">
        <f t="shared" si="112"/>
        <v>0</v>
      </c>
      <c r="I609" s="24">
        <f t="shared" si="113"/>
        <v>0</v>
      </c>
      <c r="K609" s="24"/>
      <c r="L609" s="26">
        <f>IFERROR((VLOOKUP(K609,'tenute nuove MXV'!D$1:E$29,2,FALSE)),0)</f>
        <v>0</v>
      </c>
      <c r="M609" s="26"/>
      <c r="N609" s="26">
        <f>IFERROR((VLOOKUP(M609,guarnizioni!G:H,2,FALSE)),0)</f>
        <v>0</v>
      </c>
      <c r="O609" s="26">
        <f t="shared" si="114"/>
        <v>2904.15</v>
      </c>
      <c r="P609" s="26">
        <f t="shared" si="115"/>
        <v>0</v>
      </c>
    </row>
    <row r="610" spans="1:16" ht="14.25" customHeight="1" x14ac:dyDescent="0.2">
      <c r="A610" s="134">
        <v>55390841000</v>
      </c>
      <c r="B610" s="134" t="s">
        <v>4778</v>
      </c>
      <c r="C610" s="22">
        <v>9.1999999999999993</v>
      </c>
      <c r="D610" s="22">
        <v>12.5</v>
      </c>
      <c r="E610" s="36">
        <v>3220.83</v>
      </c>
      <c r="F610" s="35"/>
      <c r="G610" s="36">
        <f t="shared" si="111"/>
        <v>0</v>
      </c>
      <c r="H610" s="36">
        <f t="shared" si="112"/>
        <v>0</v>
      </c>
      <c r="I610" s="24">
        <f t="shared" si="113"/>
        <v>0</v>
      </c>
      <c r="K610" s="24"/>
      <c r="L610" s="26">
        <f>IFERROR((VLOOKUP(K610,'tenute nuove MXV'!D$1:E$29,2,FALSE)),0)</f>
        <v>0</v>
      </c>
      <c r="M610" s="26"/>
      <c r="N610" s="26">
        <f>IFERROR((VLOOKUP(M610,guarnizioni!G:H,2,FALSE)),0)</f>
        <v>0</v>
      </c>
      <c r="O610" s="26">
        <f t="shared" si="114"/>
        <v>3220.83</v>
      </c>
      <c r="P610" s="26">
        <f t="shared" si="115"/>
        <v>0</v>
      </c>
    </row>
    <row r="611" spans="1:16" ht="14.25" customHeight="1" x14ac:dyDescent="0.2">
      <c r="A611" s="134">
        <v>55390941000</v>
      </c>
      <c r="B611" s="134" t="s">
        <v>4779</v>
      </c>
      <c r="C611" s="22">
        <v>9.1999999999999993</v>
      </c>
      <c r="D611" s="22">
        <v>12.5</v>
      </c>
      <c r="E611" s="36">
        <v>3434.39</v>
      </c>
      <c r="F611" s="35"/>
      <c r="G611" s="36">
        <f t="shared" si="111"/>
        <v>0</v>
      </c>
      <c r="H611" s="36">
        <f t="shared" si="112"/>
        <v>0</v>
      </c>
      <c r="I611" s="24">
        <f t="shared" si="113"/>
        <v>0</v>
      </c>
      <c r="K611" s="24"/>
      <c r="L611" s="26">
        <f>IFERROR((VLOOKUP(K611,'tenute nuove MXV'!D$1:E$29,2,FALSE)),0)</f>
        <v>0</v>
      </c>
      <c r="M611" s="26"/>
      <c r="N611" s="26">
        <f>IFERROR((VLOOKUP(M611,guarnizioni!G:H,2,FALSE)),0)</f>
        <v>0</v>
      </c>
      <c r="O611" s="26">
        <f t="shared" si="114"/>
        <v>3434.39</v>
      </c>
      <c r="P611" s="26">
        <f t="shared" si="115"/>
        <v>0</v>
      </c>
    </row>
    <row r="612" spans="1:16" ht="14.25" customHeight="1" x14ac:dyDescent="0.2">
      <c r="A612" s="134">
        <v>55391041000</v>
      </c>
      <c r="B612" s="134" t="s">
        <v>4780</v>
      </c>
      <c r="C612" s="22">
        <v>11</v>
      </c>
      <c r="D612" s="22">
        <v>15</v>
      </c>
      <c r="E612" s="36">
        <v>3551.91</v>
      </c>
      <c r="F612" s="35"/>
      <c r="G612" s="36">
        <f t="shared" si="111"/>
        <v>0</v>
      </c>
      <c r="H612" s="36">
        <f t="shared" si="112"/>
        <v>0</v>
      </c>
      <c r="I612" s="24">
        <f t="shared" si="113"/>
        <v>0</v>
      </c>
      <c r="K612" s="24"/>
      <c r="L612" s="26">
        <f>IFERROR((VLOOKUP(K612,'tenute nuove MXV'!D$1:E$29,2,FALSE)),0)</f>
        <v>0</v>
      </c>
      <c r="M612" s="26"/>
      <c r="N612" s="26">
        <f>IFERROR((VLOOKUP(M612,guarnizioni!G:H,2,FALSE)),0)</f>
        <v>0</v>
      </c>
      <c r="O612" s="26">
        <f t="shared" si="114"/>
        <v>3551.91</v>
      </c>
      <c r="P612" s="26">
        <f t="shared" si="115"/>
        <v>0</v>
      </c>
    </row>
    <row r="613" spans="1:16" ht="14.25" customHeight="1" x14ac:dyDescent="0.2">
      <c r="A613" s="134">
        <v>55340221000</v>
      </c>
      <c r="B613" s="134" t="s">
        <v>3309</v>
      </c>
      <c r="C613" s="22">
        <v>4</v>
      </c>
      <c r="D613" s="22">
        <v>5.5</v>
      </c>
      <c r="E613" s="36">
        <v>2860.38</v>
      </c>
      <c r="F613" s="35"/>
      <c r="G613" s="36">
        <f t="shared" si="111"/>
        <v>0</v>
      </c>
      <c r="H613" s="36">
        <f t="shared" si="112"/>
        <v>0</v>
      </c>
      <c r="I613" s="24">
        <f t="shared" si="113"/>
        <v>0</v>
      </c>
      <c r="K613" s="22"/>
      <c r="L613" s="26">
        <f>IFERROR((VLOOKUP(K613,tenute!D:E,2,FALSE)),0)</f>
        <v>0</v>
      </c>
      <c r="M613" s="26"/>
      <c r="N613" s="26">
        <f>IFERROR((VLOOKUP(M613,guarnizioni!G:H,2,FALSE)),0)</f>
        <v>0</v>
      </c>
      <c r="O613" s="26">
        <f t="shared" si="114"/>
        <v>2860.38</v>
      </c>
      <c r="P613" s="26">
        <f t="shared" si="115"/>
        <v>0</v>
      </c>
    </row>
    <row r="614" spans="1:16" ht="14.25" customHeight="1" x14ac:dyDescent="0.2">
      <c r="A614" s="134">
        <v>55340321000</v>
      </c>
      <c r="B614" s="134" t="s">
        <v>293</v>
      </c>
      <c r="C614" s="22">
        <v>5.5</v>
      </c>
      <c r="D614" s="22">
        <v>7.5</v>
      </c>
      <c r="E614" s="36">
        <v>3714.94</v>
      </c>
      <c r="F614" s="35"/>
      <c r="G614" s="36">
        <f t="shared" si="111"/>
        <v>0</v>
      </c>
      <c r="H614" s="36">
        <f t="shared" si="112"/>
        <v>0</v>
      </c>
      <c r="I614" s="24">
        <f t="shared" si="113"/>
        <v>0</v>
      </c>
      <c r="K614" s="22"/>
      <c r="L614" s="26">
        <f>IFERROR((VLOOKUP(K614,tenute!D:E,2,FALSE)),0)</f>
        <v>0</v>
      </c>
      <c r="M614" s="26"/>
      <c r="N614" s="26">
        <f>IFERROR((VLOOKUP(M614,guarnizioni!G:H,2,FALSE)),0)</f>
        <v>0</v>
      </c>
      <c r="O614" s="26">
        <f t="shared" si="114"/>
        <v>3714.94</v>
      </c>
      <c r="P614" s="26">
        <f t="shared" si="115"/>
        <v>0</v>
      </c>
    </row>
    <row r="615" spans="1:16" ht="14.25" customHeight="1" x14ac:dyDescent="0.2">
      <c r="A615" s="134">
        <v>55340421000</v>
      </c>
      <c r="B615" s="134" t="s">
        <v>294</v>
      </c>
      <c r="C615" s="22">
        <v>7.5</v>
      </c>
      <c r="D615" s="22">
        <v>10</v>
      </c>
      <c r="E615" s="36">
        <v>4038.79</v>
      </c>
      <c r="F615" s="35"/>
      <c r="G615" s="36">
        <f t="shared" si="111"/>
        <v>0</v>
      </c>
      <c r="H615" s="36">
        <f t="shared" si="112"/>
        <v>0</v>
      </c>
      <c r="I615" s="24">
        <f t="shared" si="113"/>
        <v>0</v>
      </c>
      <c r="K615" s="22"/>
      <c r="L615" s="26">
        <f>IFERROR((VLOOKUP(K615,tenute!D:E,2,FALSE)),0)</f>
        <v>0</v>
      </c>
      <c r="M615" s="26"/>
      <c r="N615" s="26">
        <f>IFERROR((VLOOKUP(M615,guarnizioni!G:H,2,FALSE)),0)</f>
        <v>0</v>
      </c>
      <c r="O615" s="26">
        <f t="shared" si="114"/>
        <v>4038.79</v>
      </c>
      <c r="P615" s="26">
        <f t="shared" si="115"/>
        <v>0</v>
      </c>
    </row>
    <row r="616" spans="1:16" ht="14.25" customHeight="1" x14ac:dyDescent="0.2">
      <c r="A616" s="134">
        <v>55340521000</v>
      </c>
      <c r="B616" s="134" t="s">
        <v>2410</v>
      </c>
      <c r="C616" s="22">
        <v>11</v>
      </c>
      <c r="D616" s="22">
        <v>15</v>
      </c>
      <c r="E616" s="36">
        <v>4755.47</v>
      </c>
      <c r="F616" s="35"/>
      <c r="G616" s="36">
        <f t="shared" si="111"/>
        <v>0</v>
      </c>
      <c r="H616" s="36">
        <f t="shared" si="112"/>
        <v>0</v>
      </c>
      <c r="I616" s="24">
        <f t="shared" si="113"/>
        <v>0</v>
      </c>
      <c r="K616" s="22"/>
      <c r="L616" s="26">
        <f>IFERROR((VLOOKUP(K616,tenute!D:E,2,FALSE)),0)</f>
        <v>0</v>
      </c>
      <c r="M616" s="26"/>
      <c r="N616" s="26">
        <f>IFERROR((VLOOKUP(M616,guarnizioni!G:H,2,FALSE)),0)</f>
        <v>0</v>
      </c>
      <c r="O616" s="26">
        <f t="shared" si="114"/>
        <v>4755.47</v>
      </c>
      <c r="P616" s="26">
        <f t="shared" si="115"/>
        <v>0</v>
      </c>
    </row>
    <row r="617" spans="1:16" ht="14.25" customHeight="1" x14ac:dyDescent="0.2">
      <c r="A617" s="134">
        <v>55340621000</v>
      </c>
      <c r="B617" s="134" t="s">
        <v>2411</v>
      </c>
      <c r="C617" s="22">
        <v>11</v>
      </c>
      <c r="D617" s="22">
        <v>15</v>
      </c>
      <c r="E617" s="36">
        <v>5420.87</v>
      </c>
      <c r="F617" s="35"/>
      <c r="G617" s="36">
        <f t="shared" si="111"/>
        <v>0</v>
      </c>
      <c r="H617" s="36">
        <f t="shared" si="112"/>
        <v>0</v>
      </c>
      <c r="I617" s="24">
        <f t="shared" si="113"/>
        <v>0</v>
      </c>
      <c r="K617" s="22"/>
      <c r="L617" s="26">
        <f>IFERROR((VLOOKUP(K617,tenute!D:E,2,FALSE)),0)</f>
        <v>0</v>
      </c>
      <c r="M617" s="26"/>
      <c r="N617" s="26">
        <f>IFERROR((VLOOKUP(M617,guarnizioni!G:H,2,FALSE)),0)</f>
        <v>0</v>
      </c>
      <c r="O617" s="26">
        <f t="shared" si="114"/>
        <v>5420.87</v>
      </c>
      <c r="P617" s="26">
        <f t="shared" si="115"/>
        <v>0</v>
      </c>
    </row>
    <row r="618" spans="1:16" ht="14.25" customHeight="1" x14ac:dyDescent="0.2">
      <c r="A618" s="134">
        <v>55340721000</v>
      </c>
      <c r="B618" s="134" t="s">
        <v>2412</v>
      </c>
      <c r="C618" s="22">
        <v>15</v>
      </c>
      <c r="D618" s="22">
        <v>20</v>
      </c>
      <c r="E618" s="36">
        <v>6790.14</v>
      </c>
      <c r="F618" s="35"/>
      <c r="G618" s="36">
        <f t="shared" si="111"/>
        <v>0</v>
      </c>
      <c r="H618" s="36">
        <f t="shared" si="112"/>
        <v>0</v>
      </c>
      <c r="I618" s="24">
        <f t="shared" si="113"/>
        <v>0</v>
      </c>
      <c r="K618" s="22"/>
      <c r="L618" s="26">
        <f>IFERROR((VLOOKUP(K618,tenute!D:E,2,FALSE)),0)</f>
        <v>0</v>
      </c>
      <c r="M618" s="26"/>
      <c r="N618" s="26">
        <f>IFERROR((VLOOKUP(M618,guarnizioni!G:H,2,FALSE)),0)</f>
        <v>0</v>
      </c>
      <c r="O618" s="26">
        <f t="shared" si="114"/>
        <v>6790.14</v>
      </c>
      <c r="P618" s="26">
        <f t="shared" si="115"/>
        <v>0</v>
      </c>
    </row>
    <row r="619" spans="1:16" ht="14.25" customHeight="1" x14ac:dyDescent="0.2">
      <c r="A619" s="134">
        <v>55340821000</v>
      </c>
      <c r="B619" s="134" t="s">
        <v>2413</v>
      </c>
      <c r="C619" s="22">
        <v>15</v>
      </c>
      <c r="D619" s="22">
        <v>20</v>
      </c>
      <c r="E619" s="36">
        <v>7216.65</v>
      </c>
      <c r="F619" s="35"/>
      <c r="G619" s="36">
        <f t="shared" si="111"/>
        <v>0</v>
      </c>
      <c r="H619" s="36">
        <f t="shared" si="112"/>
        <v>0</v>
      </c>
      <c r="I619" s="24">
        <f t="shared" si="113"/>
        <v>0</v>
      </c>
      <c r="K619" s="22"/>
      <c r="L619" s="26">
        <f>IFERROR((VLOOKUP(K619,tenute!D:E,2,FALSE)),0)</f>
        <v>0</v>
      </c>
      <c r="M619" s="26"/>
      <c r="N619" s="26">
        <f>IFERROR((VLOOKUP(M619,guarnizioni!G:H,2,FALSE)),0)</f>
        <v>0</v>
      </c>
      <c r="O619" s="26">
        <f t="shared" si="114"/>
        <v>7216.65</v>
      </c>
      <c r="P619" s="26">
        <f t="shared" si="115"/>
        <v>0</v>
      </c>
    </row>
    <row r="620" spans="1:16" ht="14.25" customHeight="1" x14ac:dyDescent="0.2">
      <c r="A620" s="134">
        <v>55340921000</v>
      </c>
      <c r="B620" s="134" t="s">
        <v>2414</v>
      </c>
      <c r="C620" s="22">
        <v>18.5</v>
      </c>
      <c r="D620" s="22">
        <v>25</v>
      </c>
      <c r="E620" s="36">
        <v>7598.23</v>
      </c>
      <c r="F620" s="35"/>
      <c r="G620" s="36">
        <f t="shared" si="111"/>
        <v>0</v>
      </c>
      <c r="H620" s="36">
        <f t="shared" si="112"/>
        <v>0</v>
      </c>
      <c r="I620" s="24">
        <f t="shared" si="113"/>
        <v>0</v>
      </c>
      <c r="K620" s="22"/>
      <c r="L620" s="26">
        <f>IFERROR((VLOOKUP(K620,tenute!D:E,2,FALSE)),0)</f>
        <v>0</v>
      </c>
      <c r="M620" s="26"/>
      <c r="N620" s="26">
        <f>IFERROR((VLOOKUP(M620,guarnizioni!G:H,2,FALSE)),0)</f>
        <v>0</v>
      </c>
      <c r="O620" s="26">
        <f t="shared" si="114"/>
        <v>7598.23</v>
      </c>
      <c r="P620" s="26">
        <f t="shared" si="115"/>
        <v>0</v>
      </c>
    </row>
    <row r="621" spans="1:16" ht="14.25" customHeight="1" x14ac:dyDescent="0.2">
      <c r="A621" s="134">
        <v>55341021000</v>
      </c>
      <c r="B621" s="134" t="s">
        <v>2415</v>
      </c>
      <c r="C621" s="22">
        <v>18.5</v>
      </c>
      <c r="D621" s="22">
        <v>25</v>
      </c>
      <c r="E621" s="36">
        <v>8350.18</v>
      </c>
      <c r="F621" s="35"/>
      <c r="G621" s="36">
        <f t="shared" si="111"/>
        <v>0</v>
      </c>
      <c r="H621" s="36">
        <f t="shared" si="112"/>
        <v>0</v>
      </c>
      <c r="I621" s="24">
        <f t="shared" si="113"/>
        <v>0</v>
      </c>
      <c r="K621" s="22"/>
      <c r="L621" s="26">
        <f>IFERROR((VLOOKUP(K621,tenute!D:E,2,FALSE)),0)</f>
        <v>0</v>
      </c>
      <c r="M621" s="26"/>
      <c r="N621" s="26">
        <f>IFERROR((VLOOKUP(M621,guarnizioni!G:H,2,FALSE)),0)</f>
        <v>0</v>
      </c>
      <c r="O621" s="26">
        <f t="shared" si="114"/>
        <v>8350.18</v>
      </c>
      <c r="P621" s="26">
        <f t="shared" si="115"/>
        <v>0</v>
      </c>
    </row>
    <row r="622" spans="1:16" ht="14.25" customHeight="1" x14ac:dyDescent="0.2">
      <c r="A622" s="134">
        <v>55341221000</v>
      </c>
      <c r="B622" s="134" t="s">
        <v>2416</v>
      </c>
      <c r="C622" s="22">
        <v>22</v>
      </c>
      <c r="D622" s="22">
        <v>30</v>
      </c>
      <c r="E622" s="36">
        <v>8954.61</v>
      </c>
      <c r="F622" s="35"/>
      <c r="G622" s="36">
        <f t="shared" si="111"/>
        <v>0</v>
      </c>
      <c r="H622" s="36">
        <f t="shared" si="112"/>
        <v>0</v>
      </c>
      <c r="I622" s="24">
        <f t="shared" si="113"/>
        <v>0</v>
      </c>
      <c r="K622" s="22"/>
      <c r="L622" s="26">
        <f>IFERROR((VLOOKUP(K622,tenute!D:E,2,FALSE)),0)</f>
        <v>0</v>
      </c>
      <c r="M622" s="26"/>
      <c r="N622" s="26">
        <f>IFERROR((VLOOKUP(M622,guarnizioni!G:H,2,FALSE)),0)</f>
        <v>0</v>
      </c>
      <c r="O622" s="26">
        <f t="shared" si="114"/>
        <v>8954.61</v>
      </c>
      <c r="P622" s="26">
        <f t="shared" si="115"/>
        <v>0</v>
      </c>
    </row>
    <row r="623" spans="1:16" ht="14.25" customHeight="1" x14ac:dyDescent="0.2">
      <c r="A623" s="134">
        <v>55350121000</v>
      </c>
      <c r="B623" s="134" t="s">
        <v>3310</v>
      </c>
      <c r="C623" s="22">
        <v>4</v>
      </c>
      <c r="D623" s="22">
        <v>5.5</v>
      </c>
      <c r="E623" s="36">
        <v>3004.65</v>
      </c>
      <c r="F623" s="35"/>
      <c r="G623" s="36">
        <f t="shared" ref="G623:G631" si="116">IF(F623="",IF($I$8="","",$I$8),F623)</f>
        <v>0</v>
      </c>
      <c r="H623" s="36">
        <f t="shared" ref="H623:H631" si="117">ROUND(E623*(G623),2)</f>
        <v>0</v>
      </c>
      <c r="I623" s="24">
        <f t="shared" ref="I623:I631" si="118">H623*$I$10</f>
        <v>0</v>
      </c>
      <c r="K623" s="22"/>
      <c r="L623" s="26">
        <f>IFERROR((VLOOKUP(K623,tenute!D:E,2,FALSE)),0)</f>
        <v>0</v>
      </c>
      <c r="M623" s="26"/>
      <c r="N623" s="26">
        <f>IFERROR((VLOOKUP(M623,guarnizioni!G:H,2,FALSE)),0)</f>
        <v>0</v>
      </c>
      <c r="O623" s="26">
        <f t="shared" ref="O623:O630" si="119">E623+L623+N623</f>
        <v>3004.65</v>
      </c>
      <c r="P623" s="26">
        <f t="shared" ref="P623:P630" si="120">O623*$I$8</f>
        <v>0</v>
      </c>
    </row>
    <row r="624" spans="1:16" ht="14.25" customHeight="1" x14ac:dyDescent="0.2">
      <c r="A624" s="134">
        <v>55350221000</v>
      </c>
      <c r="B624" s="134" t="s">
        <v>295</v>
      </c>
      <c r="C624" s="22">
        <v>5.5</v>
      </c>
      <c r="D624" s="22">
        <v>7.5</v>
      </c>
      <c r="E624" s="36">
        <v>3612.31</v>
      </c>
      <c r="F624" s="35"/>
      <c r="G624" s="36">
        <f t="shared" si="116"/>
        <v>0</v>
      </c>
      <c r="H624" s="36">
        <f t="shared" si="117"/>
        <v>0</v>
      </c>
      <c r="I624" s="24">
        <f t="shared" si="118"/>
        <v>0</v>
      </c>
      <c r="K624" s="22"/>
      <c r="L624" s="26">
        <f>IFERROR((VLOOKUP(K624,tenute!D:E,2,FALSE)),0)</f>
        <v>0</v>
      </c>
      <c r="M624" s="26"/>
      <c r="N624" s="26">
        <f>IFERROR((VLOOKUP(M624,guarnizioni!G:H,2,FALSE)),0)</f>
        <v>0</v>
      </c>
      <c r="O624" s="26">
        <f t="shared" si="119"/>
        <v>3612.31</v>
      </c>
      <c r="P624" s="26">
        <f t="shared" si="120"/>
        <v>0</v>
      </c>
    </row>
    <row r="625" spans="1:16" ht="14.25" customHeight="1" x14ac:dyDescent="0.2">
      <c r="A625" s="134">
        <v>55350321000</v>
      </c>
      <c r="B625" s="134" t="s">
        <v>296</v>
      </c>
      <c r="C625" s="22">
        <v>7.5</v>
      </c>
      <c r="D625" s="22">
        <v>10</v>
      </c>
      <c r="E625" s="36">
        <v>4165.47</v>
      </c>
      <c r="F625" s="35"/>
      <c r="G625" s="36">
        <f t="shared" si="116"/>
        <v>0</v>
      </c>
      <c r="H625" s="36">
        <f t="shared" si="117"/>
        <v>0</v>
      </c>
      <c r="I625" s="24">
        <f t="shared" si="118"/>
        <v>0</v>
      </c>
      <c r="K625" s="22"/>
      <c r="L625" s="26">
        <f>IFERROR((VLOOKUP(K625,tenute!D:E,2,FALSE)),0)</f>
        <v>0</v>
      </c>
      <c r="M625" s="26"/>
      <c r="N625" s="26">
        <f>IFERROR((VLOOKUP(M625,guarnizioni!G:H,2,FALSE)),0)</f>
        <v>0</v>
      </c>
      <c r="O625" s="26">
        <f t="shared" si="119"/>
        <v>4165.47</v>
      </c>
      <c r="P625" s="26">
        <f t="shared" si="120"/>
        <v>0</v>
      </c>
    </row>
    <row r="626" spans="1:16" ht="14.25" customHeight="1" x14ac:dyDescent="0.2">
      <c r="A626" s="134">
        <v>55350421000</v>
      </c>
      <c r="B626" s="134" t="s">
        <v>2417</v>
      </c>
      <c r="C626" s="22">
        <v>11</v>
      </c>
      <c r="D626" s="22">
        <v>15</v>
      </c>
      <c r="E626" s="36">
        <v>4981.54</v>
      </c>
      <c r="F626" s="35"/>
      <c r="G626" s="36">
        <f t="shared" si="116"/>
        <v>0</v>
      </c>
      <c r="H626" s="36">
        <f t="shared" si="117"/>
        <v>0</v>
      </c>
      <c r="I626" s="24">
        <f t="shared" si="118"/>
        <v>0</v>
      </c>
      <c r="K626" s="22"/>
      <c r="L626" s="26">
        <f>IFERROR((VLOOKUP(K626,tenute!D:E,2,FALSE)),0)</f>
        <v>0</v>
      </c>
      <c r="M626" s="26"/>
      <c r="N626" s="26">
        <f>IFERROR((VLOOKUP(M626,guarnizioni!G:H,2,FALSE)),0)</f>
        <v>0</v>
      </c>
      <c r="O626" s="26">
        <f t="shared" si="119"/>
        <v>4981.54</v>
      </c>
      <c r="P626" s="26">
        <f t="shared" si="120"/>
        <v>0</v>
      </c>
    </row>
    <row r="627" spans="1:16" ht="14.25" customHeight="1" x14ac:dyDescent="0.2">
      <c r="A627" s="134">
        <v>55350521000</v>
      </c>
      <c r="B627" s="134" t="s">
        <v>2418</v>
      </c>
      <c r="C627" s="22">
        <v>15</v>
      </c>
      <c r="D627" s="22">
        <v>20</v>
      </c>
      <c r="E627" s="36">
        <v>5537.94</v>
      </c>
      <c r="F627" s="35"/>
      <c r="G627" s="36">
        <f t="shared" si="116"/>
        <v>0</v>
      </c>
      <c r="H627" s="36">
        <f t="shared" si="117"/>
        <v>0</v>
      </c>
      <c r="I627" s="24">
        <f t="shared" si="118"/>
        <v>0</v>
      </c>
      <c r="K627" s="22"/>
      <c r="L627" s="26">
        <f>IFERROR((VLOOKUP(K627,tenute!D:E,2,FALSE)),0)</f>
        <v>0</v>
      </c>
      <c r="M627" s="26"/>
      <c r="N627" s="26">
        <f>IFERROR((VLOOKUP(M627,guarnizioni!G:H,2,FALSE)),0)</f>
        <v>0</v>
      </c>
      <c r="O627" s="26">
        <f t="shared" si="119"/>
        <v>5537.94</v>
      </c>
      <c r="P627" s="26">
        <f t="shared" si="120"/>
        <v>0</v>
      </c>
    </row>
    <row r="628" spans="1:16" ht="14.25" customHeight="1" x14ac:dyDescent="0.2">
      <c r="A628" s="134">
        <v>55350621000</v>
      </c>
      <c r="B628" s="134" t="s">
        <v>2419</v>
      </c>
      <c r="C628" s="22">
        <v>15</v>
      </c>
      <c r="D628" s="22">
        <v>20</v>
      </c>
      <c r="E628" s="36">
        <v>6337.96</v>
      </c>
      <c r="F628" s="35"/>
      <c r="G628" s="36">
        <f t="shared" si="116"/>
        <v>0</v>
      </c>
      <c r="H628" s="36">
        <f t="shared" si="117"/>
        <v>0</v>
      </c>
      <c r="I628" s="24">
        <f t="shared" si="118"/>
        <v>0</v>
      </c>
      <c r="K628" s="22"/>
      <c r="L628" s="26">
        <f>IFERROR((VLOOKUP(K628,tenute!D:E,2,FALSE)),0)</f>
        <v>0</v>
      </c>
      <c r="M628" s="26"/>
      <c r="N628" s="26">
        <f>IFERROR((VLOOKUP(M628,guarnizioni!G:H,2,FALSE)),0)</f>
        <v>0</v>
      </c>
      <c r="O628" s="26">
        <f t="shared" si="119"/>
        <v>6337.96</v>
      </c>
      <c r="P628" s="26">
        <f t="shared" si="120"/>
        <v>0</v>
      </c>
    </row>
    <row r="629" spans="1:16" ht="14.25" customHeight="1" x14ac:dyDescent="0.2">
      <c r="A629" s="134">
        <v>55350721000</v>
      </c>
      <c r="B629" s="134" t="s">
        <v>2420</v>
      </c>
      <c r="C629" s="22">
        <v>18.5</v>
      </c>
      <c r="D629" s="22">
        <v>25</v>
      </c>
      <c r="E629" s="36">
        <v>7383.36</v>
      </c>
      <c r="F629" s="35"/>
      <c r="G629" s="36">
        <f t="shared" si="116"/>
        <v>0</v>
      </c>
      <c r="H629" s="36">
        <f t="shared" si="117"/>
        <v>0</v>
      </c>
      <c r="I629" s="24">
        <f t="shared" si="118"/>
        <v>0</v>
      </c>
      <c r="K629" s="22"/>
      <c r="L629" s="26">
        <f>IFERROR((VLOOKUP(K629,tenute!D:E,2,FALSE)),0)</f>
        <v>0</v>
      </c>
      <c r="M629" s="26"/>
      <c r="N629" s="26">
        <f>IFERROR((VLOOKUP(M629,guarnizioni!G:H,2,FALSE)),0)</f>
        <v>0</v>
      </c>
      <c r="O629" s="26">
        <f t="shared" si="119"/>
        <v>7383.36</v>
      </c>
      <c r="P629" s="26">
        <f t="shared" si="120"/>
        <v>0</v>
      </c>
    </row>
    <row r="630" spans="1:16" ht="14.25" customHeight="1" x14ac:dyDescent="0.2">
      <c r="A630" s="134">
        <v>55350821000</v>
      </c>
      <c r="B630" s="134" t="s">
        <v>2421</v>
      </c>
      <c r="C630" s="22">
        <v>22</v>
      </c>
      <c r="D630" s="22">
        <v>30</v>
      </c>
      <c r="E630" s="36">
        <v>8292.44</v>
      </c>
      <c r="F630" s="35"/>
      <c r="G630" s="36">
        <f t="shared" si="116"/>
        <v>0</v>
      </c>
      <c r="H630" s="36">
        <f t="shared" si="117"/>
        <v>0</v>
      </c>
      <c r="I630" s="24">
        <f t="shared" si="118"/>
        <v>0</v>
      </c>
      <c r="K630" s="22"/>
      <c r="L630" s="26">
        <f>IFERROR((VLOOKUP(K630,tenute!D:E,2,FALSE)),0)</f>
        <v>0</v>
      </c>
      <c r="M630" s="26"/>
      <c r="N630" s="26">
        <f>IFERROR((VLOOKUP(M630,guarnizioni!G:H,2,FALSE)),0)</f>
        <v>0</v>
      </c>
      <c r="O630" s="26">
        <f t="shared" si="119"/>
        <v>8292.44</v>
      </c>
      <c r="P630" s="26">
        <f t="shared" si="120"/>
        <v>0</v>
      </c>
    </row>
    <row r="631" spans="1:16" ht="14.25" customHeight="1" x14ac:dyDescent="0.2">
      <c r="A631" s="134" t="s">
        <v>7167</v>
      </c>
      <c r="B631" s="134" t="s">
        <v>7113</v>
      </c>
      <c r="C631" s="22">
        <v>5.5</v>
      </c>
      <c r="D631" s="22">
        <v>7.5</v>
      </c>
      <c r="E631" s="36">
        <v>4092.6</v>
      </c>
      <c r="F631" s="35"/>
      <c r="G631" s="36">
        <f t="shared" si="116"/>
        <v>0</v>
      </c>
      <c r="H631" s="36">
        <f t="shared" si="117"/>
        <v>0</v>
      </c>
      <c r="I631" s="24">
        <f t="shared" si="118"/>
        <v>0</v>
      </c>
      <c r="K631" s="22"/>
      <c r="L631" s="26">
        <f>IFERROR((VLOOKUP(K631,tenute!D:E,2,FALSE)),0)</f>
        <v>0</v>
      </c>
      <c r="M631" s="22"/>
      <c r="N631" s="22"/>
      <c r="O631" s="26">
        <f t="shared" ref="O631:O657" si="121">E631+L631+N631</f>
        <v>4092.6</v>
      </c>
      <c r="P631" s="26">
        <f t="shared" ref="P631:P657" si="122">O631*$I$8</f>
        <v>0</v>
      </c>
    </row>
    <row r="632" spans="1:16" ht="14.25" customHeight="1" x14ac:dyDescent="0.2">
      <c r="A632" s="134" t="s">
        <v>7168</v>
      </c>
      <c r="B632" s="134" t="s">
        <v>7115</v>
      </c>
      <c r="C632" s="22">
        <v>7.5</v>
      </c>
      <c r="D632" s="22">
        <v>10</v>
      </c>
      <c r="E632" s="36">
        <v>4836.24</v>
      </c>
      <c r="F632" s="35"/>
      <c r="G632" s="36">
        <f t="shared" ref="G632:G657" si="123">IF(F632="",IF($I$8="","",$I$8),F632)</f>
        <v>0</v>
      </c>
      <c r="H632" s="36">
        <f t="shared" ref="H632:H657" si="124">ROUND(E632*(G632),2)</f>
        <v>0</v>
      </c>
      <c r="I632" s="24">
        <f t="shared" ref="I632:I657" si="125">H632*$I$10</f>
        <v>0</v>
      </c>
      <c r="K632" s="22"/>
      <c r="L632" s="26">
        <f>IFERROR((VLOOKUP(K632,tenute!D:E,2,FALSE)),0)</f>
        <v>0</v>
      </c>
      <c r="M632" s="22"/>
      <c r="N632" s="22"/>
      <c r="O632" s="26">
        <f t="shared" si="121"/>
        <v>4836.24</v>
      </c>
      <c r="P632" s="26">
        <f t="shared" si="122"/>
        <v>0</v>
      </c>
    </row>
    <row r="633" spans="1:16" ht="14.25" customHeight="1" x14ac:dyDescent="0.2">
      <c r="A633" s="134" t="s">
        <v>7169</v>
      </c>
      <c r="B633" s="134" t="s">
        <v>7117</v>
      </c>
      <c r="C633" s="22">
        <v>11</v>
      </c>
      <c r="D633" s="22">
        <v>15</v>
      </c>
      <c r="E633" s="36">
        <v>5421.62</v>
      </c>
      <c r="F633" s="35"/>
      <c r="G633" s="36">
        <f t="shared" si="123"/>
        <v>0</v>
      </c>
      <c r="H633" s="36">
        <f t="shared" si="124"/>
        <v>0</v>
      </c>
      <c r="I633" s="24">
        <f t="shared" si="125"/>
        <v>0</v>
      </c>
      <c r="K633" s="22"/>
      <c r="L633" s="26">
        <f>IFERROR((VLOOKUP(K633,tenute!D:E,2,FALSE)),0)</f>
        <v>0</v>
      </c>
      <c r="M633" s="22"/>
      <c r="N633" s="22"/>
      <c r="O633" s="26">
        <f t="shared" si="121"/>
        <v>5421.62</v>
      </c>
      <c r="P633" s="26">
        <f t="shared" si="122"/>
        <v>0</v>
      </c>
    </row>
    <row r="634" spans="1:16" ht="14.25" customHeight="1" x14ac:dyDescent="0.2">
      <c r="A634" s="134" t="s">
        <v>7170</v>
      </c>
      <c r="B634" s="134" t="s">
        <v>7122</v>
      </c>
      <c r="C634" s="22">
        <v>15</v>
      </c>
      <c r="D634" s="22">
        <v>20</v>
      </c>
      <c r="E634" s="36">
        <v>6442.3</v>
      </c>
      <c r="F634" s="35"/>
      <c r="G634" s="36">
        <f t="shared" si="123"/>
        <v>0</v>
      </c>
      <c r="H634" s="36">
        <f t="shared" si="124"/>
        <v>0</v>
      </c>
      <c r="I634" s="24">
        <f t="shared" si="125"/>
        <v>0</v>
      </c>
      <c r="K634" s="22"/>
      <c r="L634" s="26">
        <f>IFERROR((VLOOKUP(K634,tenute!D:E,2,FALSE)),0)</f>
        <v>0</v>
      </c>
      <c r="M634" s="22"/>
      <c r="N634" s="22"/>
      <c r="O634" s="26">
        <f t="shared" si="121"/>
        <v>6442.3</v>
      </c>
      <c r="P634" s="26">
        <f t="shared" si="122"/>
        <v>0</v>
      </c>
    </row>
    <row r="635" spans="1:16" ht="14.25" customHeight="1" x14ac:dyDescent="0.2">
      <c r="A635" s="134" t="s">
        <v>7171</v>
      </c>
      <c r="B635" s="134" t="s">
        <v>7119</v>
      </c>
      <c r="C635" s="22">
        <v>18.5</v>
      </c>
      <c r="D635" s="22">
        <v>25</v>
      </c>
      <c r="E635" s="36">
        <v>6442.3</v>
      </c>
      <c r="F635" s="35"/>
      <c r="G635" s="36">
        <f t="shared" si="123"/>
        <v>0</v>
      </c>
      <c r="H635" s="36">
        <f t="shared" si="124"/>
        <v>0</v>
      </c>
      <c r="I635" s="24">
        <f t="shared" si="125"/>
        <v>0</v>
      </c>
      <c r="K635" s="22"/>
      <c r="L635" s="26">
        <f>IFERROR((VLOOKUP(K635,tenute!D:E,2,FALSE)),0)</f>
        <v>0</v>
      </c>
      <c r="M635" s="22"/>
      <c r="N635" s="22"/>
      <c r="O635" s="26">
        <f t="shared" si="121"/>
        <v>6442.3</v>
      </c>
      <c r="P635" s="26">
        <f t="shared" si="122"/>
        <v>0</v>
      </c>
    </row>
    <row r="636" spans="1:16" ht="14.25" customHeight="1" x14ac:dyDescent="0.2">
      <c r="A636" s="134" t="s">
        <v>7172</v>
      </c>
      <c r="B636" s="134" t="s">
        <v>7123</v>
      </c>
      <c r="C636" s="22">
        <v>18.5</v>
      </c>
      <c r="D636" s="22">
        <v>25</v>
      </c>
      <c r="E636" s="36">
        <v>7029.34</v>
      </c>
      <c r="F636" s="35"/>
      <c r="G636" s="36">
        <f t="shared" si="123"/>
        <v>0</v>
      </c>
      <c r="H636" s="36">
        <f t="shared" si="124"/>
        <v>0</v>
      </c>
      <c r="I636" s="24">
        <f t="shared" si="125"/>
        <v>0</v>
      </c>
      <c r="K636" s="22"/>
      <c r="L636" s="26">
        <f>IFERROR((VLOOKUP(K636,tenute!D:E,2,FALSE)),0)</f>
        <v>0</v>
      </c>
      <c r="M636" s="22"/>
      <c r="N636" s="22"/>
      <c r="O636" s="26">
        <f t="shared" si="121"/>
        <v>7029.34</v>
      </c>
      <c r="P636" s="26">
        <f t="shared" si="122"/>
        <v>0</v>
      </c>
    </row>
    <row r="637" spans="1:16" ht="14.25" customHeight="1" x14ac:dyDescent="0.2">
      <c r="A637" s="134" t="s">
        <v>7173</v>
      </c>
      <c r="B637" s="134" t="s">
        <v>7125</v>
      </c>
      <c r="C637" s="22">
        <v>22</v>
      </c>
      <c r="D637" s="22">
        <v>30</v>
      </c>
      <c r="E637" s="36">
        <v>7533.87</v>
      </c>
      <c r="F637" s="35"/>
      <c r="G637" s="36">
        <f t="shared" si="123"/>
        <v>0</v>
      </c>
      <c r="H637" s="36">
        <f t="shared" si="124"/>
        <v>0</v>
      </c>
      <c r="I637" s="24">
        <f t="shared" si="125"/>
        <v>0</v>
      </c>
      <c r="K637" s="22"/>
      <c r="L637" s="26">
        <f>IFERROR((VLOOKUP(K637,tenute!D:E,2,FALSE)),0)</f>
        <v>0</v>
      </c>
      <c r="M637" s="22"/>
      <c r="N637" s="22"/>
      <c r="O637" s="26">
        <f t="shared" si="121"/>
        <v>7533.87</v>
      </c>
      <c r="P637" s="26">
        <f t="shared" si="122"/>
        <v>0</v>
      </c>
    </row>
    <row r="638" spans="1:16" ht="14.25" customHeight="1" x14ac:dyDescent="0.2">
      <c r="A638" s="134" t="s">
        <v>7174</v>
      </c>
      <c r="B638" s="134" t="s">
        <v>7127</v>
      </c>
      <c r="C638" s="22">
        <v>30</v>
      </c>
      <c r="D638" s="22">
        <v>40</v>
      </c>
      <c r="E638" s="36">
        <v>8208.2900000000009</v>
      </c>
      <c r="F638" s="35"/>
      <c r="G638" s="36">
        <f t="shared" si="123"/>
        <v>0</v>
      </c>
      <c r="H638" s="36">
        <f t="shared" si="124"/>
        <v>0</v>
      </c>
      <c r="I638" s="24">
        <f t="shared" si="125"/>
        <v>0</v>
      </c>
      <c r="K638" s="22"/>
      <c r="L638" s="26">
        <f>IFERROR((VLOOKUP(K638,tenute!D:E,2,FALSE)),0)</f>
        <v>0</v>
      </c>
      <c r="M638" s="22"/>
      <c r="N638" s="22"/>
      <c r="O638" s="26">
        <f t="shared" si="121"/>
        <v>8208.2900000000009</v>
      </c>
      <c r="P638" s="26">
        <f t="shared" si="122"/>
        <v>0</v>
      </c>
    </row>
    <row r="639" spans="1:16" ht="14.25" customHeight="1" x14ac:dyDescent="0.2">
      <c r="A639" s="134" t="s">
        <v>7175</v>
      </c>
      <c r="B639" s="134" t="s">
        <v>7130</v>
      </c>
      <c r="C639" s="22">
        <v>30</v>
      </c>
      <c r="D639" s="22">
        <v>40</v>
      </c>
      <c r="E639" s="36">
        <v>8208.2900000000009</v>
      </c>
      <c r="F639" s="35"/>
      <c r="G639" s="36">
        <f t="shared" si="123"/>
        <v>0</v>
      </c>
      <c r="H639" s="36">
        <f t="shared" si="124"/>
        <v>0</v>
      </c>
      <c r="I639" s="24">
        <f t="shared" si="125"/>
        <v>0</v>
      </c>
      <c r="K639" s="22"/>
      <c r="L639" s="26">
        <f>IFERROR((VLOOKUP(K639,tenute!D:E,2,FALSE)),0)</f>
        <v>0</v>
      </c>
      <c r="M639" s="22"/>
      <c r="N639" s="22"/>
      <c r="O639" s="26">
        <f t="shared" si="121"/>
        <v>8208.2900000000009</v>
      </c>
      <c r="P639" s="26">
        <f t="shared" si="122"/>
        <v>0</v>
      </c>
    </row>
    <row r="640" spans="1:16" ht="14.25" customHeight="1" x14ac:dyDescent="0.2">
      <c r="A640" s="134" t="s">
        <v>7176</v>
      </c>
      <c r="B640" s="134" t="s">
        <v>7131</v>
      </c>
      <c r="C640" s="22">
        <v>30</v>
      </c>
      <c r="D640" s="22">
        <v>40</v>
      </c>
      <c r="E640" s="36">
        <v>8731</v>
      </c>
      <c r="F640" s="35"/>
      <c r="G640" s="36">
        <f t="shared" si="123"/>
        <v>0</v>
      </c>
      <c r="H640" s="36">
        <f t="shared" si="124"/>
        <v>0</v>
      </c>
      <c r="I640" s="24">
        <f t="shared" si="125"/>
        <v>0</v>
      </c>
      <c r="K640" s="22"/>
      <c r="L640" s="26">
        <f>IFERROR((VLOOKUP(K640,tenute!D:E,2,FALSE)),0)</f>
        <v>0</v>
      </c>
      <c r="M640" s="22"/>
      <c r="N640" s="22"/>
      <c r="O640" s="26">
        <f t="shared" si="121"/>
        <v>8731</v>
      </c>
      <c r="P640" s="26">
        <f t="shared" si="122"/>
        <v>0</v>
      </c>
    </row>
    <row r="641" spans="1:16" ht="14.25" customHeight="1" x14ac:dyDescent="0.2">
      <c r="A641" s="134" t="s">
        <v>7177</v>
      </c>
      <c r="B641" s="134" t="s">
        <v>7134</v>
      </c>
      <c r="C641" s="22">
        <v>37</v>
      </c>
      <c r="D641" s="22">
        <v>50</v>
      </c>
      <c r="E641" s="36">
        <v>9171.23</v>
      </c>
      <c r="F641" s="35"/>
      <c r="G641" s="36">
        <f t="shared" si="123"/>
        <v>0</v>
      </c>
      <c r="H641" s="36">
        <f t="shared" si="124"/>
        <v>0</v>
      </c>
      <c r="I641" s="24">
        <f t="shared" si="125"/>
        <v>0</v>
      </c>
      <c r="K641" s="22"/>
      <c r="L641" s="26">
        <f>IFERROR((VLOOKUP(K641,tenute!D:E,2,FALSE)),0)</f>
        <v>0</v>
      </c>
      <c r="M641" s="22"/>
      <c r="N641" s="22"/>
      <c r="O641" s="26">
        <f t="shared" si="121"/>
        <v>9171.23</v>
      </c>
      <c r="P641" s="26">
        <f t="shared" si="122"/>
        <v>0</v>
      </c>
    </row>
    <row r="642" spans="1:16" ht="14.25" customHeight="1" x14ac:dyDescent="0.2">
      <c r="A642" s="134" t="s">
        <v>7178</v>
      </c>
      <c r="B642" s="134" t="s">
        <v>7135</v>
      </c>
      <c r="C642" s="22">
        <v>37</v>
      </c>
      <c r="D642" s="22">
        <v>50</v>
      </c>
      <c r="E642" s="36">
        <v>9722</v>
      </c>
      <c r="F642" s="35"/>
      <c r="G642" s="36">
        <f t="shared" si="123"/>
        <v>0</v>
      </c>
      <c r="H642" s="36">
        <f t="shared" si="124"/>
        <v>0</v>
      </c>
      <c r="I642" s="24">
        <f t="shared" si="125"/>
        <v>0</v>
      </c>
      <c r="K642" s="22"/>
      <c r="L642" s="26">
        <f>IFERROR((VLOOKUP(K642,tenute!D:E,2,FALSE)),0)</f>
        <v>0</v>
      </c>
      <c r="M642" s="22"/>
      <c r="N642" s="22"/>
      <c r="O642" s="26">
        <f t="shared" si="121"/>
        <v>9722</v>
      </c>
      <c r="P642" s="26">
        <f t="shared" si="122"/>
        <v>0</v>
      </c>
    </row>
    <row r="643" spans="1:16" ht="14.25" customHeight="1" x14ac:dyDescent="0.2">
      <c r="A643" s="134" t="s">
        <v>7179</v>
      </c>
      <c r="B643" s="134" t="s">
        <v>7138</v>
      </c>
      <c r="C643" s="22">
        <v>45</v>
      </c>
      <c r="D643" s="22">
        <v>60</v>
      </c>
      <c r="E643" s="36">
        <v>10294.17</v>
      </c>
      <c r="F643" s="35"/>
      <c r="G643" s="36">
        <f t="shared" si="123"/>
        <v>0</v>
      </c>
      <c r="H643" s="36">
        <f t="shared" si="124"/>
        <v>0</v>
      </c>
      <c r="I643" s="24">
        <f t="shared" si="125"/>
        <v>0</v>
      </c>
      <c r="K643" s="22"/>
      <c r="L643" s="26">
        <f>IFERROR((VLOOKUP(K643,tenute!D:E,2,FALSE)),0)</f>
        <v>0</v>
      </c>
      <c r="M643" s="22"/>
      <c r="N643" s="22"/>
      <c r="O643" s="26">
        <f t="shared" si="121"/>
        <v>10294.17</v>
      </c>
      <c r="P643" s="26">
        <f t="shared" si="122"/>
        <v>0</v>
      </c>
    </row>
    <row r="644" spans="1:16" ht="14.25" customHeight="1" x14ac:dyDescent="0.2">
      <c r="A644" s="134" t="s">
        <v>7180</v>
      </c>
      <c r="B644" s="134" t="s">
        <v>7139</v>
      </c>
      <c r="C644" s="22">
        <v>45</v>
      </c>
      <c r="D644" s="22">
        <v>60</v>
      </c>
      <c r="E644" s="36">
        <v>12197.02</v>
      </c>
      <c r="F644" s="35"/>
      <c r="G644" s="36">
        <f t="shared" si="123"/>
        <v>0</v>
      </c>
      <c r="H644" s="36">
        <f t="shared" si="124"/>
        <v>0</v>
      </c>
      <c r="I644" s="24">
        <f t="shared" si="125"/>
        <v>0</v>
      </c>
      <c r="K644" s="22"/>
      <c r="L644" s="26">
        <f>IFERROR((VLOOKUP(K644,tenute!D:E,2,FALSE)),0)</f>
        <v>0</v>
      </c>
      <c r="M644" s="22"/>
      <c r="N644" s="22"/>
      <c r="O644" s="26">
        <f t="shared" si="121"/>
        <v>12197.02</v>
      </c>
      <c r="P644" s="26">
        <f t="shared" si="122"/>
        <v>0</v>
      </c>
    </row>
    <row r="645" spans="1:16" ht="14.25" customHeight="1" x14ac:dyDescent="0.2">
      <c r="A645" s="134" t="s">
        <v>7181</v>
      </c>
      <c r="B645" s="134" t="s">
        <v>7142</v>
      </c>
      <c r="C645" s="22">
        <v>45</v>
      </c>
      <c r="D645" s="22">
        <v>60</v>
      </c>
      <c r="E645" s="36">
        <v>12197.02</v>
      </c>
      <c r="F645" s="35"/>
      <c r="G645" s="36">
        <f t="shared" si="123"/>
        <v>0</v>
      </c>
      <c r="H645" s="36">
        <f t="shared" si="124"/>
        <v>0</v>
      </c>
      <c r="I645" s="24">
        <f t="shared" si="125"/>
        <v>0</v>
      </c>
      <c r="K645" s="22"/>
      <c r="L645" s="26">
        <f>IFERROR((VLOOKUP(K645,tenute!D:E,2,FALSE)),0)</f>
        <v>0</v>
      </c>
      <c r="M645" s="22"/>
      <c r="N645" s="22"/>
      <c r="O645" s="26">
        <f t="shared" si="121"/>
        <v>12197.02</v>
      </c>
      <c r="P645" s="26">
        <f t="shared" si="122"/>
        <v>0</v>
      </c>
    </row>
    <row r="646" spans="1:16" ht="14.25" customHeight="1" x14ac:dyDescent="0.2">
      <c r="A646" s="134" t="s">
        <v>7182</v>
      </c>
      <c r="B646" s="134" t="s">
        <v>7143</v>
      </c>
      <c r="C646" s="22">
        <v>5.5</v>
      </c>
      <c r="D646" s="22">
        <v>7.5</v>
      </c>
      <c r="E646" s="36">
        <v>4422.38</v>
      </c>
      <c r="F646" s="35"/>
      <c r="G646" s="36">
        <f t="shared" si="123"/>
        <v>0</v>
      </c>
      <c r="H646" s="36">
        <f t="shared" si="124"/>
        <v>0</v>
      </c>
      <c r="I646" s="24">
        <f t="shared" si="125"/>
        <v>0</v>
      </c>
      <c r="K646" s="22"/>
      <c r="L646" s="26">
        <f>IFERROR((VLOOKUP(K646,tenute!D:E,2,FALSE)),0)</f>
        <v>0</v>
      </c>
      <c r="M646" s="22"/>
      <c r="N646" s="22"/>
      <c r="O646" s="26">
        <f t="shared" si="121"/>
        <v>4422.38</v>
      </c>
      <c r="P646" s="26">
        <f t="shared" si="122"/>
        <v>0</v>
      </c>
    </row>
    <row r="647" spans="1:16" ht="14.25" customHeight="1" x14ac:dyDescent="0.2">
      <c r="A647" s="134" t="s">
        <v>7183</v>
      </c>
      <c r="B647" s="134" t="s">
        <v>7146</v>
      </c>
      <c r="C647" s="22">
        <v>7.5</v>
      </c>
      <c r="D647" s="22">
        <v>10</v>
      </c>
      <c r="E647" s="36">
        <v>4836.24</v>
      </c>
      <c r="F647" s="35"/>
      <c r="G647" s="36">
        <f t="shared" si="123"/>
        <v>0</v>
      </c>
      <c r="H647" s="36">
        <f t="shared" si="124"/>
        <v>0</v>
      </c>
      <c r="I647" s="24">
        <f t="shared" si="125"/>
        <v>0</v>
      </c>
      <c r="K647" s="22"/>
      <c r="L647" s="26">
        <f>IFERROR((VLOOKUP(K647,tenute!D:E,2,FALSE)),0)</f>
        <v>0</v>
      </c>
      <c r="M647" s="22"/>
      <c r="N647" s="22"/>
      <c r="O647" s="26">
        <f t="shared" si="121"/>
        <v>4836.24</v>
      </c>
      <c r="P647" s="26">
        <f t="shared" si="122"/>
        <v>0</v>
      </c>
    </row>
    <row r="648" spans="1:16" ht="14.25" customHeight="1" x14ac:dyDescent="0.2">
      <c r="A648" s="134" t="s">
        <v>7184</v>
      </c>
      <c r="B648" s="134" t="s">
        <v>7147</v>
      </c>
      <c r="C648" s="22">
        <v>11</v>
      </c>
      <c r="D648" s="22">
        <v>15</v>
      </c>
      <c r="E648" s="36">
        <v>5443.04</v>
      </c>
      <c r="F648" s="35"/>
      <c r="G648" s="36">
        <f t="shared" si="123"/>
        <v>0</v>
      </c>
      <c r="H648" s="36">
        <f t="shared" si="124"/>
        <v>0</v>
      </c>
      <c r="I648" s="24">
        <f t="shared" si="125"/>
        <v>0</v>
      </c>
      <c r="K648" s="22"/>
      <c r="L648" s="26">
        <f>IFERROR((VLOOKUP(K648,tenute!D:E,2,FALSE)),0)</f>
        <v>0</v>
      </c>
      <c r="M648" s="22"/>
      <c r="N648" s="22"/>
      <c r="O648" s="26">
        <f t="shared" si="121"/>
        <v>5443.04</v>
      </c>
      <c r="P648" s="26">
        <f t="shared" si="122"/>
        <v>0</v>
      </c>
    </row>
    <row r="649" spans="1:16" ht="14.25" customHeight="1" x14ac:dyDescent="0.2">
      <c r="A649" s="134" t="s">
        <v>7185</v>
      </c>
      <c r="B649" s="134" t="s">
        <v>7150</v>
      </c>
      <c r="C649" s="22">
        <v>15</v>
      </c>
      <c r="D649" s="22">
        <v>20</v>
      </c>
      <c r="E649" s="36">
        <v>6084.49</v>
      </c>
      <c r="F649" s="35"/>
      <c r="G649" s="36">
        <f t="shared" si="123"/>
        <v>0</v>
      </c>
      <c r="H649" s="36">
        <f t="shared" si="124"/>
        <v>0</v>
      </c>
      <c r="I649" s="24">
        <f t="shared" si="125"/>
        <v>0</v>
      </c>
      <c r="K649" s="22"/>
      <c r="L649" s="26">
        <f>IFERROR((VLOOKUP(K649,tenute!D:E,2,FALSE)),0)</f>
        <v>0</v>
      </c>
      <c r="M649" s="22"/>
      <c r="N649" s="22"/>
      <c r="O649" s="26">
        <f t="shared" si="121"/>
        <v>6084.49</v>
      </c>
      <c r="P649" s="26">
        <f t="shared" si="122"/>
        <v>0</v>
      </c>
    </row>
    <row r="650" spans="1:16" ht="14.25" customHeight="1" x14ac:dyDescent="0.2">
      <c r="A650" s="134" t="s">
        <v>7186</v>
      </c>
      <c r="B650" s="134" t="s">
        <v>7151</v>
      </c>
      <c r="C650" s="22">
        <v>18.5</v>
      </c>
      <c r="D650" s="22">
        <v>25</v>
      </c>
      <c r="E650" s="36">
        <v>6978.21</v>
      </c>
      <c r="F650" s="35"/>
      <c r="G650" s="36">
        <f t="shared" si="123"/>
        <v>0</v>
      </c>
      <c r="H650" s="36">
        <f t="shared" si="124"/>
        <v>0</v>
      </c>
      <c r="I650" s="24">
        <f t="shared" si="125"/>
        <v>0</v>
      </c>
      <c r="K650" s="22"/>
      <c r="L650" s="26">
        <f>IFERROR((VLOOKUP(K650,tenute!D:E,2,FALSE)),0)</f>
        <v>0</v>
      </c>
      <c r="M650" s="22"/>
      <c r="N650" s="22"/>
      <c r="O650" s="26">
        <f t="shared" si="121"/>
        <v>6978.21</v>
      </c>
      <c r="P650" s="26">
        <f t="shared" si="122"/>
        <v>0</v>
      </c>
    </row>
    <row r="651" spans="1:16" ht="14.25" customHeight="1" x14ac:dyDescent="0.2">
      <c r="A651" s="134" t="s">
        <v>7187</v>
      </c>
      <c r="B651" s="134" t="s">
        <v>7154</v>
      </c>
      <c r="C651" s="22">
        <v>22</v>
      </c>
      <c r="D651" s="22">
        <v>30</v>
      </c>
      <c r="E651" s="36">
        <v>7401.99</v>
      </c>
      <c r="F651" s="35"/>
      <c r="G651" s="36">
        <f t="shared" si="123"/>
        <v>0</v>
      </c>
      <c r="H651" s="36">
        <f t="shared" si="124"/>
        <v>0</v>
      </c>
      <c r="I651" s="24">
        <f t="shared" si="125"/>
        <v>0</v>
      </c>
      <c r="K651" s="22"/>
      <c r="L651" s="26">
        <f>IFERROR((VLOOKUP(K651,tenute!D:E,2,FALSE)),0)</f>
        <v>0</v>
      </c>
      <c r="M651" s="22"/>
      <c r="N651" s="22"/>
      <c r="O651" s="26">
        <f t="shared" si="121"/>
        <v>7401.99</v>
      </c>
      <c r="P651" s="26">
        <f t="shared" si="122"/>
        <v>0</v>
      </c>
    </row>
    <row r="652" spans="1:16" ht="14.25" customHeight="1" x14ac:dyDescent="0.2">
      <c r="A652" s="134" t="s">
        <v>7188</v>
      </c>
      <c r="B652" s="134" t="s">
        <v>7155</v>
      </c>
      <c r="C652" s="22">
        <v>30</v>
      </c>
      <c r="D652" s="22">
        <v>40</v>
      </c>
      <c r="E652" s="36">
        <v>7556.97</v>
      </c>
      <c r="F652" s="35"/>
      <c r="G652" s="36">
        <f t="shared" si="123"/>
        <v>0</v>
      </c>
      <c r="H652" s="36">
        <f t="shared" si="124"/>
        <v>0</v>
      </c>
      <c r="I652" s="24">
        <f t="shared" si="125"/>
        <v>0</v>
      </c>
      <c r="K652" s="22"/>
      <c r="L652" s="26">
        <f>IFERROR((VLOOKUP(K652,tenute!D:E,2,FALSE)),0)</f>
        <v>0</v>
      </c>
      <c r="M652" s="22"/>
      <c r="N652" s="22"/>
      <c r="O652" s="26">
        <f t="shared" si="121"/>
        <v>7556.97</v>
      </c>
      <c r="P652" s="26">
        <f t="shared" si="122"/>
        <v>0</v>
      </c>
    </row>
    <row r="653" spans="1:16" ht="14.25" customHeight="1" x14ac:dyDescent="0.2">
      <c r="A653" s="134" t="s">
        <v>7189</v>
      </c>
      <c r="B653" s="134" t="s">
        <v>7158</v>
      </c>
      <c r="C653" s="22">
        <v>30</v>
      </c>
      <c r="D653" s="22">
        <v>40</v>
      </c>
      <c r="E653" s="36">
        <v>7556.97</v>
      </c>
      <c r="F653" s="35"/>
      <c r="G653" s="36">
        <f t="shared" si="123"/>
        <v>0</v>
      </c>
      <c r="H653" s="36">
        <f t="shared" si="124"/>
        <v>0</v>
      </c>
      <c r="I653" s="24">
        <f t="shared" si="125"/>
        <v>0</v>
      </c>
      <c r="K653" s="22"/>
      <c r="L653" s="26">
        <f>IFERROR((VLOOKUP(K653,tenute!D:E,2,FALSE)),0)</f>
        <v>0</v>
      </c>
      <c r="M653" s="22"/>
      <c r="N653" s="22"/>
      <c r="O653" s="26">
        <f t="shared" si="121"/>
        <v>7556.97</v>
      </c>
      <c r="P653" s="26">
        <f t="shared" si="122"/>
        <v>0</v>
      </c>
    </row>
    <row r="654" spans="1:16" ht="14.25" customHeight="1" x14ac:dyDescent="0.2">
      <c r="A654" s="134" t="s">
        <v>7190</v>
      </c>
      <c r="B654" s="134" t="s">
        <v>7159</v>
      </c>
      <c r="C654" s="22">
        <v>37</v>
      </c>
      <c r="D654" s="22">
        <v>50</v>
      </c>
      <c r="E654" s="36">
        <v>9181.14</v>
      </c>
      <c r="F654" s="35"/>
      <c r="G654" s="36">
        <f t="shared" si="123"/>
        <v>0</v>
      </c>
      <c r="H654" s="36">
        <f t="shared" si="124"/>
        <v>0</v>
      </c>
      <c r="I654" s="24">
        <f t="shared" si="125"/>
        <v>0</v>
      </c>
      <c r="K654" s="22"/>
      <c r="L654" s="26">
        <f>IFERROR((VLOOKUP(K654,tenute!D:E,2,FALSE)),0)</f>
        <v>0</v>
      </c>
      <c r="M654" s="22"/>
      <c r="N654" s="22"/>
      <c r="O654" s="26">
        <f t="shared" si="121"/>
        <v>9181.14</v>
      </c>
      <c r="P654" s="26">
        <f t="shared" si="122"/>
        <v>0</v>
      </c>
    </row>
    <row r="655" spans="1:16" ht="14.25" customHeight="1" x14ac:dyDescent="0.2">
      <c r="A655" s="134" t="s">
        <v>7191</v>
      </c>
      <c r="B655" s="134" t="s">
        <v>7161</v>
      </c>
      <c r="C655" s="22">
        <v>37</v>
      </c>
      <c r="D655" s="22">
        <v>50</v>
      </c>
      <c r="E655" s="36">
        <v>9207.52</v>
      </c>
      <c r="F655" s="35"/>
      <c r="G655" s="36">
        <f t="shared" si="123"/>
        <v>0</v>
      </c>
      <c r="H655" s="36">
        <f t="shared" si="124"/>
        <v>0</v>
      </c>
      <c r="I655" s="24">
        <f t="shared" si="125"/>
        <v>0</v>
      </c>
      <c r="K655" s="22"/>
      <c r="L655" s="26">
        <f>IFERROR((VLOOKUP(K655,tenute!D:E,2,FALSE)),0)</f>
        <v>0</v>
      </c>
      <c r="M655" s="22"/>
      <c r="N655" s="22"/>
      <c r="O655" s="26">
        <f t="shared" si="121"/>
        <v>9207.52</v>
      </c>
      <c r="P655" s="26">
        <f t="shared" si="122"/>
        <v>0</v>
      </c>
    </row>
    <row r="656" spans="1:16" ht="14.25" customHeight="1" x14ac:dyDescent="0.2">
      <c r="A656" s="134" t="s">
        <v>7192</v>
      </c>
      <c r="B656" s="134" t="s">
        <v>7164</v>
      </c>
      <c r="C656" s="22">
        <v>45</v>
      </c>
      <c r="D656" s="22">
        <v>60</v>
      </c>
      <c r="E656" s="36">
        <v>10234.790000000001</v>
      </c>
      <c r="F656" s="35"/>
      <c r="G656" s="36">
        <f t="shared" si="123"/>
        <v>0</v>
      </c>
      <c r="H656" s="36">
        <f t="shared" si="124"/>
        <v>0</v>
      </c>
      <c r="I656" s="24">
        <f t="shared" si="125"/>
        <v>0</v>
      </c>
      <c r="K656" s="22"/>
      <c r="L656" s="26">
        <f>IFERROR((VLOOKUP(K656,tenute!D:E,2,FALSE)),0)</f>
        <v>0</v>
      </c>
      <c r="M656" s="22"/>
      <c r="N656" s="22"/>
      <c r="O656" s="26">
        <f t="shared" si="121"/>
        <v>10234.790000000001</v>
      </c>
      <c r="P656" s="26">
        <f t="shared" si="122"/>
        <v>0</v>
      </c>
    </row>
    <row r="657" spans="1:16" ht="14.25" customHeight="1" x14ac:dyDescent="0.2">
      <c r="A657" s="134" t="s">
        <v>7193</v>
      </c>
      <c r="B657" s="134" t="s">
        <v>7165</v>
      </c>
      <c r="C657" s="22">
        <v>45</v>
      </c>
      <c r="D657" s="22">
        <v>60</v>
      </c>
      <c r="E657" s="36">
        <v>10234.790000000001</v>
      </c>
      <c r="F657" s="35"/>
      <c r="G657" s="36">
        <f t="shared" si="123"/>
        <v>0</v>
      </c>
      <c r="H657" s="36">
        <f t="shared" si="124"/>
        <v>0</v>
      </c>
      <c r="I657" s="24">
        <f t="shared" si="125"/>
        <v>0</v>
      </c>
      <c r="K657" s="22"/>
      <c r="L657" s="26">
        <f>IFERROR((VLOOKUP(K657,tenute!D:E,2,FALSE)),0)</f>
        <v>0</v>
      </c>
      <c r="M657" s="22"/>
      <c r="N657" s="22"/>
      <c r="O657" s="26">
        <f t="shared" si="121"/>
        <v>10234.790000000001</v>
      </c>
      <c r="P657" s="26">
        <f t="shared" si="122"/>
        <v>0</v>
      </c>
    </row>
    <row r="658" spans="1:16" s="162" customFormat="1" ht="14.25" customHeight="1" x14ac:dyDescent="0.2">
      <c r="K658" s="172"/>
      <c r="L658" s="172"/>
      <c r="M658" s="172"/>
      <c r="N658" s="172"/>
      <c r="O658" s="172"/>
      <c r="P658" s="172"/>
    </row>
    <row r="659" spans="1:16" s="162" customFormat="1" ht="14.25" customHeight="1" x14ac:dyDescent="0.2">
      <c r="A659" s="209"/>
      <c r="B659" s="209" t="s">
        <v>4097</v>
      </c>
      <c r="K659" s="172"/>
      <c r="L659" s="172"/>
      <c r="M659" s="172"/>
      <c r="N659" s="172"/>
      <c r="O659" s="172"/>
      <c r="P659" s="172"/>
    </row>
    <row r="660" spans="1:16" s="162" customFormat="1" ht="14.25" customHeight="1" x14ac:dyDescent="0.2">
      <c r="A660" s="209"/>
      <c r="B660" s="209" t="s">
        <v>4096</v>
      </c>
      <c r="K660" s="172"/>
      <c r="L660" s="172"/>
      <c r="M660" s="172"/>
      <c r="N660" s="172"/>
      <c r="O660" s="172"/>
      <c r="P660" s="172"/>
    </row>
    <row r="661" spans="1:16" ht="14.25" customHeight="1" x14ac:dyDescent="0.2">
      <c r="A661" s="140" t="s">
        <v>6585</v>
      </c>
      <c r="B661" s="140" t="s">
        <v>6561</v>
      </c>
      <c r="C661" s="22">
        <v>0.75</v>
      </c>
      <c r="D661" s="22">
        <v>1</v>
      </c>
      <c r="E661" s="36">
        <v>1472.71</v>
      </c>
      <c r="F661" s="35"/>
      <c r="G661" s="36">
        <f t="shared" ref="G661:G677" si="126">IF(F661="",IF($I$8="","",$I$8),F661)</f>
        <v>0</v>
      </c>
      <c r="H661" s="36">
        <f t="shared" ref="H661:H677" si="127">ROUND(E661*(G661),2)</f>
        <v>0</v>
      </c>
      <c r="I661" s="24">
        <f t="shared" ref="I661:I677" si="128">H661*$I$10</f>
        <v>0</v>
      </c>
      <c r="K661" s="24"/>
      <c r="L661" s="26">
        <f>IFERROR((VLOOKUP(K661,'tenute nuove MXV'!D$1:E$29,2,FALSE)),0)</f>
        <v>0</v>
      </c>
      <c r="M661" s="24"/>
      <c r="N661" s="26">
        <f>IFERROR((VLOOKUP(M661,guarnizioni!G:H,2,FALSE)),0)</f>
        <v>0</v>
      </c>
      <c r="O661" s="26">
        <f t="shared" ref="O661:O677" si="129">E661+L661+N661</f>
        <v>1472.71</v>
      </c>
      <c r="P661" s="26">
        <f t="shared" ref="P661:P677" si="130">O661*$I$8</f>
        <v>0</v>
      </c>
    </row>
    <row r="662" spans="1:16" ht="14.25" customHeight="1" x14ac:dyDescent="0.2">
      <c r="A662" s="140" t="s">
        <v>6586</v>
      </c>
      <c r="B662" s="140" t="s">
        <v>6562</v>
      </c>
      <c r="C662" s="22">
        <v>0.75</v>
      </c>
      <c r="D662" s="22">
        <v>1</v>
      </c>
      <c r="E662" s="36">
        <v>1503.19</v>
      </c>
      <c r="F662" s="35"/>
      <c r="G662" s="36">
        <f t="shared" si="126"/>
        <v>0</v>
      </c>
      <c r="H662" s="36">
        <f t="shared" si="127"/>
        <v>0</v>
      </c>
      <c r="I662" s="24">
        <f t="shared" si="128"/>
        <v>0</v>
      </c>
      <c r="K662" s="24"/>
      <c r="L662" s="26">
        <f>IFERROR((VLOOKUP(K662,'tenute nuove MXV'!D$1:E$29,2,FALSE)),0)</f>
        <v>0</v>
      </c>
      <c r="M662" s="24"/>
      <c r="N662" s="26">
        <f>IFERROR((VLOOKUP(M662,guarnizioni!G:H,2,FALSE)),0)</f>
        <v>0</v>
      </c>
      <c r="O662" s="26">
        <f t="shared" si="129"/>
        <v>1503.19</v>
      </c>
      <c r="P662" s="26">
        <f t="shared" si="130"/>
        <v>0</v>
      </c>
    </row>
    <row r="663" spans="1:16" ht="14.25" customHeight="1" x14ac:dyDescent="0.2">
      <c r="A663" s="140" t="s">
        <v>6587</v>
      </c>
      <c r="B663" s="140" t="s">
        <v>6563</v>
      </c>
      <c r="C663" s="22">
        <v>1.1000000000000001</v>
      </c>
      <c r="D663" s="22">
        <v>1.5</v>
      </c>
      <c r="E663" s="36">
        <v>1632.32</v>
      </c>
      <c r="F663" s="35"/>
      <c r="G663" s="36">
        <f t="shared" si="126"/>
        <v>0</v>
      </c>
      <c r="H663" s="36">
        <f t="shared" si="127"/>
        <v>0</v>
      </c>
      <c r="I663" s="24">
        <f t="shared" si="128"/>
        <v>0</v>
      </c>
      <c r="K663" s="24"/>
      <c r="L663" s="26">
        <f>IFERROR((VLOOKUP(K663,'tenute nuove MXV'!D$1:E$29,2,FALSE)),0)</f>
        <v>0</v>
      </c>
      <c r="M663" s="24"/>
      <c r="N663" s="26">
        <f>IFERROR((VLOOKUP(M663,guarnizioni!G:H,2,FALSE)),0)</f>
        <v>0</v>
      </c>
      <c r="O663" s="26">
        <f t="shared" si="129"/>
        <v>1632.32</v>
      </c>
      <c r="P663" s="26">
        <f t="shared" si="130"/>
        <v>0</v>
      </c>
    </row>
    <row r="664" spans="1:16" ht="14.25" customHeight="1" x14ac:dyDescent="0.2">
      <c r="A664" s="140" t="s">
        <v>6588</v>
      </c>
      <c r="B664" s="140" t="s">
        <v>6564</v>
      </c>
      <c r="C664" s="22">
        <v>1.1000000000000001</v>
      </c>
      <c r="D664" s="22">
        <v>1.5</v>
      </c>
      <c r="E664" s="36">
        <v>1670.04</v>
      </c>
      <c r="F664" s="35"/>
      <c r="G664" s="36">
        <f t="shared" si="126"/>
        <v>0</v>
      </c>
      <c r="H664" s="36">
        <f t="shared" si="127"/>
        <v>0</v>
      </c>
      <c r="I664" s="24">
        <f t="shared" si="128"/>
        <v>0</v>
      </c>
      <c r="K664" s="24"/>
      <c r="L664" s="26">
        <f>IFERROR((VLOOKUP(K664,'tenute nuove MXV'!D$1:E$29,2,FALSE)),0)</f>
        <v>0</v>
      </c>
      <c r="M664" s="24"/>
      <c r="N664" s="26">
        <f>IFERROR((VLOOKUP(M664,guarnizioni!G:H,2,FALSE)),0)</f>
        <v>0</v>
      </c>
      <c r="O664" s="26">
        <f t="shared" si="129"/>
        <v>1670.04</v>
      </c>
      <c r="P664" s="26">
        <f t="shared" si="130"/>
        <v>0</v>
      </c>
    </row>
    <row r="665" spans="1:16" ht="14.25" customHeight="1" x14ac:dyDescent="0.2">
      <c r="A665" s="140" t="s">
        <v>6589</v>
      </c>
      <c r="B665" s="140" t="s">
        <v>6565</v>
      </c>
      <c r="C665" s="22">
        <v>1.5</v>
      </c>
      <c r="D665" s="22">
        <v>2</v>
      </c>
      <c r="E665" s="36">
        <v>1865.92</v>
      </c>
      <c r="F665" s="35"/>
      <c r="G665" s="36">
        <f t="shared" si="126"/>
        <v>0</v>
      </c>
      <c r="H665" s="36">
        <f t="shared" si="127"/>
        <v>0</v>
      </c>
      <c r="I665" s="24">
        <f t="shared" si="128"/>
        <v>0</v>
      </c>
      <c r="K665" s="24"/>
      <c r="L665" s="26">
        <f>IFERROR((VLOOKUP(K665,'tenute nuove MXV'!D$1:E$29,2,FALSE)),0)</f>
        <v>0</v>
      </c>
      <c r="M665" s="24"/>
      <c r="N665" s="26">
        <f>IFERROR((VLOOKUP(M665,guarnizioni!G:H,2,FALSE)),0)</f>
        <v>0</v>
      </c>
      <c r="O665" s="26">
        <f t="shared" si="129"/>
        <v>1865.92</v>
      </c>
      <c r="P665" s="26">
        <f t="shared" si="130"/>
        <v>0</v>
      </c>
    </row>
    <row r="666" spans="1:16" ht="14.25" customHeight="1" x14ac:dyDescent="0.2">
      <c r="A666" s="140" t="s">
        <v>6590</v>
      </c>
      <c r="B666" s="140" t="s">
        <v>6566</v>
      </c>
      <c r="C666" s="22">
        <v>1.5</v>
      </c>
      <c r="D666" s="22">
        <v>2</v>
      </c>
      <c r="E666" s="36">
        <v>1945.72</v>
      </c>
      <c r="F666" s="35"/>
      <c r="G666" s="36">
        <f t="shared" si="126"/>
        <v>0</v>
      </c>
      <c r="H666" s="36">
        <f t="shared" si="127"/>
        <v>0</v>
      </c>
      <c r="I666" s="24">
        <f t="shared" si="128"/>
        <v>0</v>
      </c>
      <c r="K666" s="24"/>
      <c r="L666" s="26">
        <f>IFERROR((VLOOKUP(K666,'tenute nuove MXV'!D$1:E$29,2,FALSE)),0)</f>
        <v>0</v>
      </c>
      <c r="M666" s="24"/>
      <c r="N666" s="26">
        <f>IFERROR((VLOOKUP(M666,guarnizioni!G:H,2,FALSE)),0)</f>
        <v>0</v>
      </c>
      <c r="O666" s="26">
        <f t="shared" si="129"/>
        <v>1945.72</v>
      </c>
      <c r="P666" s="26">
        <f t="shared" si="130"/>
        <v>0</v>
      </c>
    </row>
    <row r="667" spans="1:16" ht="14.25" customHeight="1" x14ac:dyDescent="0.2">
      <c r="A667" s="140" t="s">
        <v>6591</v>
      </c>
      <c r="B667" s="140" t="s">
        <v>6567</v>
      </c>
      <c r="C667" s="22">
        <v>2.2000000000000002</v>
      </c>
      <c r="D667" s="22">
        <v>3</v>
      </c>
      <c r="E667" s="36">
        <v>2231.58</v>
      </c>
      <c r="F667" s="35"/>
      <c r="G667" s="36">
        <f t="shared" si="126"/>
        <v>0</v>
      </c>
      <c r="H667" s="36">
        <f t="shared" si="127"/>
        <v>0</v>
      </c>
      <c r="I667" s="24">
        <f t="shared" si="128"/>
        <v>0</v>
      </c>
      <c r="K667" s="24"/>
      <c r="L667" s="26">
        <f>IFERROR((VLOOKUP(K667,'tenute nuove MXV'!D$1:E$29,2,FALSE)),0)</f>
        <v>0</v>
      </c>
      <c r="M667" s="24"/>
      <c r="N667" s="26">
        <f>IFERROR((VLOOKUP(M667,guarnizioni!G:H,2,FALSE)),0)</f>
        <v>0</v>
      </c>
      <c r="O667" s="26">
        <f t="shared" si="129"/>
        <v>2231.58</v>
      </c>
      <c r="P667" s="26">
        <f t="shared" si="130"/>
        <v>0</v>
      </c>
    </row>
    <row r="668" spans="1:16" ht="14.25" customHeight="1" x14ac:dyDescent="0.2">
      <c r="A668" s="140" t="s">
        <v>6592</v>
      </c>
      <c r="B668" s="140" t="s">
        <v>6568</v>
      </c>
      <c r="C668" s="22">
        <v>2.2000000000000002</v>
      </c>
      <c r="D668" s="22">
        <v>3</v>
      </c>
      <c r="E668" s="36">
        <v>2341.84</v>
      </c>
      <c r="F668" s="35"/>
      <c r="G668" s="36">
        <f t="shared" si="126"/>
        <v>0</v>
      </c>
      <c r="H668" s="36">
        <f t="shared" si="127"/>
        <v>0</v>
      </c>
      <c r="I668" s="24">
        <f t="shared" si="128"/>
        <v>0</v>
      </c>
      <c r="K668" s="24"/>
      <c r="L668" s="26">
        <f>IFERROR((VLOOKUP(K668,'tenute nuove MXV'!D$1:E$29,2,FALSE)),0)</f>
        <v>0</v>
      </c>
      <c r="M668" s="24"/>
      <c r="N668" s="26">
        <f>IFERROR((VLOOKUP(M668,guarnizioni!G:H,2,FALSE)),0)</f>
        <v>0</v>
      </c>
      <c r="O668" s="26">
        <f t="shared" si="129"/>
        <v>2341.84</v>
      </c>
      <c r="P668" s="26">
        <f t="shared" si="130"/>
        <v>0</v>
      </c>
    </row>
    <row r="669" spans="1:16" ht="14.25" customHeight="1" x14ac:dyDescent="0.2">
      <c r="A669" s="140" t="s">
        <v>6593</v>
      </c>
      <c r="B669" s="140" t="s">
        <v>6569</v>
      </c>
      <c r="C669" s="22">
        <v>1.1000000000000001</v>
      </c>
      <c r="D669" s="22">
        <v>1.5</v>
      </c>
      <c r="E669" s="36">
        <v>1530.77</v>
      </c>
      <c r="F669" s="35"/>
      <c r="G669" s="36">
        <f t="shared" si="126"/>
        <v>0</v>
      </c>
      <c r="H669" s="36">
        <f t="shared" si="127"/>
        <v>0</v>
      </c>
      <c r="I669" s="24">
        <f t="shared" si="128"/>
        <v>0</v>
      </c>
      <c r="K669" s="24"/>
      <c r="L669" s="26">
        <f>IFERROR((VLOOKUP(K669,'tenute nuove MXV'!D$1:E$29,2,FALSE)),0)</f>
        <v>0</v>
      </c>
      <c r="M669" s="24"/>
      <c r="N669" s="26">
        <f>IFERROR((VLOOKUP(M669,guarnizioni!G:H,2,FALSE)),0)</f>
        <v>0</v>
      </c>
      <c r="O669" s="26">
        <f t="shared" si="129"/>
        <v>1530.77</v>
      </c>
      <c r="P669" s="26">
        <f t="shared" si="130"/>
        <v>0</v>
      </c>
    </row>
    <row r="670" spans="1:16" ht="14.25" customHeight="1" x14ac:dyDescent="0.2">
      <c r="A670" s="140" t="s">
        <v>6594</v>
      </c>
      <c r="B670" s="140" t="s">
        <v>6570</v>
      </c>
      <c r="C670" s="22">
        <v>1.1000000000000001</v>
      </c>
      <c r="D670" s="22">
        <v>1.5</v>
      </c>
      <c r="E670" s="36">
        <v>1559.77</v>
      </c>
      <c r="F670" s="35"/>
      <c r="G670" s="36">
        <f t="shared" si="126"/>
        <v>0</v>
      </c>
      <c r="H670" s="36">
        <f t="shared" si="127"/>
        <v>0</v>
      </c>
      <c r="I670" s="24">
        <f t="shared" si="128"/>
        <v>0</v>
      </c>
      <c r="K670" s="24"/>
      <c r="L670" s="26">
        <f>IFERROR((VLOOKUP(K670,'tenute nuove MXV'!D$1:E$29,2,FALSE)),0)</f>
        <v>0</v>
      </c>
      <c r="M670" s="24"/>
      <c r="N670" s="26">
        <f>IFERROR((VLOOKUP(M670,guarnizioni!G:H,2,FALSE)),0)</f>
        <v>0</v>
      </c>
      <c r="O670" s="26">
        <f t="shared" si="129"/>
        <v>1559.77</v>
      </c>
      <c r="P670" s="26">
        <f t="shared" si="130"/>
        <v>0</v>
      </c>
    </row>
    <row r="671" spans="1:16" ht="14.25" customHeight="1" x14ac:dyDescent="0.2">
      <c r="A671" s="140" t="s">
        <v>6595</v>
      </c>
      <c r="B671" s="140" t="s">
        <v>6571</v>
      </c>
      <c r="C671" s="22">
        <v>1.5</v>
      </c>
      <c r="D671" s="22">
        <v>2</v>
      </c>
      <c r="E671" s="36">
        <v>1781.78</v>
      </c>
      <c r="F671" s="35"/>
      <c r="G671" s="36">
        <f t="shared" si="126"/>
        <v>0</v>
      </c>
      <c r="H671" s="36">
        <f t="shared" si="127"/>
        <v>0</v>
      </c>
      <c r="I671" s="24">
        <f t="shared" si="128"/>
        <v>0</v>
      </c>
      <c r="K671" s="24"/>
      <c r="L671" s="26">
        <f>IFERROR((VLOOKUP(K671,'tenute nuove MXV'!D$1:E$29,2,FALSE)),0)</f>
        <v>0</v>
      </c>
      <c r="M671" s="24"/>
      <c r="N671" s="26">
        <f>IFERROR((VLOOKUP(M671,guarnizioni!G:H,2,FALSE)),0)</f>
        <v>0</v>
      </c>
      <c r="O671" s="26">
        <f t="shared" si="129"/>
        <v>1781.78</v>
      </c>
      <c r="P671" s="26">
        <f t="shared" si="130"/>
        <v>0</v>
      </c>
    </row>
    <row r="672" spans="1:16" ht="14.25" customHeight="1" x14ac:dyDescent="0.2">
      <c r="A672" s="140" t="s">
        <v>6596</v>
      </c>
      <c r="B672" s="140" t="s">
        <v>6572</v>
      </c>
      <c r="C672" s="22">
        <v>1.5</v>
      </c>
      <c r="D672" s="22">
        <v>2</v>
      </c>
      <c r="E672" s="36">
        <v>1823.84</v>
      </c>
      <c r="F672" s="35"/>
      <c r="G672" s="36">
        <f t="shared" si="126"/>
        <v>0</v>
      </c>
      <c r="H672" s="36">
        <f t="shared" si="127"/>
        <v>0</v>
      </c>
      <c r="I672" s="24">
        <f t="shared" si="128"/>
        <v>0</v>
      </c>
      <c r="K672" s="24"/>
      <c r="L672" s="26">
        <f>IFERROR((VLOOKUP(K672,'tenute nuove MXV'!D$1:E$29,2,FALSE)),0)</f>
        <v>0</v>
      </c>
      <c r="M672" s="24"/>
      <c r="N672" s="26">
        <f>IFERROR((VLOOKUP(M672,guarnizioni!G:H,2,FALSE)),0)</f>
        <v>0</v>
      </c>
      <c r="O672" s="26">
        <f t="shared" si="129"/>
        <v>1823.84</v>
      </c>
      <c r="P672" s="26">
        <f t="shared" si="130"/>
        <v>0</v>
      </c>
    </row>
    <row r="673" spans="1:16" ht="14.25" customHeight="1" x14ac:dyDescent="0.2">
      <c r="A673" s="140" t="s">
        <v>6597</v>
      </c>
      <c r="B673" s="140" t="s">
        <v>6573</v>
      </c>
      <c r="C673" s="22">
        <v>2.2000000000000002</v>
      </c>
      <c r="D673" s="22">
        <v>3</v>
      </c>
      <c r="E673" s="36">
        <v>1984.91</v>
      </c>
      <c r="F673" s="35"/>
      <c r="G673" s="36">
        <f t="shared" si="126"/>
        <v>0</v>
      </c>
      <c r="H673" s="36">
        <f t="shared" si="127"/>
        <v>0</v>
      </c>
      <c r="I673" s="24">
        <f t="shared" si="128"/>
        <v>0</v>
      </c>
      <c r="K673" s="24"/>
      <c r="L673" s="26">
        <f>IFERROR((VLOOKUP(K673,'tenute nuove MXV'!D$1:E$29,2,FALSE)),0)</f>
        <v>0</v>
      </c>
      <c r="M673" s="24"/>
      <c r="N673" s="26">
        <f>IFERROR((VLOOKUP(M673,guarnizioni!G:H,2,FALSE)),0)</f>
        <v>0</v>
      </c>
      <c r="O673" s="26">
        <f t="shared" si="129"/>
        <v>1984.91</v>
      </c>
      <c r="P673" s="26">
        <f t="shared" si="130"/>
        <v>0</v>
      </c>
    </row>
    <row r="674" spans="1:16" ht="14.25" customHeight="1" x14ac:dyDescent="0.2">
      <c r="A674" s="140" t="s">
        <v>6598</v>
      </c>
      <c r="B674" s="140" t="s">
        <v>6574</v>
      </c>
      <c r="C674" s="22">
        <v>2.2000000000000002</v>
      </c>
      <c r="D674" s="22">
        <v>3</v>
      </c>
      <c r="E674" s="36">
        <v>2060.35</v>
      </c>
      <c r="F674" s="35"/>
      <c r="G674" s="36">
        <f t="shared" si="126"/>
        <v>0</v>
      </c>
      <c r="H674" s="36">
        <f t="shared" si="127"/>
        <v>0</v>
      </c>
      <c r="I674" s="24">
        <f t="shared" si="128"/>
        <v>0</v>
      </c>
      <c r="K674" s="24"/>
      <c r="L674" s="26">
        <f>IFERROR((VLOOKUP(K674,'tenute nuove MXV'!D$1:E$29,2,FALSE)),0)</f>
        <v>0</v>
      </c>
      <c r="M674" s="24"/>
      <c r="N674" s="26">
        <f>IFERROR((VLOOKUP(M674,guarnizioni!G:H,2,FALSE)),0)</f>
        <v>0</v>
      </c>
      <c r="O674" s="26">
        <f t="shared" si="129"/>
        <v>2060.35</v>
      </c>
      <c r="P674" s="26">
        <f t="shared" si="130"/>
        <v>0</v>
      </c>
    </row>
    <row r="675" spans="1:16" ht="14.25" customHeight="1" x14ac:dyDescent="0.2">
      <c r="A675" s="140" t="s">
        <v>6599</v>
      </c>
      <c r="B675" s="140" t="s">
        <v>6577</v>
      </c>
      <c r="C675" s="22">
        <v>1.5</v>
      </c>
      <c r="D675" s="22">
        <v>2</v>
      </c>
      <c r="E675" s="36">
        <v>1706.32</v>
      </c>
      <c r="F675" s="35"/>
      <c r="G675" s="36">
        <f t="shared" si="126"/>
        <v>0</v>
      </c>
      <c r="H675" s="36">
        <f t="shared" si="127"/>
        <v>0</v>
      </c>
      <c r="I675" s="24">
        <f t="shared" si="128"/>
        <v>0</v>
      </c>
      <c r="K675" s="24"/>
      <c r="L675" s="26">
        <f>IFERROR((VLOOKUP(K675,'tenute nuove MXV'!D$1:E$29,2,FALSE)),0)</f>
        <v>0</v>
      </c>
      <c r="M675" s="24"/>
      <c r="N675" s="26">
        <f>IFERROR((VLOOKUP(M675,guarnizioni!G:H,2,FALSE)),0)</f>
        <v>0</v>
      </c>
      <c r="O675" s="26">
        <f t="shared" si="129"/>
        <v>1706.32</v>
      </c>
      <c r="P675" s="26">
        <f t="shared" si="130"/>
        <v>0</v>
      </c>
    </row>
    <row r="676" spans="1:16" ht="14.25" customHeight="1" x14ac:dyDescent="0.2">
      <c r="A676" s="140" t="s">
        <v>6600</v>
      </c>
      <c r="B676" s="140" t="s">
        <v>6578</v>
      </c>
      <c r="C676" s="22">
        <v>2.2000000000000002</v>
      </c>
      <c r="D676" s="22">
        <v>3</v>
      </c>
      <c r="E676" s="36">
        <v>1878.97</v>
      </c>
      <c r="F676" s="35"/>
      <c r="G676" s="36">
        <f t="shared" si="126"/>
        <v>0</v>
      </c>
      <c r="H676" s="36">
        <f t="shared" si="127"/>
        <v>0</v>
      </c>
      <c r="I676" s="24">
        <f t="shared" si="128"/>
        <v>0</v>
      </c>
      <c r="K676" s="24"/>
      <c r="L676" s="26">
        <f>IFERROR((VLOOKUP(K676,'tenute nuove MXV'!D$1:E$29,2,FALSE)),0)</f>
        <v>0</v>
      </c>
      <c r="M676" s="24"/>
      <c r="N676" s="26">
        <f>IFERROR((VLOOKUP(M676,guarnizioni!G:H,2,FALSE)),0)</f>
        <v>0</v>
      </c>
      <c r="O676" s="26">
        <f t="shared" si="129"/>
        <v>1878.97</v>
      </c>
      <c r="P676" s="26">
        <f t="shared" si="130"/>
        <v>0</v>
      </c>
    </row>
    <row r="677" spans="1:16" ht="14.25" customHeight="1" x14ac:dyDescent="0.2">
      <c r="A677" s="140" t="s">
        <v>6601</v>
      </c>
      <c r="B677" s="140" t="s">
        <v>6579</v>
      </c>
      <c r="C677" s="22">
        <v>2.2000000000000002</v>
      </c>
      <c r="D677" s="22">
        <v>3</v>
      </c>
      <c r="E677" s="36">
        <v>2015.38</v>
      </c>
      <c r="F677" s="35"/>
      <c r="G677" s="36">
        <f t="shared" si="126"/>
        <v>0</v>
      </c>
      <c r="H677" s="36">
        <f t="shared" si="127"/>
        <v>0</v>
      </c>
      <c r="I677" s="24">
        <f t="shared" si="128"/>
        <v>0</v>
      </c>
      <c r="K677" s="24"/>
      <c r="L677" s="26">
        <f>IFERROR((VLOOKUP(K677,'tenute nuove MXV'!D$1:E$29,2,FALSE)),0)</f>
        <v>0</v>
      </c>
      <c r="M677" s="24"/>
      <c r="N677" s="26">
        <f>IFERROR((VLOOKUP(M677,guarnizioni!G:H,2,FALSE)),0)</f>
        <v>0</v>
      </c>
      <c r="O677" s="26">
        <f t="shared" si="129"/>
        <v>2015.38</v>
      </c>
      <c r="P677" s="26">
        <f t="shared" si="130"/>
        <v>0</v>
      </c>
    </row>
    <row r="678" spans="1:16" s="162" customFormat="1" ht="14.25" customHeight="1" x14ac:dyDescent="0.2">
      <c r="E678" s="180"/>
      <c r="H678" s="180"/>
      <c r="I678" s="163"/>
      <c r="K678" s="172"/>
      <c r="L678" s="172"/>
      <c r="M678" s="172"/>
      <c r="N678" s="172"/>
      <c r="O678" s="172"/>
      <c r="P678" s="172"/>
    </row>
    <row r="679" spans="1:16" s="162" customFormat="1" ht="14.25" customHeight="1" x14ac:dyDescent="0.2">
      <c r="B679" s="162" t="s">
        <v>4531</v>
      </c>
      <c r="E679" s="180"/>
      <c r="H679" s="180"/>
      <c r="I679" s="163"/>
      <c r="K679" s="172"/>
      <c r="L679" s="172"/>
      <c r="M679" s="172"/>
      <c r="N679" s="172"/>
      <c r="O679" s="172"/>
      <c r="P679" s="172"/>
    </row>
    <row r="680" spans="1:16" s="162" customFormat="1" ht="14.25" customHeight="1" x14ac:dyDescent="0.2">
      <c r="B680" s="215" t="s">
        <v>4530</v>
      </c>
      <c r="E680" s="180"/>
      <c r="H680" s="180"/>
      <c r="I680" s="163"/>
      <c r="K680" s="172"/>
      <c r="L680" s="172"/>
      <c r="M680" s="172"/>
      <c r="N680" s="172"/>
      <c r="O680" s="172"/>
      <c r="P680" s="172"/>
    </row>
    <row r="681" spans="1:16" ht="14.25" customHeight="1" x14ac:dyDescent="0.2">
      <c r="A681" s="22" t="s">
        <v>6604</v>
      </c>
      <c r="B681" s="22" t="s">
        <v>6505</v>
      </c>
      <c r="C681" s="22">
        <v>0.75</v>
      </c>
      <c r="D681" s="22">
        <v>1</v>
      </c>
      <c r="E681" s="36">
        <v>1343.58</v>
      </c>
      <c r="F681" s="35"/>
      <c r="G681" s="36">
        <f t="shared" ref="G681:G736" si="131">IF(F681="",IF($I$8="","",$I$8),F681)</f>
        <v>0</v>
      </c>
      <c r="H681" s="36">
        <f t="shared" ref="H681:H736" si="132">ROUND(E681*(G681),2)</f>
        <v>0</v>
      </c>
      <c r="I681" s="24">
        <f t="shared" ref="I681:I736" si="133">H681*$I$10</f>
        <v>0</v>
      </c>
      <c r="K681" s="24"/>
      <c r="L681" s="26">
        <f>IFERROR((VLOOKUP(K681,'tenute nuove MXV'!D$1:E$29,2,FALSE)),0)</f>
        <v>0</v>
      </c>
      <c r="M681" s="24"/>
      <c r="N681" s="26">
        <f>IFERROR((VLOOKUP(M681,guarnizioni!G:H,2,FALSE)),0)</f>
        <v>0</v>
      </c>
      <c r="O681" s="26">
        <f t="shared" ref="O681:O736" si="134">E681+L681+N681</f>
        <v>1343.58</v>
      </c>
      <c r="P681" s="26">
        <f t="shared" ref="P681:P736" si="135">O681*$I$8</f>
        <v>0</v>
      </c>
    </row>
    <row r="682" spans="1:16" ht="14.25" customHeight="1" x14ac:dyDescent="0.2">
      <c r="A682" s="22" t="s">
        <v>6605</v>
      </c>
      <c r="B682" s="22" t="s">
        <v>6506</v>
      </c>
      <c r="C682" s="22">
        <v>0.75</v>
      </c>
      <c r="D682" s="22">
        <v>1</v>
      </c>
      <c r="E682" s="36">
        <v>1374.04</v>
      </c>
      <c r="F682" s="35"/>
      <c r="G682" s="36">
        <f t="shared" si="131"/>
        <v>0</v>
      </c>
      <c r="H682" s="36">
        <f t="shared" si="132"/>
        <v>0</v>
      </c>
      <c r="I682" s="24">
        <f t="shared" si="133"/>
        <v>0</v>
      </c>
      <c r="K682" s="24"/>
      <c r="L682" s="26">
        <f>IFERROR((VLOOKUP(K682,'tenute nuove MXV'!D$1:E$29,2,FALSE)),0)</f>
        <v>0</v>
      </c>
      <c r="M682" s="24"/>
      <c r="N682" s="26">
        <f>IFERROR((VLOOKUP(M682,guarnizioni!G:H,2,FALSE)),0)</f>
        <v>0</v>
      </c>
      <c r="O682" s="26">
        <f t="shared" si="134"/>
        <v>1374.04</v>
      </c>
      <c r="P682" s="26">
        <f t="shared" si="135"/>
        <v>0</v>
      </c>
    </row>
    <row r="683" spans="1:16" ht="14.25" customHeight="1" x14ac:dyDescent="0.2">
      <c r="A683" s="22" t="s">
        <v>6606</v>
      </c>
      <c r="B683" s="22" t="s">
        <v>6507</v>
      </c>
      <c r="C683" s="22">
        <v>1.1000000000000001</v>
      </c>
      <c r="D683" s="22">
        <v>1.5</v>
      </c>
      <c r="E683" s="36">
        <v>1498.83</v>
      </c>
      <c r="F683" s="35"/>
      <c r="G683" s="36">
        <f t="shared" si="131"/>
        <v>0</v>
      </c>
      <c r="H683" s="36">
        <f t="shared" si="132"/>
        <v>0</v>
      </c>
      <c r="I683" s="24">
        <f t="shared" si="133"/>
        <v>0</v>
      </c>
      <c r="K683" s="24"/>
      <c r="L683" s="26">
        <f>IFERROR((VLOOKUP(K683,'tenute nuove MXV'!D$1:E$29,2,FALSE)),0)</f>
        <v>0</v>
      </c>
      <c r="M683" s="24"/>
      <c r="N683" s="26">
        <f>IFERROR((VLOOKUP(M683,guarnizioni!G:H,2,FALSE)),0)</f>
        <v>0</v>
      </c>
      <c r="O683" s="26">
        <f t="shared" si="134"/>
        <v>1498.83</v>
      </c>
      <c r="P683" s="26">
        <f t="shared" si="135"/>
        <v>0</v>
      </c>
    </row>
    <row r="684" spans="1:16" ht="14.25" customHeight="1" x14ac:dyDescent="0.2">
      <c r="A684" s="22" t="s">
        <v>6607</v>
      </c>
      <c r="B684" s="22" t="s">
        <v>6508</v>
      </c>
      <c r="C684" s="22">
        <v>1.1000000000000001</v>
      </c>
      <c r="D684" s="22">
        <v>1.5</v>
      </c>
      <c r="E684" s="36">
        <v>1536.56</v>
      </c>
      <c r="F684" s="35"/>
      <c r="G684" s="36">
        <f t="shared" si="131"/>
        <v>0</v>
      </c>
      <c r="H684" s="36">
        <f t="shared" si="132"/>
        <v>0</v>
      </c>
      <c r="I684" s="24">
        <f t="shared" si="133"/>
        <v>0</v>
      </c>
      <c r="K684" s="24"/>
      <c r="L684" s="26">
        <f>IFERROR((VLOOKUP(K684,'tenute nuove MXV'!D$1:E$29,2,FALSE)),0)</f>
        <v>0</v>
      </c>
      <c r="M684" s="24"/>
      <c r="N684" s="26">
        <f>IFERROR((VLOOKUP(M684,guarnizioni!G:H,2,FALSE)),0)</f>
        <v>0</v>
      </c>
      <c r="O684" s="26">
        <f t="shared" si="134"/>
        <v>1536.56</v>
      </c>
      <c r="P684" s="26">
        <f t="shared" si="135"/>
        <v>0</v>
      </c>
    </row>
    <row r="685" spans="1:16" ht="14.25" customHeight="1" x14ac:dyDescent="0.2">
      <c r="A685" s="22" t="s">
        <v>6608</v>
      </c>
      <c r="B685" s="22" t="s">
        <v>6509</v>
      </c>
      <c r="C685" s="22">
        <v>1.5</v>
      </c>
      <c r="D685" s="22">
        <v>2</v>
      </c>
      <c r="E685" s="36">
        <v>1738.25</v>
      </c>
      <c r="F685" s="35"/>
      <c r="G685" s="36">
        <f t="shared" si="131"/>
        <v>0</v>
      </c>
      <c r="H685" s="36">
        <f t="shared" si="132"/>
        <v>0</v>
      </c>
      <c r="I685" s="24">
        <f t="shared" si="133"/>
        <v>0</v>
      </c>
      <c r="K685" s="24"/>
      <c r="L685" s="26">
        <f>IFERROR((VLOOKUP(K685,'tenute nuove MXV'!D$1:E$29,2,FALSE)),0)</f>
        <v>0</v>
      </c>
      <c r="M685" s="24"/>
      <c r="N685" s="26">
        <f>IFERROR((VLOOKUP(M685,guarnizioni!G:H,2,FALSE)),0)</f>
        <v>0</v>
      </c>
      <c r="O685" s="26">
        <f t="shared" si="134"/>
        <v>1738.25</v>
      </c>
      <c r="P685" s="26">
        <f t="shared" si="135"/>
        <v>0</v>
      </c>
    </row>
    <row r="686" spans="1:16" ht="14.25" customHeight="1" x14ac:dyDescent="0.2">
      <c r="A686" s="22" t="s">
        <v>6609</v>
      </c>
      <c r="B686" s="22" t="s">
        <v>6510</v>
      </c>
      <c r="C686" s="22">
        <v>1.5</v>
      </c>
      <c r="D686" s="22">
        <v>2</v>
      </c>
      <c r="E686" s="36">
        <v>1818.06</v>
      </c>
      <c r="F686" s="35"/>
      <c r="G686" s="36">
        <f t="shared" si="131"/>
        <v>0</v>
      </c>
      <c r="H686" s="36">
        <f t="shared" si="132"/>
        <v>0</v>
      </c>
      <c r="I686" s="24">
        <f t="shared" si="133"/>
        <v>0</v>
      </c>
      <c r="K686" s="24"/>
      <c r="L686" s="26">
        <f>IFERROR((VLOOKUP(K686,'tenute nuove MXV'!D$1:E$29,2,FALSE)),0)</f>
        <v>0</v>
      </c>
      <c r="M686" s="24"/>
      <c r="N686" s="26">
        <f>IFERROR((VLOOKUP(M686,guarnizioni!G:H,2,FALSE)),0)</f>
        <v>0</v>
      </c>
      <c r="O686" s="26">
        <f t="shared" si="134"/>
        <v>1818.06</v>
      </c>
      <c r="P686" s="26">
        <f t="shared" si="135"/>
        <v>0</v>
      </c>
    </row>
    <row r="687" spans="1:16" ht="14.25" customHeight="1" x14ac:dyDescent="0.2">
      <c r="A687" s="22" t="s">
        <v>6610</v>
      </c>
      <c r="B687" s="22" t="s">
        <v>6511</v>
      </c>
      <c r="C687" s="22">
        <v>2.2000000000000002</v>
      </c>
      <c r="D687" s="22">
        <v>3</v>
      </c>
      <c r="E687" s="36">
        <v>2092.2600000000002</v>
      </c>
      <c r="F687" s="35"/>
      <c r="G687" s="36">
        <f t="shared" si="131"/>
        <v>0</v>
      </c>
      <c r="H687" s="36">
        <f t="shared" si="132"/>
        <v>0</v>
      </c>
      <c r="I687" s="24">
        <f t="shared" si="133"/>
        <v>0</v>
      </c>
      <c r="K687" s="24"/>
      <c r="L687" s="26">
        <f>IFERROR((VLOOKUP(K687,'tenute nuove MXV'!D$1:E$29,2,FALSE)),0)</f>
        <v>0</v>
      </c>
      <c r="M687" s="24"/>
      <c r="N687" s="26">
        <f>IFERROR((VLOOKUP(M687,guarnizioni!G:H,2,FALSE)),0)</f>
        <v>0</v>
      </c>
      <c r="O687" s="26">
        <f t="shared" si="134"/>
        <v>2092.2600000000002</v>
      </c>
      <c r="P687" s="26">
        <f t="shared" si="135"/>
        <v>0</v>
      </c>
    </row>
    <row r="688" spans="1:16" ht="14.25" customHeight="1" x14ac:dyDescent="0.2">
      <c r="A688" s="22" t="s">
        <v>6611</v>
      </c>
      <c r="B688" s="22" t="s">
        <v>6512</v>
      </c>
      <c r="C688" s="22">
        <v>2.2000000000000002</v>
      </c>
      <c r="D688" s="22">
        <v>3</v>
      </c>
      <c r="E688" s="36">
        <v>2202.5500000000002</v>
      </c>
      <c r="F688" s="35"/>
      <c r="G688" s="36">
        <f t="shared" si="131"/>
        <v>0</v>
      </c>
      <c r="H688" s="36">
        <f t="shared" si="132"/>
        <v>0</v>
      </c>
      <c r="I688" s="24">
        <f t="shared" si="133"/>
        <v>0</v>
      </c>
      <c r="K688" s="24"/>
      <c r="L688" s="26">
        <f>IFERROR((VLOOKUP(K688,'tenute nuove MXV'!D$1:E$29,2,FALSE)),0)</f>
        <v>0</v>
      </c>
      <c r="M688" s="24"/>
      <c r="N688" s="26">
        <f>IFERROR((VLOOKUP(M688,guarnizioni!G:H,2,FALSE)),0)</f>
        <v>0</v>
      </c>
      <c r="O688" s="26">
        <f t="shared" si="134"/>
        <v>2202.5500000000002</v>
      </c>
      <c r="P688" s="26">
        <f t="shared" si="135"/>
        <v>0</v>
      </c>
    </row>
    <row r="689" spans="1:16" ht="14.25" customHeight="1" x14ac:dyDescent="0.2">
      <c r="A689" s="22" t="s">
        <v>6612</v>
      </c>
      <c r="B689" s="22" t="s">
        <v>6513</v>
      </c>
      <c r="C689" s="22">
        <v>3</v>
      </c>
      <c r="D689" s="22">
        <v>4</v>
      </c>
      <c r="E689" s="36">
        <v>2457.92</v>
      </c>
      <c r="F689" s="35"/>
      <c r="G689" s="36">
        <f t="shared" si="131"/>
        <v>0</v>
      </c>
      <c r="H689" s="36">
        <f t="shared" si="132"/>
        <v>0</v>
      </c>
      <c r="I689" s="24">
        <f t="shared" si="133"/>
        <v>0</v>
      </c>
      <c r="K689" s="24"/>
      <c r="L689" s="26">
        <f>IFERROR((VLOOKUP(K689,'tenute nuove MXV'!D$1:E$29,2,FALSE)),0)</f>
        <v>0</v>
      </c>
      <c r="M689" s="24"/>
      <c r="N689" s="26">
        <f>IFERROR((VLOOKUP(M689,guarnizioni!G:H,2,FALSE)),0)</f>
        <v>0</v>
      </c>
      <c r="O689" s="26">
        <f t="shared" si="134"/>
        <v>2457.92</v>
      </c>
      <c r="P689" s="26">
        <f t="shared" si="135"/>
        <v>0</v>
      </c>
    </row>
    <row r="690" spans="1:16" ht="14.25" customHeight="1" x14ac:dyDescent="0.2">
      <c r="A690" s="22" t="s">
        <v>6613</v>
      </c>
      <c r="B690" s="22" t="s">
        <v>6514</v>
      </c>
      <c r="C690" s="22">
        <v>3</v>
      </c>
      <c r="D690" s="22">
        <v>4</v>
      </c>
      <c r="E690" s="36">
        <v>2536.27</v>
      </c>
      <c r="F690" s="35"/>
      <c r="G690" s="36">
        <f t="shared" si="131"/>
        <v>0</v>
      </c>
      <c r="H690" s="36">
        <f t="shared" si="132"/>
        <v>0</v>
      </c>
      <c r="I690" s="24">
        <f t="shared" si="133"/>
        <v>0</v>
      </c>
      <c r="K690" s="24"/>
      <c r="L690" s="26">
        <f>IFERROR((VLOOKUP(K690,'tenute nuove MXV'!D$1:E$29,2,FALSE)),0)</f>
        <v>0</v>
      </c>
      <c r="M690" s="24"/>
      <c r="N690" s="26">
        <f>IFERROR((VLOOKUP(M690,guarnizioni!G:H,2,FALSE)),0)</f>
        <v>0</v>
      </c>
      <c r="O690" s="26">
        <f t="shared" si="134"/>
        <v>2536.27</v>
      </c>
      <c r="P690" s="26">
        <f t="shared" si="135"/>
        <v>0</v>
      </c>
    </row>
    <row r="691" spans="1:16" ht="14.25" customHeight="1" x14ac:dyDescent="0.2">
      <c r="A691" s="22" t="s">
        <v>6614</v>
      </c>
      <c r="B691" s="22" t="s">
        <v>6515</v>
      </c>
      <c r="C691" s="22">
        <v>3</v>
      </c>
      <c r="D691" s="22">
        <v>4</v>
      </c>
      <c r="E691" s="36">
        <v>2688.62</v>
      </c>
      <c r="F691" s="35"/>
      <c r="G691" s="36">
        <f t="shared" si="131"/>
        <v>0</v>
      </c>
      <c r="H691" s="36">
        <f t="shared" si="132"/>
        <v>0</v>
      </c>
      <c r="I691" s="24">
        <f t="shared" si="133"/>
        <v>0</v>
      </c>
      <c r="K691" s="24"/>
      <c r="L691" s="26">
        <f>IFERROR((VLOOKUP(K691,'tenute nuove MXV'!D$1:E$29,2,FALSE)),0)</f>
        <v>0</v>
      </c>
      <c r="M691" s="24"/>
      <c r="N691" s="26">
        <f>IFERROR((VLOOKUP(M691,guarnizioni!G:H,2,FALSE)),0)</f>
        <v>0</v>
      </c>
      <c r="O691" s="26">
        <f t="shared" si="134"/>
        <v>2688.62</v>
      </c>
      <c r="P691" s="26">
        <f t="shared" si="135"/>
        <v>0</v>
      </c>
    </row>
    <row r="692" spans="1:16" ht="14.25" customHeight="1" x14ac:dyDescent="0.2">
      <c r="A692" s="22" t="s">
        <v>6615</v>
      </c>
      <c r="B692" s="22" t="s">
        <v>6516</v>
      </c>
      <c r="C692" s="22">
        <v>1.1000000000000001</v>
      </c>
      <c r="D692" s="22">
        <v>1.5</v>
      </c>
      <c r="E692" s="36">
        <v>1395.81</v>
      </c>
      <c r="F692" s="35"/>
      <c r="G692" s="36">
        <f t="shared" si="131"/>
        <v>0</v>
      </c>
      <c r="H692" s="36">
        <f t="shared" si="132"/>
        <v>0</v>
      </c>
      <c r="I692" s="24">
        <f t="shared" si="133"/>
        <v>0</v>
      </c>
      <c r="K692" s="24"/>
      <c r="L692" s="26">
        <f>IFERROR((VLOOKUP(K692,'tenute nuove MXV'!D$1:E$29,2,FALSE)),0)</f>
        <v>0</v>
      </c>
      <c r="M692" s="24"/>
      <c r="N692" s="26">
        <f>IFERROR((VLOOKUP(M692,guarnizioni!G:H,2,FALSE)),0)</f>
        <v>0</v>
      </c>
      <c r="O692" s="26">
        <f t="shared" si="134"/>
        <v>1395.81</v>
      </c>
      <c r="P692" s="26">
        <f t="shared" si="135"/>
        <v>0</v>
      </c>
    </row>
    <row r="693" spans="1:16" ht="14.25" customHeight="1" x14ac:dyDescent="0.2">
      <c r="A693" s="22" t="s">
        <v>6616</v>
      </c>
      <c r="B693" s="22" t="s">
        <v>6517</v>
      </c>
      <c r="C693" s="22">
        <v>1.1000000000000001</v>
      </c>
      <c r="D693" s="22">
        <v>1.5</v>
      </c>
      <c r="E693" s="36">
        <v>1424.83</v>
      </c>
      <c r="F693" s="35"/>
      <c r="G693" s="36">
        <f t="shared" si="131"/>
        <v>0</v>
      </c>
      <c r="H693" s="36">
        <f t="shared" si="132"/>
        <v>0</v>
      </c>
      <c r="I693" s="24">
        <f t="shared" si="133"/>
        <v>0</v>
      </c>
      <c r="K693" s="24"/>
      <c r="L693" s="26">
        <f>IFERROR((VLOOKUP(K693,'tenute nuove MXV'!D$1:E$29,2,FALSE)),0)</f>
        <v>0</v>
      </c>
      <c r="M693" s="24"/>
      <c r="N693" s="26">
        <f>IFERROR((VLOOKUP(M693,guarnizioni!G:H,2,FALSE)),0)</f>
        <v>0</v>
      </c>
      <c r="O693" s="26">
        <f t="shared" si="134"/>
        <v>1424.83</v>
      </c>
      <c r="P693" s="26">
        <f t="shared" si="135"/>
        <v>0</v>
      </c>
    </row>
    <row r="694" spans="1:16" ht="14.25" customHeight="1" x14ac:dyDescent="0.2">
      <c r="A694" s="22" t="s">
        <v>6617</v>
      </c>
      <c r="B694" s="22" t="s">
        <v>6518</v>
      </c>
      <c r="C694" s="22">
        <v>1.5</v>
      </c>
      <c r="D694" s="22">
        <v>2</v>
      </c>
      <c r="E694" s="36">
        <v>1652.63</v>
      </c>
      <c r="F694" s="35"/>
      <c r="G694" s="36">
        <f t="shared" si="131"/>
        <v>0</v>
      </c>
      <c r="H694" s="36">
        <f t="shared" si="132"/>
        <v>0</v>
      </c>
      <c r="I694" s="24">
        <f t="shared" si="133"/>
        <v>0</v>
      </c>
      <c r="K694" s="24"/>
      <c r="L694" s="26">
        <f>IFERROR((VLOOKUP(K694,'tenute nuove MXV'!D$1:E$29,2,FALSE)),0)</f>
        <v>0</v>
      </c>
      <c r="M694" s="24"/>
      <c r="N694" s="26">
        <f>IFERROR((VLOOKUP(M694,guarnizioni!G:H,2,FALSE)),0)</f>
        <v>0</v>
      </c>
      <c r="O694" s="26">
        <f t="shared" si="134"/>
        <v>1652.63</v>
      </c>
      <c r="P694" s="26">
        <f t="shared" si="135"/>
        <v>0</v>
      </c>
    </row>
    <row r="695" spans="1:16" ht="14.25" customHeight="1" x14ac:dyDescent="0.2">
      <c r="A695" s="22" t="s">
        <v>6618</v>
      </c>
      <c r="B695" s="22" t="s">
        <v>6519</v>
      </c>
      <c r="C695" s="22">
        <v>1.5</v>
      </c>
      <c r="D695" s="22">
        <v>2</v>
      </c>
      <c r="E695" s="36">
        <v>1693.25</v>
      </c>
      <c r="F695" s="35"/>
      <c r="G695" s="36">
        <f t="shared" si="131"/>
        <v>0</v>
      </c>
      <c r="H695" s="36">
        <f t="shared" si="132"/>
        <v>0</v>
      </c>
      <c r="I695" s="24">
        <f t="shared" si="133"/>
        <v>0</v>
      </c>
      <c r="K695" s="24"/>
      <c r="L695" s="26">
        <f>IFERROR((VLOOKUP(K695,'tenute nuove MXV'!D$1:E$29,2,FALSE)),0)</f>
        <v>0</v>
      </c>
      <c r="M695" s="24"/>
      <c r="N695" s="26">
        <f>IFERROR((VLOOKUP(M695,guarnizioni!G:H,2,FALSE)),0)</f>
        <v>0</v>
      </c>
      <c r="O695" s="26">
        <f t="shared" si="134"/>
        <v>1693.25</v>
      </c>
      <c r="P695" s="26">
        <f t="shared" si="135"/>
        <v>0</v>
      </c>
    </row>
    <row r="696" spans="1:16" ht="14.25" customHeight="1" x14ac:dyDescent="0.2">
      <c r="A696" s="22" t="s">
        <v>6619</v>
      </c>
      <c r="B696" s="22" t="s">
        <v>6520</v>
      </c>
      <c r="C696" s="22">
        <v>2.2000000000000002</v>
      </c>
      <c r="D696" s="22">
        <v>3</v>
      </c>
      <c r="E696" s="36">
        <v>1844.15</v>
      </c>
      <c r="F696" s="35"/>
      <c r="G696" s="36">
        <f t="shared" si="131"/>
        <v>0</v>
      </c>
      <c r="H696" s="36">
        <f t="shared" si="132"/>
        <v>0</v>
      </c>
      <c r="I696" s="24">
        <f t="shared" si="133"/>
        <v>0</v>
      </c>
      <c r="K696" s="24"/>
      <c r="L696" s="26">
        <f>IFERROR((VLOOKUP(K696,'tenute nuove MXV'!D$1:E$29,2,FALSE)),0)</f>
        <v>0</v>
      </c>
      <c r="M696" s="24"/>
      <c r="N696" s="26">
        <f>IFERROR((VLOOKUP(M696,guarnizioni!G:H,2,FALSE)),0)</f>
        <v>0</v>
      </c>
      <c r="O696" s="26">
        <f t="shared" si="134"/>
        <v>1844.15</v>
      </c>
      <c r="P696" s="26">
        <f t="shared" si="135"/>
        <v>0</v>
      </c>
    </row>
    <row r="697" spans="1:16" ht="14.25" customHeight="1" x14ac:dyDescent="0.2">
      <c r="A697" s="22" t="s">
        <v>6620</v>
      </c>
      <c r="B697" s="22" t="s">
        <v>6521</v>
      </c>
      <c r="C697" s="22">
        <v>2.2000000000000002</v>
      </c>
      <c r="D697" s="22">
        <v>3</v>
      </c>
      <c r="E697" s="36">
        <v>1919.6</v>
      </c>
      <c r="F697" s="35"/>
      <c r="G697" s="36">
        <f t="shared" si="131"/>
        <v>0</v>
      </c>
      <c r="H697" s="36">
        <f t="shared" si="132"/>
        <v>0</v>
      </c>
      <c r="I697" s="24">
        <f t="shared" si="133"/>
        <v>0</v>
      </c>
      <c r="K697" s="24"/>
      <c r="L697" s="26">
        <f>IFERROR((VLOOKUP(K697,'tenute nuove MXV'!D$1:E$29,2,FALSE)),0)</f>
        <v>0</v>
      </c>
      <c r="M697" s="24"/>
      <c r="N697" s="26">
        <f>IFERROR((VLOOKUP(M697,guarnizioni!G:H,2,FALSE)),0)</f>
        <v>0</v>
      </c>
      <c r="O697" s="26">
        <f t="shared" si="134"/>
        <v>1919.6</v>
      </c>
      <c r="P697" s="26">
        <f t="shared" si="135"/>
        <v>0</v>
      </c>
    </row>
    <row r="698" spans="1:16" ht="14.25" customHeight="1" x14ac:dyDescent="0.2">
      <c r="A698" s="22" t="s">
        <v>6621</v>
      </c>
      <c r="B698" s="22" t="s">
        <v>6522</v>
      </c>
      <c r="C698" s="22">
        <v>3</v>
      </c>
      <c r="D698" s="22">
        <v>4</v>
      </c>
      <c r="E698" s="36">
        <v>2286.69</v>
      </c>
      <c r="F698" s="35"/>
      <c r="G698" s="36">
        <f t="shared" si="131"/>
        <v>0</v>
      </c>
      <c r="H698" s="36">
        <f t="shared" si="132"/>
        <v>0</v>
      </c>
      <c r="I698" s="24">
        <f t="shared" si="133"/>
        <v>0</v>
      </c>
      <c r="K698" s="24"/>
      <c r="L698" s="26">
        <f>IFERROR((VLOOKUP(K698,'tenute nuove MXV'!D$1:E$29,2,FALSE)),0)</f>
        <v>0</v>
      </c>
      <c r="M698" s="24"/>
      <c r="N698" s="26">
        <f>IFERROR((VLOOKUP(M698,guarnizioni!G:H,2,FALSE)),0)</f>
        <v>0</v>
      </c>
      <c r="O698" s="26">
        <f t="shared" si="134"/>
        <v>2286.69</v>
      </c>
      <c r="P698" s="26">
        <f t="shared" si="135"/>
        <v>0</v>
      </c>
    </row>
    <row r="699" spans="1:16" ht="14.25" customHeight="1" x14ac:dyDescent="0.2">
      <c r="A699" s="22" t="s">
        <v>6622</v>
      </c>
      <c r="B699" s="22" t="s">
        <v>6523</v>
      </c>
      <c r="C699" s="22">
        <v>3</v>
      </c>
      <c r="D699" s="22">
        <v>4</v>
      </c>
      <c r="E699" s="36">
        <v>2386.81</v>
      </c>
      <c r="F699" s="35"/>
      <c r="G699" s="36">
        <f t="shared" si="131"/>
        <v>0</v>
      </c>
      <c r="H699" s="36">
        <f t="shared" si="132"/>
        <v>0</v>
      </c>
      <c r="I699" s="24">
        <f t="shared" si="133"/>
        <v>0</v>
      </c>
      <c r="K699" s="24"/>
      <c r="L699" s="26">
        <f>IFERROR((VLOOKUP(K699,'tenute nuove MXV'!D$1:E$29,2,FALSE)),0)</f>
        <v>0</v>
      </c>
      <c r="M699" s="24"/>
      <c r="N699" s="26">
        <f>IFERROR((VLOOKUP(M699,guarnizioni!G:H,2,FALSE)),0)</f>
        <v>0</v>
      </c>
      <c r="O699" s="26">
        <f t="shared" si="134"/>
        <v>2386.81</v>
      </c>
      <c r="P699" s="26">
        <f t="shared" si="135"/>
        <v>0</v>
      </c>
    </row>
    <row r="700" spans="1:16" ht="14.25" customHeight="1" x14ac:dyDescent="0.2">
      <c r="A700" s="22" t="s">
        <v>6623</v>
      </c>
      <c r="B700" s="22" t="s">
        <v>6524</v>
      </c>
      <c r="C700" s="22">
        <v>4</v>
      </c>
      <c r="D700" s="22">
        <v>5.5</v>
      </c>
      <c r="E700" s="36">
        <v>2713.28</v>
      </c>
      <c r="F700" s="35"/>
      <c r="G700" s="36">
        <f t="shared" si="131"/>
        <v>0</v>
      </c>
      <c r="H700" s="36">
        <f t="shared" si="132"/>
        <v>0</v>
      </c>
      <c r="I700" s="24">
        <f t="shared" si="133"/>
        <v>0</v>
      </c>
      <c r="K700" s="24"/>
      <c r="L700" s="26">
        <f>IFERROR((VLOOKUP(K700,'tenute nuove MXV'!D$1:E$29,2,FALSE)),0)</f>
        <v>0</v>
      </c>
      <c r="M700" s="24"/>
      <c r="N700" s="26">
        <f>IFERROR((VLOOKUP(M700,guarnizioni!G:H,2,FALSE)),0)</f>
        <v>0</v>
      </c>
      <c r="O700" s="26">
        <f t="shared" si="134"/>
        <v>2713.28</v>
      </c>
      <c r="P700" s="26">
        <f t="shared" si="135"/>
        <v>0</v>
      </c>
    </row>
    <row r="701" spans="1:16" ht="14.25" customHeight="1" x14ac:dyDescent="0.2">
      <c r="A701" s="22" t="s">
        <v>6624</v>
      </c>
      <c r="B701" s="22" t="s">
        <v>6525</v>
      </c>
      <c r="C701" s="22">
        <v>4</v>
      </c>
      <c r="D701" s="22">
        <v>5.5</v>
      </c>
      <c r="E701" s="36">
        <v>2910.6</v>
      </c>
      <c r="F701" s="35"/>
      <c r="G701" s="36">
        <f t="shared" si="131"/>
        <v>0</v>
      </c>
      <c r="H701" s="36">
        <f t="shared" si="132"/>
        <v>0</v>
      </c>
      <c r="I701" s="24">
        <f t="shared" si="133"/>
        <v>0</v>
      </c>
      <c r="K701" s="24"/>
      <c r="L701" s="26">
        <f>IFERROR((VLOOKUP(K701,'tenute nuove MXV'!D$1:E$29,2,FALSE)),0)</f>
        <v>0</v>
      </c>
      <c r="M701" s="24"/>
      <c r="N701" s="26">
        <f>IFERROR((VLOOKUP(M701,guarnizioni!G:H,2,FALSE)),0)</f>
        <v>0</v>
      </c>
      <c r="O701" s="26">
        <f t="shared" si="134"/>
        <v>2910.6</v>
      </c>
      <c r="P701" s="26">
        <f t="shared" si="135"/>
        <v>0</v>
      </c>
    </row>
    <row r="702" spans="1:16" ht="14.25" customHeight="1" x14ac:dyDescent="0.2">
      <c r="A702" s="22" t="s">
        <v>6625</v>
      </c>
      <c r="B702" s="22" t="s">
        <v>6526</v>
      </c>
      <c r="C702" s="22">
        <v>1.5</v>
      </c>
      <c r="D702" s="22">
        <v>2</v>
      </c>
      <c r="E702" s="36">
        <v>1694.72</v>
      </c>
      <c r="F702" s="35"/>
      <c r="G702" s="36">
        <f t="shared" si="131"/>
        <v>0</v>
      </c>
      <c r="H702" s="36">
        <f t="shared" si="132"/>
        <v>0</v>
      </c>
      <c r="I702" s="24">
        <f t="shared" si="133"/>
        <v>0</v>
      </c>
      <c r="K702" s="24"/>
      <c r="L702" s="26">
        <f>IFERROR((VLOOKUP(K702,'tenute nuove MXV'!D$1:E$29,2,FALSE)),0)</f>
        <v>0</v>
      </c>
      <c r="M702" s="24"/>
      <c r="N702" s="26">
        <f>IFERROR((VLOOKUP(M702,guarnizioni!G:H,2,FALSE)),0)</f>
        <v>0</v>
      </c>
      <c r="O702" s="26">
        <f t="shared" si="134"/>
        <v>1694.72</v>
      </c>
      <c r="P702" s="26">
        <f t="shared" si="135"/>
        <v>0</v>
      </c>
    </row>
    <row r="703" spans="1:16" ht="14.25" customHeight="1" x14ac:dyDescent="0.2">
      <c r="A703" s="22" t="s">
        <v>6626</v>
      </c>
      <c r="B703" s="22" t="s">
        <v>6527</v>
      </c>
      <c r="C703" s="22">
        <v>2.2000000000000002</v>
      </c>
      <c r="D703" s="22">
        <v>3</v>
      </c>
      <c r="E703" s="36">
        <v>1867.37</v>
      </c>
      <c r="F703" s="35"/>
      <c r="G703" s="36">
        <f t="shared" si="131"/>
        <v>0</v>
      </c>
      <c r="H703" s="36">
        <f t="shared" si="132"/>
        <v>0</v>
      </c>
      <c r="I703" s="24">
        <f t="shared" si="133"/>
        <v>0</v>
      </c>
      <c r="K703" s="24"/>
      <c r="L703" s="26">
        <f>IFERROR((VLOOKUP(K703,'tenute nuove MXV'!D$1:E$29,2,FALSE)),0)</f>
        <v>0</v>
      </c>
      <c r="M703" s="24"/>
      <c r="N703" s="26">
        <f>IFERROR((VLOOKUP(M703,guarnizioni!G:H,2,FALSE)),0)</f>
        <v>0</v>
      </c>
      <c r="O703" s="26">
        <f t="shared" si="134"/>
        <v>1867.37</v>
      </c>
      <c r="P703" s="26">
        <f t="shared" si="135"/>
        <v>0</v>
      </c>
    </row>
    <row r="704" spans="1:16" ht="14.25" customHeight="1" x14ac:dyDescent="0.2">
      <c r="A704" s="22" t="s">
        <v>6627</v>
      </c>
      <c r="B704" s="22" t="s">
        <v>6528</v>
      </c>
      <c r="C704" s="22">
        <v>2.2000000000000002</v>
      </c>
      <c r="D704" s="22">
        <v>3</v>
      </c>
      <c r="E704" s="36">
        <v>2003.76</v>
      </c>
      <c r="F704" s="35"/>
      <c r="G704" s="36">
        <f t="shared" si="131"/>
        <v>0</v>
      </c>
      <c r="H704" s="36">
        <f t="shared" si="132"/>
        <v>0</v>
      </c>
      <c r="I704" s="24">
        <f t="shared" si="133"/>
        <v>0</v>
      </c>
      <c r="K704" s="24"/>
      <c r="L704" s="26">
        <f>IFERROR((VLOOKUP(K704,'tenute nuove MXV'!D$1:E$29,2,FALSE)),0)</f>
        <v>0</v>
      </c>
      <c r="M704" s="24"/>
      <c r="N704" s="26">
        <f>IFERROR((VLOOKUP(M704,guarnizioni!G:H,2,FALSE)),0)</f>
        <v>0</v>
      </c>
      <c r="O704" s="26">
        <f t="shared" si="134"/>
        <v>2003.76</v>
      </c>
      <c r="P704" s="26">
        <f t="shared" si="135"/>
        <v>0</v>
      </c>
    </row>
    <row r="705" spans="1:16" ht="14.25" customHeight="1" x14ac:dyDescent="0.2">
      <c r="A705" s="22" t="s">
        <v>6628</v>
      </c>
      <c r="B705" s="22" t="s">
        <v>6529</v>
      </c>
      <c r="C705" s="22">
        <v>3</v>
      </c>
      <c r="D705" s="22">
        <v>4</v>
      </c>
      <c r="E705" s="36">
        <v>2238.83</v>
      </c>
      <c r="F705" s="35"/>
      <c r="G705" s="36">
        <f t="shared" si="131"/>
        <v>0</v>
      </c>
      <c r="H705" s="36">
        <f t="shared" si="132"/>
        <v>0</v>
      </c>
      <c r="I705" s="24">
        <f t="shared" si="133"/>
        <v>0</v>
      </c>
      <c r="K705" s="24"/>
      <c r="L705" s="26">
        <f>IFERROR((VLOOKUP(K705,'tenute nuove MXV'!D$1:E$29,2,FALSE)),0)</f>
        <v>0</v>
      </c>
      <c r="M705" s="24"/>
      <c r="N705" s="26">
        <f>IFERROR((VLOOKUP(M705,guarnizioni!G:H,2,FALSE)),0)</f>
        <v>0</v>
      </c>
      <c r="O705" s="26">
        <f t="shared" si="134"/>
        <v>2238.83</v>
      </c>
      <c r="P705" s="26">
        <f t="shared" si="135"/>
        <v>0</v>
      </c>
    </row>
    <row r="706" spans="1:16" ht="14.25" customHeight="1" x14ac:dyDescent="0.2">
      <c r="A706" s="22" t="s">
        <v>6629</v>
      </c>
      <c r="B706" s="22" t="s">
        <v>6530</v>
      </c>
      <c r="C706" s="22">
        <v>3</v>
      </c>
      <c r="D706" s="22">
        <v>4</v>
      </c>
      <c r="E706" s="36">
        <v>2296.86</v>
      </c>
      <c r="F706" s="35"/>
      <c r="G706" s="36">
        <f t="shared" si="131"/>
        <v>0</v>
      </c>
      <c r="H706" s="36">
        <f t="shared" si="132"/>
        <v>0</v>
      </c>
      <c r="I706" s="24">
        <f t="shared" si="133"/>
        <v>0</v>
      </c>
      <c r="K706" s="24"/>
      <c r="L706" s="26">
        <f>IFERROR((VLOOKUP(K706,'tenute nuove MXV'!D$1:E$29,2,FALSE)),0)</f>
        <v>0</v>
      </c>
      <c r="M706" s="24"/>
      <c r="N706" s="26">
        <f>IFERROR((VLOOKUP(M706,guarnizioni!G:H,2,FALSE)),0)</f>
        <v>0</v>
      </c>
      <c r="O706" s="26">
        <f t="shared" si="134"/>
        <v>2296.86</v>
      </c>
      <c r="P706" s="26">
        <f t="shared" si="135"/>
        <v>0</v>
      </c>
    </row>
    <row r="707" spans="1:16" ht="14.25" customHeight="1" x14ac:dyDescent="0.2">
      <c r="A707" s="22" t="s">
        <v>6630</v>
      </c>
      <c r="B707" s="22" t="s">
        <v>6531</v>
      </c>
      <c r="C707" s="22">
        <v>4</v>
      </c>
      <c r="D707" s="22">
        <v>5.5</v>
      </c>
      <c r="E707" s="36">
        <v>2608.8200000000002</v>
      </c>
      <c r="F707" s="35"/>
      <c r="G707" s="36">
        <f t="shared" si="131"/>
        <v>0</v>
      </c>
      <c r="H707" s="36">
        <f t="shared" si="132"/>
        <v>0</v>
      </c>
      <c r="I707" s="24">
        <f t="shared" si="133"/>
        <v>0</v>
      </c>
      <c r="K707" s="24"/>
      <c r="L707" s="26">
        <f>IFERROR((VLOOKUP(K707,'tenute nuove MXV'!D$1:E$29,2,FALSE)),0)</f>
        <v>0</v>
      </c>
      <c r="M707" s="24"/>
      <c r="N707" s="26">
        <f>IFERROR((VLOOKUP(M707,guarnizioni!G:H,2,FALSE)),0)</f>
        <v>0</v>
      </c>
      <c r="O707" s="26">
        <f t="shared" si="134"/>
        <v>2608.8200000000002</v>
      </c>
      <c r="P707" s="26">
        <f t="shared" si="135"/>
        <v>0</v>
      </c>
    </row>
    <row r="708" spans="1:16" ht="14.25" customHeight="1" x14ac:dyDescent="0.2">
      <c r="A708" s="22" t="s">
        <v>6631</v>
      </c>
      <c r="B708" s="22" t="s">
        <v>6532</v>
      </c>
      <c r="C708" s="22">
        <v>4</v>
      </c>
      <c r="D708" s="22">
        <v>5.5</v>
      </c>
      <c r="E708" s="36">
        <v>2795.98</v>
      </c>
      <c r="F708" s="35"/>
      <c r="G708" s="36">
        <f t="shared" si="131"/>
        <v>0</v>
      </c>
      <c r="H708" s="36">
        <f t="shared" si="132"/>
        <v>0</v>
      </c>
      <c r="I708" s="24">
        <f t="shared" si="133"/>
        <v>0</v>
      </c>
      <c r="K708" s="24"/>
      <c r="L708" s="26">
        <f>IFERROR((VLOOKUP(K708,'tenute nuove MXV'!D$1:E$29,2,FALSE)),0)</f>
        <v>0</v>
      </c>
      <c r="M708" s="24"/>
      <c r="N708" s="26">
        <f>IFERROR((VLOOKUP(M708,guarnizioni!G:H,2,FALSE)),0)</f>
        <v>0</v>
      </c>
      <c r="O708" s="26">
        <f t="shared" si="134"/>
        <v>2795.98</v>
      </c>
      <c r="P708" s="26">
        <f t="shared" si="135"/>
        <v>0</v>
      </c>
    </row>
    <row r="709" spans="1:16" ht="14.25" customHeight="1" x14ac:dyDescent="0.2">
      <c r="A709" s="22" t="s">
        <v>6632</v>
      </c>
      <c r="B709" s="22" t="s">
        <v>6533</v>
      </c>
      <c r="C709" s="22">
        <v>5.5</v>
      </c>
      <c r="D709" s="22">
        <v>7.5</v>
      </c>
      <c r="E709" s="36">
        <v>3389.42</v>
      </c>
      <c r="F709" s="35"/>
      <c r="G709" s="36">
        <f t="shared" si="131"/>
        <v>0</v>
      </c>
      <c r="H709" s="36">
        <f t="shared" si="132"/>
        <v>0</v>
      </c>
      <c r="I709" s="24">
        <f t="shared" si="133"/>
        <v>0</v>
      </c>
      <c r="K709" s="24"/>
      <c r="L709" s="26">
        <f>IFERROR((VLOOKUP(K709,'tenute nuove MXV'!D$1:E$29,2,FALSE)),0)</f>
        <v>0</v>
      </c>
      <c r="M709" s="24"/>
      <c r="N709" s="26">
        <f>IFERROR((VLOOKUP(M709,guarnizioni!G:H,2,FALSE)),0)</f>
        <v>0</v>
      </c>
      <c r="O709" s="26">
        <f t="shared" si="134"/>
        <v>3389.42</v>
      </c>
      <c r="P709" s="26">
        <f t="shared" si="135"/>
        <v>0</v>
      </c>
    </row>
    <row r="710" spans="1:16" ht="14.25" customHeight="1" x14ac:dyDescent="0.2">
      <c r="A710" s="22" t="s">
        <v>6633</v>
      </c>
      <c r="B710" s="22" t="s">
        <v>6534</v>
      </c>
      <c r="C710" s="22">
        <v>5.5</v>
      </c>
      <c r="D710" s="22">
        <v>7.5</v>
      </c>
      <c r="E710" s="36">
        <v>3588.21</v>
      </c>
      <c r="F710" s="35"/>
      <c r="G710" s="36">
        <f t="shared" si="131"/>
        <v>0</v>
      </c>
      <c r="H710" s="36">
        <f t="shared" si="132"/>
        <v>0</v>
      </c>
      <c r="I710" s="24">
        <f t="shared" si="133"/>
        <v>0</v>
      </c>
      <c r="K710" s="24"/>
      <c r="L710" s="26">
        <f>IFERROR((VLOOKUP(K710,'tenute nuove MXV'!D$1:E$29,2,FALSE)),0)</f>
        <v>0</v>
      </c>
      <c r="M710" s="24"/>
      <c r="N710" s="26">
        <f>IFERROR((VLOOKUP(M710,guarnizioni!G:H,2,FALSE)),0)</f>
        <v>0</v>
      </c>
      <c r="O710" s="26">
        <f t="shared" si="134"/>
        <v>3588.21</v>
      </c>
      <c r="P710" s="26">
        <f t="shared" si="135"/>
        <v>0</v>
      </c>
    </row>
    <row r="711" spans="1:16" ht="14.25" customHeight="1" x14ac:dyDescent="0.2">
      <c r="A711" s="22" t="s">
        <v>6634</v>
      </c>
      <c r="B711" s="22" t="s">
        <v>6535</v>
      </c>
      <c r="C711" s="22">
        <v>7.5</v>
      </c>
      <c r="D711" s="22">
        <v>10</v>
      </c>
      <c r="E711" s="36">
        <v>3984.31</v>
      </c>
      <c r="F711" s="35"/>
      <c r="G711" s="36">
        <f t="shared" si="131"/>
        <v>0</v>
      </c>
      <c r="H711" s="36">
        <f t="shared" si="132"/>
        <v>0</v>
      </c>
      <c r="I711" s="24">
        <f t="shared" si="133"/>
        <v>0</v>
      </c>
      <c r="K711" s="24"/>
      <c r="L711" s="26">
        <f>IFERROR((VLOOKUP(K711,'tenute nuove MXV'!D$1:E$29,2,FALSE)),0)</f>
        <v>0</v>
      </c>
      <c r="M711" s="24"/>
      <c r="N711" s="26">
        <f>IFERROR((VLOOKUP(M711,guarnizioni!G:H,2,FALSE)),0)</f>
        <v>0</v>
      </c>
      <c r="O711" s="26">
        <f t="shared" si="134"/>
        <v>3984.31</v>
      </c>
      <c r="P711" s="26">
        <f t="shared" si="135"/>
        <v>0</v>
      </c>
    </row>
    <row r="712" spans="1:16" ht="14.25" customHeight="1" x14ac:dyDescent="0.2">
      <c r="A712" s="22" t="s">
        <v>6635</v>
      </c>
      <c r="B712" s="22" t="s">
        <v>6536</v>
      </c>
      <c r="C712" s="22">
        <v>7.5</v>
      </c>
      <c r="D712" s="22">
        <v>10</v>
      </c>
      <c r="E712" s="36">
        <v>4203.3999999999996</v>
      </c>
      <c r="F712" s="35"/>
      <c r="G712" s="36">
        <f t="shared" si="131"/>
        <v>0</v>
      </c>
      <c r="H712" s="36">
        <f t="shared" si="132"/>
        <v>0</v>
      </c>
      <c r="I712" s="24">
        <f t="shared" si="133"/>
        <v>0</v>
      </c>
      <c r="K712" s="24"/>
      <c r="L712" s="26">
        <f>IFERROR((VLOOKUP(K712,'tenute nuove MXV'!D$1:E$29,2,FALSE)),0)</f>
        <v>0</v>
      </c>
      <c r="M712" s="24"/>
      <c r="N712" s="26">
        <f>IFERROR((VLOOKUP(M712,guarnizioni!G:H,2,FALSE)),0)</f>
        <v>0</v>
      </c>
      <c r="O712" s="26">
        <f t="shared" si="134"/>
        <v>4203.3999999999996</v>
      </c>
      <c r="P712" s="26">
        <f t="shared" si="135"/>
        <v>0</v>
      </c>
    </row>
    <row r="713" spans="1:16" ht="14.25" customHeight="1" x14ac:dyDescent="0.2">
      <c r="A713" s="22" t="s">
        <v>6636</v>
      </c>
      <c r="B713" s="22" t="s">
        <v>6561</v>
      </c>
      <c r="C713" s="22">
        <v>0.75</v>
      </c>
      <c r="D713" s="22">
        <v>1</v>
      </c>
      <c r="E713" s="36">
        <v>1352.29</v>
      </c>
      <c r="F713" s="35"/>
      <c r="G713" s="36">
        <f t="shared" si="131"/>
        <v>0</v>
      </c>
      <c r="H713" s="36">
        <f t="shared" si="132"/>
        <v>0</v>
      </c>
      <c r="I713" s="24">
        <f t="shared" si="133"/>
        <v>0</v>
      </c>
      <c r="K713" s="24"/>
      <c r="L713" s="26">
        <f>IFERROR((VLOOKUP(K713,'tenute nuove MXV'!D$1:E$29,2,FALSE)),0)</f>
        <v>0</v>
      </c>
      <c r="M713" s="24"/>
      <c r="N713" s="26">
        <f>IFERROR((VLOOKUP(M713,guarnizioni!G:H,2,FALSE)),0)</f>
        <v>0</v>
      </c>
      <c r="O713" s="26">
        <f t="shared" si="134"/>
        <v>1352.29</v>
      </c>
      <c r="P713" s="26">
        <f t="shared" si="135"/>
        <v>0</v>
      </c>
    </row>
    <row r="714" spans="1:16" ht="14.25" customHeight="1" x14ac:dyDescent="0.2">
      <c r="A714" s="22" t="s">
        <v>6637</v>
      </c>
      <c r="B714" s="22" t="s">
        <v>6562</v>
      </c>
      <c r="C714" s="22">
        <v>0.75</v>
      </c>
      <c r="D714" s="22">
        <v>1</v>
      </c>
      <c r="E714" s="36">
        <v>1382.76</v>
      </c>
      <c r="F714" s="35"/>
      <c r="G714" s="36">
        <f t="shared" si="131"/>
        <v>0</v>
      </c>
      <c r="H714" s="36">
        <f t="shared" si="132"/>
        <v>0</v>
      </c>
      <c r="I714" s="24">
        <f t="shared" si="133"/>
        <v>0</v>
      </c>
      <c r="K714" s="24"/>
      <c r="L714" s="26">
        <f>IFERROR((VLOOKUP(K714,'tenute nuove MXV'!D$1:E$29,2,FALSE)),0)</f>
        <v>0</v>
      </c>
      <c r="M714" s="24"/>
      <c r="N714" s="26">
        <f>IFERROR((VLOOKUP(M714,guarnizioni!G:H,2,FALSE)),0)</f>
        <v>0</v>
      </c>
      <c r="O714" s="26">
        <f t="shared" si="134"/>
        <v>1382.76</v>
      </c>
      <c r="P714" s="26">
        <f t="shared" si="135"/>
        <v>0</v>
      </c>
    </row>
    <row r="715" spans="1:16" ht="14.25" customHeight="1" x14ac:dyDescent="0.2">
      <c r="A715" s="22" t="s">
        <v>6638</v>
      </c>
      <c r="B715" s="22" t="s">
        <v>6563</v>
      </c>
      <c r="C715" s="22">
        <v>1.1000000000000001</v>
      </c>
      <c r="D715" s="22">
        <v>1.5</v>
      </c>
      <c r="E715" s="36">
        <v>1507.54</v>
      </c>
      <c r="F715" s="35"/>
      <c r="G715" s="36">
        <f t="shared" si="131"/>
        <v>0</v>
      </c>
      <c r="H715" s="36">
        <f t="shared" si="132"/>
        <v>0</v>
      </c>
      <c r="I715" s="24">
        <f t="shared" si="133"/>
        <v>0</v>
      </c>
      <c r="K715" s="24"/>
      <c r="L715" s="26">
        <f>IFERROR((VLOOKUP(K715,'tenute nuove MXV'!D$1:E$29,2,FALSE)),0)</f>
        <v>0</v>
      </c>
      <c r="M715" s="24"/>
      <c r="N715" s="26">
        <f>IFERROR((VLOOKUP(M715,guarnizioni!G:H,2,FALSE)),0)</f>
        <v>0</v>
      </c>
      <c r="O715" s="26">
        <f t="shared" si="134"/>
        <v>1507.54</v>
      </c>
      <c r="P715" s="26">
        <f t="shared" si="135"/>
        <v>0</v>
      </c>
    </row>
    <row r="716" spans="1:16" ht="14.25" customHeight="1" x14ac:dyDescent="0.2">
      <c r="A716" s="22" t="s">
        <v>6639</v>
      </c>
      <c r="B716" s="22" t="s">
        <v>6564</v>
      </c>
      <c r="C716" s="22">
        <v>1.1000000000000001</v>
      </c>
      <c r="D716" s="22">
        <v>1.5</v>
      </c>
      <c r="E716" s="36">
        <v>1545.27</v>
      </c>
      <c r="F716" s="35"/>
      <c r="G716" s="36">
        <f t="shared" si="131"/>
        <v>0</v>
      </c>
      <c r="H716" s="36">
        <f t="shared" si="132"/>
        <v>0</v>
      </c>
      <c r="I716" s="24">
        <f t="shared" si="133"/>
        <v>0</v>
      </c>
      <c r="K716" s="24"/>
      <c r="L716" s="26">
        <f>IFERROR((VLOOKUP(K716,'tenute nuove MXV'!D$1:E$29,2,FALSE)),0)</f>
        <v>0</v>
      </c>
      <c r="M716" s="24"/>
      <c r="N716" s="26">
        <f>IFERROR((VLOOKUP(M716,guarnizioni!G:H,2,FALSE)),0)</f>
        <v>0</v>
      </c>
      <c r="O716" s="26">
        <f t="shared" si="134"/>
        <v>1545.27</v>
      </c>
      <c r="P716" s="26">
        <f t="shared" si="135"/>
        <v>0</v>
      </c>
    </row>
    <row r="717" spans="1:16" ht="14.25" customHeight="1" x14ac:dyDescent="0.2">
      <c r="A717" s="22" t="s">
        <v>6640</v>
      </c>
      <c r="B717" s="22" t="s">
        <v>6565</v>
      </c>
      <c r="C717" s="22">
        <v>1.5</v>
      </c>
      <c r="D717" s="22">
        <v>2</v>
      </c>
      <c r="E717" s="36">
        <v>1746.95</v>
      </c>
      <c r="F717" s="35"/>
      <c r="G717" s="36">
        <f t="shared" si="131"/>
        <v>0</v>
      </c>
      <c r="H717" s="36">
        <f t="shared" si="132"/>
        <v>0</v>
      </c>
      <c r="I717" s="24">
        <f t="shared" si="133"/>
        <v>0</v>
      </c>
      <c r="K717" s="24"/>
      <c r="L717" s="26">
        <f>IFERROR((VLOOKUP(K717,'tenute nuove MXV'!D$1:E$29,2,FALSE)),0)</f>
        <v>0</v>
      </c>
      <c r="M717" s="24"/>
      <c r="N717" s="26">
        <f>IFERROR((VLOOKUP(M717,guarnizioni!G:H,2,FALSE)),0)</f>
        <v>0</v>
      </c>
      <c r="O717" s="26">
        <f t="shared" si="134"/>
        <v>1746.95</v>
      </c>
      <c r="P717" s="26">
        <f t="shared" si="135"/>
        <v>0</v>
      </c>
    </row>
    <row r="718" spans="1:16" ht="14.25" customHeight="1" x14ac:dyDescent="0.2">
      <c r="A718" s="22" t="s">
        <v>6641</v>
      </c>
      <c r="B718" s="22" t="s">
        <v>6566</v>
      </c>
      <c r="C718" s="22">
        <v>1.5</v>
      </c>
      <c r="D718" s="22">
        <v>2</v>
      </c>
      <c r="E718" s="36">
        <v>1826.74</v>
      </c>
      <c r="F718" s="35"/>
      <c r="G718" s="36">
        <f t="shared" si="131"/>
        <v>0</v>
      </c>
      <c r="H718" s="36">
        <f t="shared" si="132"/>
        <v>0</v>
      </c>
      <c r="I718" s="24">
        <f t="shared" si="133"/>
        <v>0</v>
      </c>
      <c r="K718" s="24"/>
      <c r="L718" s="26">
        <f>IFERROR((VLOOKUP(K718,'tenute nuove MXV'!D$1:E$29,2,FALSE)),0)</f>
        <v>0</v>
      </c>
      <c r="M718" s="24"/>
      <c r="N718" s="26">
        <f>IFERROR((VLOOKUP(M718,guarnizioni!G:H,2,FALSE)),0)</f>
        <v>0</v>
      </c>
      <c r="O718" s="26">
        <f t="shared" si="134"/>
        <v>1826.74</v>
      </c>
      <c r="P718" s="26">
        <f t="shared" si="135"/>
        <v>0</v>
      </c>
    </row>
    <row r="719" spans="1:16" ht="14.25" customHeight="1" x14ac:dyDescent="0.2">
      <c r="A719" s="22" t="s">
        <v>6642</v>
      </c>
      <c r="B719" s="22" t="s">
        <v>6567</v>
      </c>
      <c r="C719" s="22">
        <v>2.2000000000000002</v>
      </c>
      <c r="D719" s="22">
        <v>3</v>
      </c>
      <c r="E719" s="36">
        <v>2100.98</v>
      </c>
      <c r="F719" s="35"/>
      <c r="G719" s="36">
        <f t="shared" si="131"/>
        <v>0</v>
      </c>
      <c r="H719" s="36">
        <f t="shared" si="132"/>
        <v>0</v>
      </c>
      <c r="I719" s="24">
        <f t="shared" si="133"/>
        <v>0</v>
      </c>
      <c r="K719" s="24"/>
      <c r="L719" s="26">
        <f>IFERROR((VLOOKUP(K719,'tenute nuove MXV'!D$1:E$29,2,FALSE)),0)</f>
        <v>0</v>
      </c>
      <c r="M719" s="24"/>
      <c r="N719" s="26">
        <f>IFERROR((VLOOKUP(M719,guarnizioni!G:H,2,FALSE)),0)</f>
        <v>0</v>
      </c>
      <c r="O719" s="26">
        <f t="shared" si="134"/>
        <v>2100.98</v>
      </c>
      <c r="P719" s="26">
        <f t="shared" si="135"/>
        <v>0</v>
      </c>
    </row>
    <row r="720" spans="1:16" ht="14.25" customHeight="1" x14ac:dyDescent="0.2">
      <c r="A720" s="22" t="s">
        <v>6643</v>
      </c>
      <c r="B720" s="22" t="s">
        <v>6568</v>
      </c>
      <c r="C720" s="22">
        <v>2.2000000000000002</v>
      </c>
      <c r="D720" s="22">
        <v>3</v>
      </c>
      <c r="E720" s="36">
        <v>2211.25</v>
      </c>
      <c r="F720" s="35"/>
      <c r="G720" s="36">
        <f t="shared" si="131"/>
        <v>0</v>
      </c>
      <c r="H720" s="36">
        <f t="shared" si="132"/>
        <v>0</v>
      </c>
      <c r="I720" s="24">
        <f t="shared" si="133"/>
        <v>0</v>
      </c>
      <c r="K720" s="24"/>
      <c r="L720" s="26">
        <f>IFERROR((VLOOKUP(K720,'tenute nuove MXV'!D$1:E$29,2,FALSE)),0)</f>
        <v>0</v>
      </c>
      <c r="M720" s="24"/>
      <c r="N720" s="26">
        <f>IFERROR((VLOOKUP(M720,guarnizioni!G:H,2,FALSE)),0)</f>
        <v>0</v>
      </c>
      <c r="O720" s="26">
        <f t="shared" si="134"/>
        <v>2211.25</v>
      </c>
      <c r="P720" s="26">
        <f t="shared" si="135"/>
        <v>0</v>
      </c>
    </row>
    <row r="721" spans="1:16" ht="14.25" customHeight="1" x14ac:dyDescent="0.2">
      <c r="A721" s="22" t="s">
        <v>6644</v>
      </c>
      <c r="B721" s="22" t="s">
        <v>6569</v>
      </c>
      <c r="C721" s="22">
        <v>1.1000000000000001</v>
      </c>
      <c r="D721" s="22">
        <v>1.5</v>
      </c>
      <c r="E721" s="36">
        <v>1405.97</v>
      </c>
      <c r="F721" s="35"/>
      <c r="G721" s="36">
        <f t="shared" si="131"/>
        <v>0</v>
      </c>
      <c r="H721" s="36">
        <f t="shared" si="132"/>
        <v>0</v>
      </c>
      <c r="I721" s="24">
        <f t="shared" si="133"/>
        <v>0</v>
      </c>
      <c r="K721" s="24"/>
      <c r="L721" s="26">
        <f>IFERROR((VLOOKUP(K721,'tenute nuove MXV'!D$1:E$29,2,FALSE)),0)</f>
        <v>0</v>
      </c>
      <c r="M721" s="24"/>
      <c r="N721" s="26">
        <f>IFERROR((VLOOKUP(M721,guarnizioni!G:H,2,FALSE)),0)</f>
        <v>0</v>
      </c>
      <c r="O721" s="26">
        <f t="shared" si="134"/>
        <v>1405.97</v>
      </c>
      <c r="P721" s="26">
        <f t="shared" si="135"/>
        <v>0</v>
      </c>
    </row>
    <row r="722" spans="1:16" ht="14.25" customHeight="1" x14ac:dyDescent="0.2">
      <c r="A722" s="22" t="s">
        <v>6645</v>
      </c>
      <c r="B722" s="22" t="s">
        <v>6570</v>
      </c>
      <c r="C722" s="22">
        <v>1.1000000000000001</v>
      </c>
      <c r="D722" s="22">
        <v>1.5</v>
      </c>
      <c r="E722" s="36">
        <v>1434.99</v>
      </c>
      <c r="F722" s="35"/>
      <c r="G722" s="36">
        <f t="shared" si="131"/>
        <v>0</v>
      </c>
      <c r="H722" s="36">
        <f t="shared" si="132"/>
        <v>0</v>
      </c>
      <c r="I722" s="24">
        <f t="shared" si="133"/>
        <v>0</v>
      </c>
      <c r="K722" s="24"/>
      <c r="L722" s="26">
        <f>IFERROR((VLOOKUP(K722,'tenute nuove MXV'!D$1:E$29,2,FALSE)),0)</f>
        <v>0</v>
      </c>
      <c r="M722" s="24"/>
      <c r="N722" s="26">
        <f>IFERROR((VLOOKUP(M722,guarnizioni!G:H,2,FALSE)),0)</f>
        <v>0</v>
      </c>
      <c r="O722" s="26">
        <f t="shared" si="134"/>
        <v>1434.99</v>
      </c>
      <c r="P722" s="26">
        <f t="shared" si="135"/>
        <v>0</v>
      </c>
    </row>
    <row r="723" spans="1:16" ht="14.25" customHeight="1" x14ac:dyDescent="0.2">
      <c r="A723" s="22" t="s">
        <v>6646</v>
      </c>
      <c r="B723" s="22" t="s">
        <v>6571</v>
      </c>
      <c r="C723" s="22">
        <v>1.5</v>
      </c>
      <c r="D723" s="22">
        <v>2</v>
      </c>
      <c r="E723" s="36">
        <v>1662.79</v>
      </c>
      <c r="F723" s="35"/>
      <c r="G723" s="36">
        <f t="shared" si="131"/>
        <v>0</v>
      </c>
      <c r="H723" s="36">
        <f t="shared" si="132"/>
        <v>0</v>
      </c>
      <c r="I723" s="24">
        <f t="shared" si="133"/>
        <v>0</v>
      </c>
      <c r="K723" s="24"/>
      <c r="L723" s="26">
        <f>IFERROR((VLOOKUP(K723,'tenute nuove MXV'!D$1:E$29,2,FALSE)),0)</f>
        <v>0</v>
      </c>
      <c r="M723" s="24"/>
      <c r="N723" s="26">
        <f>IFERROR((VLOOKUP(M723,guarnizioni!G:H,2,FALSE)),0)</f>
        <v>0</v>
      </c>
      <c r="O723" s="26">
        <f t="shared" si="134"/>
        <v>1662.79</v>
      </c>
      <c r="P723" s="26">
        <f t="shared" si="135"/>
        <v>0</v>
      </c>
    </row>
    <row r="724" spans="1:16" ht="14.25" customHeight="1" x14ac:dyDescent="0.2">
      <c r="A724" s="22" t="s">
        <v>6647</v>
      </c>
      <c r="B724" s="22" t="s">
        <v>6572</v>
      </c>
      <c r="C724" s="22">
        <v>1.5</v>
      </c>
      <c r="D724" s="22">
        <v>2</v>
      </c>
      <c r="E724" s="36">
        <v>1703.41</v>
      </c>
      <c r="F724" s="35"/>
      <c r="G724" s="36">
        <f t="shared" si="131"/>
        <v>0</v>
      </c>
      <c r="H724" s="36">
        <f t="shared" si="132"/>
        <v>0</v>
      </c>
      <c r="I724" s="24">
        <f t="shared" si="133"/>
        <v>0</v>
      </c>
      <c r="K724" s="24"/>
      <c r="L724" s="26">
        <f>IFERROR((VLOOKUP(K724,'tenute nuove MXV'!D$1:E$29,2,FALSE)),0)</f>
        <v>0</v>
      </c>
      <c r="M724" s="24"/>
      <c r="N724" s="26">
        <f>IFERROR((VLOOKUP(M724,guarnizioni!G:H,2,FALSE)),0)</f>
        <v>0</v>
      </c>
      <c r="O724" s="26">
        <f t="shared" si="134"/>
        <v>1703.41</v>
      </c>
      <c r="P724" s="26">
        <f t="shared" si="135"/>
        <v>0</v>
      </c>
    </row>
    <row r="725" spans="1:16" ht="14.25" customHeight="1" x14ac:dyDescent="0.2">
      <c r="A725" s="22" t="s">
        <v>6648</v>
      </c>
      <c r="B725" s="22" t="s">
        <v>6573</v>
      </c>
      <c r="C725" s="22">
        <v>2.2000000000000002</v>
      </c>
      <c r="D725" s="22">
        <v>3</v>
      </c>
      <c r="E725" s="36">
        <v>1854.32</v>
      </c>
      <c r="F725" s="35"/>
      <c r="G725" s="36">
        <f t="shared" si="131"/>
        <v>0</v>
      </c>
      <c r="H725" s="36">
        <f t="shared" si="132"/>
        <v>0</v>
      </c>
      <c r="I725" s="24">
        <f t="shared" si="133"/>
        <v>0</v>
      </c>
      <c r="K725" s="24"/>
      <c r="L725" s="26">
        <f>IFERROR((VLOOKUP(K725,'tenute nuove MXV'!D$1:E$29,2,FALSE)),0)</f>
        <v>0</v>
      </c>
      <c r="M725" s="24"/>
      <c r="N725" s="26">
        <f>IFERROR((VLOOKUP(M725,guarnizioni!G:H,2,FALSE)),0)</f>
        <v>0</v>
      </c>
      <c r="O725" s="26">
        <f t="shared" si="134"/>
        <v>1854.32</v>
      </c>
      <c r="P725" s="26">
        <f t="shared" si="135"/>
        <v>0</v>
      </c>
    </row>
    <row r="726" spans="1:16" ht="14.25" customHeight="1" x14ac:dyDescent="0.2">
      <c r="A726" s="22" t="s">
        <v>6649</v>
      </c>
      <c r="B726" s="22" t="s">
        <v>6574</v>
      </c>
      <c r="C726" s="22">
        <v>2.2000000000000002</v>
      </c>
      <c r="D726" s="22">
        <v>3</v>
      </c>
      <c r="E726" s="36">
        <v>1929.76</v>
      </c>
      <c r="F726" s="35"/>
      <c r="G726" s="36">
        <f t="shared" si="131"/>
        <v>0</v>
      </c>
      <c r="H726" s="36">
        <f t="shared" si="132"/>
        <v>0</v>
      </c>
      <c r="I726" s="24">
        <f t="shared" si="133"/>
        <v>0</v>
      </c>
      <c r="K726" s="24"/>
      <c r="L726" s="26">
        <f>IFERROR((VLOOKUP(K726,'tenute nuove MXV'!D$1:E$29,2,FALSE)),0)</f>
        <v>0</v>
      </c>
      <c r="M726" s="24"/>
      <c r="N726" s="26">
        <f>IFERROR((VLOOKUP(M726,guarnizioni!G:H,2,FALSE)),0)</f>
        <v>0</v>
      </c>
      <c r="O726" s="26">
        <f t="shared" si="134"/>
        <v>1929.76</v>
      </c>
      <c r="P726" s="26">
        <f t="shared" si="135"/>
        <v>0</v>
      </c>
    </row>
    <row r="727" spans="1:16" ht="14.25" customHeight="1" x14ac:dyDescent="0.2">
      <c r="A727" s="22" t="s">
        <v>6650</v>
      </c>
      <c r="B727" s="22" t="s">
        <v>6575</v>
      </c>
      <c r="C727" s="22">
        <v>3</v>
      </c>
      <c r="D727" s="22">
        <v>4</v>
      </c>
      <c r="E727" s="36">
        <v>2296.86</v>
      </c>
      <c r="F727" s="35"/>
      <c r="G727" s="36">
        <f t="shared" si="131"/>
        <v>0</v>
      </c>
      <c r="H727" s="36">
        <f t="shared" si="132"/>
        <v>0</v>
      </c>
      <c r="I727" s="24">
        <f t="shared" si="133"/>
        <v>0</v>
      </c>
      <c r="K727" s="24"/>
      <c r="L727" s="26">
        <f>IFERROR((VLOOKUP(K727,'tenute nuove MXV'!D$1:E$29,2,FALSE)),0)</f>
        <v>0</v>
      </c>
      <c r="M727" s="24"/>
      <c r="N727" s="26">
        <f>IFERROR((VLOOKUP(M727,guarnizioni!G:H,2,FALSE)),0)</f>
        <v>0</v>
      </c>
      <c r="O727" s="26">
        <f t="shared" si="134"/>
        <v>2296.86</v>
      </c>
      <c r="P727" s="26">
        <f t="shared" si="135"/>
        <v>0</v>
      </c>
    </row>
    <row r="728" spans="1:16" ht="14.25" customHeight="1" x14ac:dyDescent="0.2">
      <c r="A728" s="22" t="s">
        <v>6651</v>
      </c>
      <c r="B728" s="22" t="s">
        <v>6576</v>
      </c>
      <c r="C728" s="22">
        <v>3</v>
      </c>
      <c r="D728" s="22">
        <v>4</v>
      </c>
      <c r="E728" s="36">
        <v>2396.9699999999998</v>
      </c>
      <c r="F728" s="35"/>
      <c r="G728" s="36">
        <f t="shared" si="131"/>
        <v>0</v>
      </c>
      <c r="H728" s="36">
        <f t="shared" si="132"/>
        <v>0</v>
      </c>
      <c r="I728" s="24">
        <f t="shared" si="133"/>
        <v>0</v>
      </c>
      <c r="K728" s="24"/>
      <c r="L728" s="26">
        <f>IFERROR((VLOOKUP(K728,'tenute nuove MXV'!D$1:E$29,2,FALSE)),0)</f>
        <v>0</v>
      </c>
      <c r="M728" s="24"/>
      <c r="N728" s="26">
        <f>IFERROR((VLOOKUP(M728,guarnizioni!G:H,2,FALSE)),0)</f>
        <v>0</v>
      </c>
      <c r="O728" s="26">
        <f t="shared" si="134"/>
        <v>2396.9699999999998</v>
      </c>
      <c r="P728" s="26">
        <f t="shared" si="135"/>
        <v>0</v>
      </c>
    </row>
    <row r="729" spans="1:16" ht="14.25" customHeight="1" x14ac:dyDescent="0.2">
      <c r="A729" s="22" t="s">
        <v>6652</v>
      </c>
      <c r="B729" s="22" t="s">
        <v>6577</v>
      </c>
      <c r="C729" s="22">
        <v>1.5</v>
      </c>
      <c r="D729" s="22">
        <v>2</v>
      </c>
      <c r="E729" s="36">
        <v>1706.32</v>
      </c>
      <c r="F729" s="35"/>
      <c r="G729" s="36">
        <f t="shared" si="131"/>
        <v>0</v>
      </c>
      <c r="H729" s="36">
        <f t="shared" si="132"/>
        <v>0</v>
      </c>
      <c r="I729" s="24">
        <f t="shared" si="133"/>
        <v>0</v>
      </c>
      <c r="K729" s="24"/>
      <c r="L729" s="26">
        <f>IFERROR((VLOOKUP(K729,'tenute nuove MXV'!D$1:E$29,2,FALSE)),0)</f>
        <v>0</v>
      </c>
      <c r="M729" s="24"/>
      <c r="N729" s="26">
        <f>IFERROR((VLOOKUP(M729,guarnizioni!G:H,2,FALSE)),0)</f>
        <v>0</v>
      </c>
      <c r="O729" s="26">
        <f t="shared" si="134"/>
        <v>1706.32</v>
      </c>
      <c r="P729" s="26">
        <f t="shared" si="135"/>
        <v>0</v>
      </c>
    </row>
    <row r="730" spans="1:16" ht="14.25" customHeight="1" x14ac:dyDescent="0.2">
      <c r="A730" s="22" t="s">
        <v>6653</v>
      </c>
      <c r="B730" s="22" t="s">
        <v>6578</v>
      </c>
      <c r="C730" s="22">
        <v>2.2000000000000002</v>
      </c>
      <c r="D730" s="22">
        <v>3</v>
      </c>
      <c r="E730" s="36">
        <v>1878.97</v>
      </c>
      <c r="F730" s="35"/>
      <c r="G730" s="36">
        <f t="shared" si="131"/>
        <v>0</v>
      </c>
      <c r="H730" s="36">
        <f t="shared" si="132"/>
        <v>0</v>
      </c>
      <c r="I730" s="24">
        <f t="shared" si="133"/>
        <v>0</v>
      </c>
      <c r="K730" s="24"/>
      <c r="L730" s="26">
        <f>IFERROR((VLOOKUP(K730,'tenute nuove MXV'!D$1:E$29,2,FALSE)),0)</f>
        <v>0</v>
      </c>
      <c r="M730" s="24"/>
      <c r="N730" s="26">
        <f>IFERROR((VLOOKUP(M730,guarnizioni!G:H,2,FALSE)),0)</f>
        <v>0</v>
      </c>
      <c r="O730" s="26">
        <f t="shared" si="134"/>
        <v>1878.97</v>
      </c>
      <c r="P730" s="26">
        <f t="shared" si="135"/>
        <v>0</v>
      </c>
    </row>
    <row r="731" spans="1:16" ht="14.25" customHeight="1" x14ac:dyDescent="0.2">
      <c r="A731" s="22" t="s">
        <v>6654</v>
      </c>
      <c r="B731" s="22" t="s">
        <v>6579</v>
      </c>
      <c r="C731" s="22">
        <v>2.2000000000000002</v>
      </c>
      <c r="D731" s="22">
        <v>3</v>
      </c>
      <c r="E731" s="36">
        <v>2015.38</v>
      </c>
      <c r="F731" s="35"/>
      <c r="G731" s="36">
        <f t="shared" si="131"/>
        <v>0</v>
      </c>
      <c r="H731" s="36">
        <f t="shared" si="132"/>
        <v>0</v>
      </c>
      <c r="I731" s="24">
        <f t="shared" si="133"/>
        <v>0</v>
      </c>
      <c r="K731" s="24"/>
      <c r="L731" s="26">
        <f>IFERROR((VLOOKUP(K731,'tenute nuove MXV'!D$1:E$29,2,FALSE)),0)</f>
        <v>0</v>
      </c>
      <c r="M731" s="24"/>
      <c r="N731" s="26">
        <f>IFERROR((VLOOKUP(M731,guarnizioni!G:H,2,FALSE)),0)</f>
        <v>0</v>
      </c>
      <c r="O731" s="26">
        <f t="shared" si="134"/>
        <v>2015.38</v>
      </c>
      <c r="P731" s="26">
        <f t="shared" si="135"/>
        <v>0</v>
      </c>
    </row>
    <row r="732" spans="1:16" ht="14.25" customHeight="1" x14ac:dyDescent="0.2">
      <c r="A732" s="22" t="s">
        <v>6655</v>
      </c>
      <c r="B732" s="22" t="s">
        <v>6580</v>
      </c>
      <c r="C732" s="22">
        <v>3</v>
      </c>
      <c r="D732" s="22">
        <v>4</v>
      </c>
      <c r="E732" s="36">
        <v>2250.42</v>
      </c>
      <c r="F732" s="35"/>
      <c r="G732" s="36">
        <f t="shared" si="131"/>
        <v>0</v>
      </c>
      <c r="H732" s="36">
        <f t="shared" si="132"/>
        <v>0</v>
      </c>
      <c r="I732" s="24">
        <f t="shared" si="133"/>
        <v>0</v>
      </c>
      <c r="K732" s="24"/>
      <c r="L732" s="26">
        <f>IFERROR((VLOOKUP(K732,'tenute nuove MXV'!D$1:E$29,2,FALSE)),0)</f>
        <v>0</v>
      </c>
      <c r="M732" s="24"/>
      <c r="N732" s="26">
        <f>IFERROR((VLOOKUP(M732,guarnizioni!G:H,2,FALSE)),0)</f>
        <v>0</v>
      </c>
      <c r="O732" s="26">
        <f t="shared" si="134"/>
        <v>2250.42</v>
      </c>
      <c r="P732" s="26">
        <f t="shared" si="135"/>
        <v>0</v>
      </c>
    </row>
    <row r="733" spans="1:16" ht="14.25" customHeight="1" x14ac:dyDescent="0.2">
      <c r="A733" s="22" t="s">
        <v>6656</v>
      </c>
      <c r="B733" s="22" t="s">
        <v>6581</v>
      </c>
      <c r="C733" s="22">
        <v>3</v>
      </c>
      <c r="D733" s="22">
        <v>4</v>
      </c>
      <c r="E733" s="36">
        <v>2308.4499999999998</v>
      </c>
      <c r="F733" s="35"/>
      <c r="G733" s="36">
        <f t="shared" si="131"/>
        <v>0</v>
      </c>
      <c r="H733" s="36">
        <f t="shared" si="132"/>
        <v>0</v>
      </c>
      <c r="I733" s="24">
        <f t="shared" si="133"/>
        <v>0</v>
      </c>
      <c r="K733" s="24"/>
      <c r="L733" s="26">
        <f>IFERROR((VLOOKUP(K733,'tenute nuove MXV'!D$1:E$29,2,FALSE)),0)</f>
        <v>0</v>
      </c>
      <c r="M733" s="24"/>
      <c r="N733" s="26">
        <f>IFERROR((VLOOKUP(M733,guarnizioni!G:H,2,FALSE)),0)</f>
        <v>0</v>
      </c>
      <c r="O733" s="26">
        <f t="shared" si="134"/>
        <v>2308.4499999999998</v>
      </c>
      <c r="P733" s="26">
        <f t="shared" si="135"/>
        <v>0</v>
      </c>
    </row>
    <row r="734" spans="1:16" ht="14.25" customHeight="1" x14ac:dyDescent="0.2">
      <c r="A734" s="22" t="s">
        <v>6657</v>
      </c>
      <c r="B734" s="22" t="s">
        <v>6582</v>
      </c>
      <c r="C734" s="22">
        <v>4</v>
      </c>
      <c r="D734" s="22">
        <v>5.5</v>
      </c>
      <c r="E734" s="36">
        <v>2620.41</v>
      </c>
      <c r="F734" s="35"/>
      <c r="G734" s="36">
        <f t="shared" si="131"/>
        <v>0</v>
      </c>
      <c r="H734" s="36">
        <f t="shared" si="132"/>
        <v>0</v>
      </c>
      <c r="I734" s="24">
        <f t="shared" si="133"/>
        <v>0</v>
      </c>
      <c r="K734" s="24"/>
      <c r="L734" s="26">
        <f>IFERROR((VLOOKUP(K734,'tenute nuove MXV'!D$1:E$29,2,FALSE)),0)</f>
        <v>0</v>
      </c>
      <c r="M734" s="24"/>
      <c r="N734" s="26">
        <f>IFERROR((VLOOKUP(M734,guarnizioni!G:H,2,FALSE)),0)</f>
        <v>0</v>
      </c>
      <c r="O734" s="26">
        <f t="shared" si="134"/>
        <v>2620.41</v>
      </c>
      <c r="P734" s="26">
        <f t="shared" si="135"/>
        <v>0</v>
      </c>
    </row>
    <row r="735" spans="1:16" ht="14.25" customHeight="1" x14ac:dyDescent="0.2">
      <c r="A735" s="22" t="s">
        <v>6658</v>
      </c>
      <c r="B735" s="22" t="s">
        <v>6583</v>
      </c>
      <c r="C735" s="22">
        <v>4</v>
      </c>
      <c r="D735" s="22">
        <v>5.5</v>
      </c>
      <c r="E735" s="36">
        <v>2807.59</v>
      </c>
      <c r="F735" s="35"/>
      <c r="G735" s="36">
        <f t="shared" si="131"/>
        <v>0</v>
      </c>
      <c r="H735" s="36">
        <f t="shared" si="132"/>
        <v>0</v>
      </c>
      <c r="I735" s="24">
        <f t="shared" si="133"/>
        <v>0</v>
      </c>
      <c r="K735" s="24"/>
      <c r="L735" s="26">
        <f>IFERROR((VLOOKUP(K735,'tenute nuove MXV'!D$1:E$29,2,FALSE)),0)</f>
        <v>0</v>
      </c>
      <c r="M735" s="24"/>
      <c r="N735" s="26">
        <f>IFERROR((VLOOKUP(M735,guarnizioni!G:H,2,FALSE)),0)</f>
        <v>0</v>
      </c>
      <c r="O735" s="26">
        <f t="shared" si="134"/>
        <v>2807.59</v>
      </c>
      <c r="P735" s="26">
        <f t="shared" si="135"/>
        <v>0</v>
      </c>
    </row>
    <row r="736" spans="1:16" ht="14.25" customHeight="1" x14ac:dyDescent="0.2">
      <c r="A736" s="22" t="s">
        <v>6659</v>
      </c>
      <c r="B736" s="22" t="s">
        <v>6584</v>
      </c>
      <c r="C736" s="22">
        <v>5.5</v>
      </c>
      <c r="D736" s="22">
        <v>7.5</v>
      </c>
      <c r="E736" s="36">
        <v>3401.03</v>
      </c>
      <c r="F736" s="35"/>
      <c r="G736" s="36">
        <f t="shared" si="131"/>
        <v>0</v>
      </c>
      <c r="H736" s="36">
        <f t="shared" si="132"/>
        <v>0</v>
      </c>
      <c r="I736" s="24">
        <f t="shared" si="133"/>
        <v>0</v>
      </c>
      <c r="K736" s="24"/>
      <c r="L736" s="26">
        <f>IFERROR((VLOOKUP(K736,'tenute nuove MXV'!D$1:E$29,2,FALSE)),0)</f>
        <v>0</v>
      </c>
      <c r="M736" s="24"/>
      <c r="N736" s="26">
        <f>IFERROR((VLOOKUP(M736,guarnizioni!G:H,2,FALSE)),0)</f>
        <v>0</v>
      </c>
      <c r="O736" s="26">
        <f t="shared" si="134"/>
        <v>3401.03</v>
      </c>
      <c r="P736" s="26">
        <f t="shared" si="135"/>
        <v>0</v>
      </c>
    </row>
    <row r="737" spans="1:17" ht="14.25" customHeight="1" x14ac:dyDescent="0.2">
      <c r="A737" s="22" t="s">
        <v>4781</v>
      </c>
      <c r="B737" s="22" t="s">
        <v>4727</v>
      </c>
      <c r="C737" s="22">
        <v>1.1000000000000001</v>
      </c>
      <c r="D737" s="22">
        <v>1.5</v>
      </c>
      <c r="E737" s="36">
        <v>1689.71</v>
      </c>
      <c r="F737" s="35"/>
      <c r="G737" s="36">
        <f t="shared" ref="G737:G790" si="136">IF(F737="",IF($I$8="","",$I$8),F737)</f>
        <v>0</v>
      </c>
      <c r="H737" s="36">
        <f t="shared" ref="H737:H790" si="137">ROUND(E737*(G737),2)</f>
        <v>0</v>
      </c>
      <c r="I737" s="24">
        <f t="shared" ref="I737:I790" si="138">H737*$I$10</f>
        <v>0</v>
      </c>
      <c r="K737" s="24"/>
      <c r="L737" s="26">
        <f>IFERROR((VLOOKUP(K737,'tenute nuove MXV'!D$1:E$29,2,FALSE)),0)</f>
        <v>0</v>
      </c>
      <c r="M737" s="26"/>
      <c r="N737" s="26">
        <f>IFERROR((VLOOKUP(M737,guarnizioni!G:H,2,FALSE)),0)</f>
        <v>0</v>
      </c>
      <c r="O737" s="26">
        <f t="shared" ref="O737:O790" si="139">E737+L737+N737</f>
        <v>1689.71</v>
      </c>
      <c r="P737" s="26">
        <f>O737*$I$8</f>
        <v>0</v>
      </c>
    </row>
    <row r="738" spans="1:17" ht="14.25" customHeight="1" x14ac:dyDescent="0.2">
      <c r="A738" s="22" t="s">
        <v>4782</v>
      </c>
      <c r="B738" s="22" t="s">
        <v>4728</v>
      </c>
      <c r="C738" s="22">
        <v>1.5</v>
      </c>
      <c r="D738" s="22">
        <v>2</v>
      </c>
      <c r="E738" s="36">
        <v>1764.62</v>
      </c>
      <c r="F738" s="35"/>
      <c r="G738" s="36">
        <f t="shared" si="136"/>
        <v>0</v>
      </c>
      <c r="H738" s="36">
        <f t="shared" si="137"/>
        <v>0</v>
      </c>
      <c r="I738" s="24">
        <f t="shared" si="138"/>
        <v>0</v>
      </c>
      <c r="K738" s="24"/>
      <c r="L738" s="26">
        <f>IFERROR((VLOOKUP(K738,'tenute nuove MXV'!D$1:E$29,2,FALSE)),0)</f>
        <v>0</v>
      </c>
      <c r="M738" s="26"/>
      <c r="N738" s="26">
        <f>IFERROR((VLOOKUP(M738,guarnizioni!G:H,2,FALSE)),0)</f>
        <v>0</v>
      </c>
      <c r="O738" s="26">
        <f t="shared" si="139"/>
        <v>1764.62</v>
      </c>
      <c r="P738" s="26">
        <f t="shared" ref="P738:P790" si="140">O738*$I$8</f>
        <v>0</v>
      </c>
    </row>
    <row r="739" spans="1:17" ht="14.25" customHeight="1" x14ac:dyDescent="0.2">
      <c r="A739" s="22" t="s">
        <v>7112</v>
      </c>
      <c r="B739" s="22" t="s">
        <v>7111</v>
      </c>
      <c r="C739" s="22">
        <v>2.2000000000000002</v>
      </c>
      <c r="D739" s="22">
        <v>3</v>
      </c>
      <c r="E739" s="36">
        <v>2086.31</v>
      </c>
      <c r="F739" s="35"/>
      <c r="G739" s="36">
        <f t="shared" si="136"/>
        <v>0</v>
      </c>
      <c r="H739" s="36">
        <f t="shared" si="137"/>
        <v>0</v>
      </c>
      <c r="I739" s="24">
        <f t="shared" si="138"/>
        <v>0</v>
      </c>
      <c r="K739" s="24"/>
      <c r="L739" s="26">
        <f>IFERROR((VLOOKUP(K739,'tenute nuove MXV'!D$1:E$29,2,FALSE)),0)</f>
        <v>0</v>
      </c>
      <c r="M739" s="26"/>
      <c r="N739" s="26">
        <f>IFERROR((VLOOKUP(M739,guarnizioni!G:H,2,FALSE)),0)</f>
        <v>0</v>
      </c>
      <c r="O739" s="26">
        <f t="shared" si="139"/>
        <v>2086.31</v>
      </c>
      <c r="P739" s="26">
        <f t="shared" si="140"/>
        <v>0</v>
      </c>
    </row>
    <row r="740" spans="1:17" s="42" customFormat="1" ht="14.25" customHeight="1" x14ac:dyDescent="0.2">
      <c r="A740" s="22" t="s">
        <v>4783</v>
      </c>
      <c r="B740" s="22" t="s">
        <v>4730</v>
      </c>
      <c r="C740" s="22">
        <v>3</v>
      </c>
      <c r="D740" s="22">
        <v>4</v>
      </c>
      <c r="E740" s="36">
        <v>2120.9</v>
      </c>
      <c r="F740" s="35"/>
      <c r="G740" s="36">
        <f t="shared" si="136"/>
        <v>0</v>
      </c>
      <c r="H740" s="36">
        <f t="shared" si="137"/>
        <v>0</v>
      </c>
      <c r="I740" s="24">
        <f t="shared" si="138"/>
        <v>0</v>
      </c>
      <c r="J740" s="41"/>
      <c r="K740" s="24"/>
      <c r="L740" s="26">
        <f>IFERROR((VLOOKUP(K740,'tenute nuove MXV'!D$1:E$29,2,FALSE)),0)</f>
        <v>0</v>
      </c>
      <c r="M740" s="26"/>
      <c r="N740" s="26">
        <f>IFERROR((VLOOKUP(M740,guarnizioni!G:H,2,FALSE)),0)</f>
        <v>0</v>
      </c>
      <c r="O740" s="26">
        <f t="shared" si="139"/>
        <v>2120.9</v>
      </c>
      <c r="P740" s="26">
        <f t="shared" si="140"/>
        <v>0</v>
      </c>
      <c r="Q740" s="41"/>
    </row>
    <row r="741" spans="1:17" s="42" customFormat="1" ht="14.25" customHeight="1" x14ac:dyDescent="0.2">
      <c r="A741" s="22" t="s">
        <v>4784</v>
      </c>
      <c r="B741" s="22" t="s">
        <v>4731</v>
      </c>
      <c r="C741" s="22">
        <v>4</v>
      </c>
      <c r="D741" s="22">
        <v>5.5</v>
      </c>
      <c r="E741" s="36">
        <v>2539.56</v>
      </c>
      <c r="F741" s="35"/>
      <c r="G741" s="36">
        <f t="shared" si="136"/>
        <v>0</v>
      </c>
      <c r="H741" s="36">
        <f t="shared" si="137"/>
        <v>0</v>
      </c>
      <c r="I741" s="24">
        <f t="shared" si="138"/>
        <v>0</v>
      </c>
      <c r="J741" s="41"/>
      <c r="K741" s="24"/>
      <c r="L741" s="26">
        <f>IFERROR((VLOOKUP(K741,'tenute nuove MXV'!D$1:E$29,2,FALSE)),0)</f>
        <v>0</v>
      </c>
      <c r="M741" s="26"/>
      <c r="N741" s="26">
        <f>IFERROR((VLOOKUP(M741,guarnizioni!G:H,2,FALSE)),0)</f>
        <v>0</v>
      </c>
      <c r="O741" s="26">
        <f t="shared" si="139"/>
        <v>2539.56</v>
      </c>
      <c r="P741" s="26">
        <f t="shared" si="140"/>
        <v>0</v>
      </c>
      <c r="Q741" s="41"/>
    </row>
    <row r="742" spans="1:17" s="42" customFormat="1" ht="14.25" customHeight="1" x14ac:dyDescent="0.2">
      <c r="A742" s="22" t="s">
        <v>4785</v>
      </c>
      <c r="B742" s="22" t="s">
        <v>4732</v>
      </c>
      <c r="C742" s="22">
        <v>5.5</v>
      </c>
      <c r="D742" s="22">
        <v>7.5</v>
      </c>
      <c r="E742" s="36">
        <v>3466.34</v>
      </c>
      <c r="F742" s="35"/>
      <c r="G742" s="36">
        <f t="shared" si="136"/>
        <v>0</v>
      </c>
      <c r="H742" s="36">
        <f t="shared" si="137"/>
        <v>0</v>
      </c>
      <c r="I742" s="24">
        <f t="shared" si="138"/>
        <v>0</v>
      </c>
      <c r="J742" s="41"/>
      <c r="K742" s="24"/>
      <c r="L742" s="26">
        <f>IFERROR((VLOOKUP(K742,'tenute nuove MXV'!D$1:E$29,2,FALSE)),0)</f>
        <v>0</v>
      </c>
      <c r="M742" s="26"/>
      <c r="N742" s="26">
        <f>IFERROR((VLOOKUP(M742,guarnizioni!G:H,2,FALSE)),0)</f>
        <v>0</v>
      </c>
      <c r="O742" s="26">
        <f t="shared" si="139"/>
        <v>3466.34</v>
      </c>
      <c r="P742" s="26">
        <f t="shared" si="140"/>
        <v>0</v>
      </c>
      <c r="Q742" s="41"/>
    </row>
    <row r="743" spans="1:17" s="42" customFormat="1" ht="14.25" customHeight="1" x14ac:dyDescent="0.2">
      <c r="A743" s="22" t="s">
        <v>4786</v>
      </c>
      <c r="B743" s="22" t="s">
        <v>4733</v>
      </c>
      <c r="C743" s="22">
        <v>5.5</v>
      </c>
      <c r="D743" s="22">
        <v>7.5</v>
      </c>
      <c r="E743" s="36">
        <v>3590.94</v>
      </c>
      <c r="F743" s="35"/>
      <c r="G743" s="36">
        <f t="shared" si="136"/>
        <v>0</v>
      </c>
      <c r="H743" s="36">
        <f t="shared" si="137"/>
        <v>0</v>
      </c>
      <c r="I743" s="24">
        <f t="shared" si="138"/>
        <v>0</v>
      </c>
      <c r="J743" s="41"/>
      <c r="K743" s="24"/>
      <c r="L743" s="26">
        <f>IFERROR((VLOOKUP(K743,'tenute nuove MXV'!D$1:E$29,2,FALSE)),0)</f>
        <v>0</v>
      </c>
      <c r="M743" s="26"/>
      <c r="N743" s="26">
        <f>IFERROR((VLOOKUP(M743,guarnizioni!G:H,2,FALSE)),0)</f>
        <v>0</v>
      </c>
      <c r="O743" s="26">
        <f t="shared" si="139"/>
        <v>3590.94</v>
      </c>
      <c r="P743" s="26">
        <f t="shared" si="140"/>
        <v>0</v>
      </c>
      <c r="Q743" s="41"/>
    </row>
    <row r="744" spans="1:17" s="42" customFormat="1" ht="14.25" customHeight="1" x14ac:dyDescent="0.2">
      <c r="A744" s="22" t="s">
        <v>7110</v>
      </c>
      <c r="B744" s="22" t="s">
        <v>7109</v>
      </c>
      <c r="C744" s="22">
        <v>7.5</v>
      </c>
      <c r="D744" s="22">
        <v>10</v>
      </c>
      <c r="E744" s="36">
        <v>3707.57</v>
      </c>
      <c r="F744" s="35"/>
      <c r="G744" s="36">
        <f t="shared" si="136"/>
        <v>0</v>
      </c>
      <c r="H744" s="36">
        <f t="shared" si="137"/>
        <v>0</v>
      </c>
      <c r="I744" s="24">
        <f t="shared" si="138"/>
        <v>0</v>
      </c>
      <c r="J744" s="41"/>
      <c r="K744" s="24"/>
      <c r="L744" s="26">
        <f>IFERROR((VLOOKUP(K744,'tenute nuove MXV'!D$1:E$29,2,FALSE)),0)</f>
        <v>0</v>
      </c>
      <c r="M744" s="26"/>
      <c r="N744" s="26">
        <f>IFERROR((VLOOKUP(M744,guarnizioni!G:H,2,FALSE)),0)</f>
        <v>0</v>
      </c>
      <c r="O744" s="26">
        <f t="shared" si="139"/>
        <v>3707.57</v>
      </c>
      <c r="P744" s="26">
        <f t="shared" si="140"/>
        <v>0</v>
      </c>
      <c r="Q744" s="41"/>
    </row>
    <row r="745" spans="1:17" s="42" customFormat="1" ht="14.25" customHeight="1" x14ac:dyDescent="0.2">
      <c r="A745" s="22" t="s">
        <v>4787</v>
      </c>
      <c r="B745" s="22" t="s">
        <v>4735</v>
      </c>
      <c r="C745" s="22">
        <v>7.5</v>
      </c>
      <c r="D745" s="22">
        <v>10</v>
      </c>
      <c r="E745" s="36">
        <v>4118.67</v>
      </c>
      <c r="F745" s="35"/>
      <c r="G745" s="36">
        <f t="shared" si="136"/>
        <v>0</v>
      </c>
      <c r="H745" s="36">
        <f t="shared" si="137"/>
        <v>0</v>
      </c>
      <c r="I745" s="24">
        <f t="shared" si="138"/>
        <v>0</v>
      </c>
      <c r="J745" s="41"/>
      <c r="K745" s="24"/>
      <c r="L745" s="26">
        <f>IFERROR((VLOOKUP(K745,'tenute nuove MXV'!D$1:E$29,2,FALSE)),0)</f>
        <v>0</v>
      </c>
      <c r="M745" s="26"/>
      <c r="N745" s="26">
        <f>IFERROR((VLOOKUP(M745,guarnizioni!G:H,2,FALSE)),0)</f>
        <v>0</v>
      </c>
      <c r="O745" s="26">
        <f t="shared" si="139"/>
        <v>4118.67</v>
      </c>
      <c r="P745" s="26">
        <f t="shared" si="140"/>
        <v>0</v>
      </c>
      <c r="Q745" s="41"/>
    </row>
    <row r="746" spans="1:17" s="42" customFormat="1" ht="14.25" customHeight="1" x14ac:dyDescent="0.2">
      <c r="A746" s="22" t="s">
        <v>4788</v>
      </c>
      <c r="B746" s="22" t="s">
        <v>4736</v>
      </c>
      <c r="C746" s="22">
        <v>7.5</v>
      </c>
      <c r="D746" s="22">
        <v>10</v>
      </c>
      <c r="E746" s="36">
        <v>4236.12</v>
      </c>
      <c r="F746" s="35"/>
      <c r="G746" s="36">
        <f t="shared" si="136"/>
        <v>0</v>
      </c>
      <c r="H746" s="36">
        <f t="shared" si="137"/>
        <v>0</v>
      </c>
      <c r="I746" s="24">
        <f t="shared" si="138"/>
        <v>0</v>
      </c>
      <c r="J746" s="41"/>
      <c r="K746" s="24"/>
      <c r="L746" s="26">
        <f>IFERROR((VLOOKUP(K746,'tenute nuove MXV'!D$1:E$29,2,FALSE)),0)</f>
        <v>0</v>
      </c>
      <c r="M746" s="26"/>
      <c r="N746" s="26">
        <f>IFERROR((VLOOKUP(M746,guarnizioni!G:H,2,FALSE)),0)</f>
        <v>0</v>
      </c>
      <c r="O746" s="26">
        <f t="shared" si="139"/>
        <v>4236.12</v>
      </c>
      <c r="P746" s="26">
        <f t="shared" si="140"/>
        <v>0</v>
      </c>
      <c r="Q746" s="41"/>
    </row>
    <row r="747" spans="1:17" s="42" customFormat="1" ht="14.25" customHeight="1" x14ac:dyDescent="0.2">
      <c r="A747" s="22" t="s">
        <v>4789</v>
      </c>
      <c r="B747" s="22" t="s">
        <v>4737</v>
      </c>
      <c r="C747" s="22">
        <v>9.1999999999999993</v>
      </c>
      <c r="D747" s="22">
        <v>12.5</v>
      </c>
      <c r="E747" s="36">
        <v>4930.79</v>
      </c>
      <c r="F747" s="35"/>
      <c r="G747" s="36">
        <f t="shared" si="136"/>
        <v>0</v>
      </c>
      <c r="H747" s="36">
        <f t="shared" si="137"/>
        <v>0</v>
      </c>
      <c r="I747" s="24">
        <f t="shared" si="138"/>
        <v>0</v>
      </c>
      <c r="J747" s="41"/>
      <c r="K747" s="24"/>
      <c r="L747" s="26">
        <f>IFERROR((VLOOKUP(K747,'tenute nuove MXV'!D$1:E$29,2,FALSE)),0)</f>
        <v>0</v>
      </c>
      <c r="M747" s="26"/>
      <c r="N747" s="26">
        <f>IFERROR((VLOOKUP(M747,guarnizioni!G:H,2,FALSE)),0)</f>
        <v>0</v>
      </c>
      <c r="O747" s="26">
        <f t="shared" si="139"/>
        <v>4930.79</v>
      </c>
      <c r="P747" s="26">
        <f t="shared" si="140"/>
        <v>0</v>
      </c>
      <c r="Q747" s="41"/>
    </row>
    <row r="748" spans="1:17" s="42" customFormat="1" ht="14.25" customHeight="1" x14ac:dyDescent="0.2">
      <c r="A748" s="22" t="s">
        <v>4790</v>
      </c>
      <c r="B748" s="22" t="s">
        <v>4738</v>
      </c>
      <c r="C748" s="22">
        <v>9.1999999999999993</v>
      </c>
      <c r="D748" s="22">
        <v>12.5</v>
      </c>
      <c r="E748" s="36">
        <v>5046.99</v>
      </c>
      <c r="F748" s="35"/>
      <c r="G748" s="36">
        <f t="shared" si="136"/>
        <v>0</v>
      </c>
      <c r="H748" s="36">
        <f t="shared" si="137"/>
        <v>0</v>
      </c>
      <c r="I748" s="24">
        <f t="shared" si="138"/>
        <v>0</v>
      </c>
      <c r="J748" s="41"/>
      <c r="K748" s="24"/>
      <c r="L748" s="26">
        <f>IFERROR((VLOOKUP(K748,'tenute nuove MXV'!D$1:E$29,2,FALSE)),0)</f>
        <v>0</v>
      </c>
      <c r="M748" s="26"/>
      <c r="N748" s="26">
        <f>IFERROR((VLOOKUP(M748,guarnizioni!G:H,2,FALSE)),0)</f>
        <v>0</v>
      </c>
      <c r="O748" s="26">
        <f t="shared" si="139"/>
        <v>5046.99</v>
      </c>
      <c r="P748" s="26">
        <f t="shared" si="140"/>
        <v>0</v>
      </c>
      <c r="Q748" s="41"/>
    </row>
    <row r="749" spans="1:17" s="42" customFormat="1" ht="14.25" customHeight="1" x14ac:dyDescent="0.2">
      <c r="A749" s="22" t="s">
        <v>4791</v>
      </c>
      <c r="B749" s="22" t="s">
        <v>4739</v>
      </c>
      <c r="C749" s="22">
        <v>11</v>
      </c>
      <c r="D749" s="22">
        <v>15</v>
      </c>
      <c r="E749" s="36">
        <v>5290.68</v>
      </c>
      <c r="F749" s="35"/>
      <c r="G749" s="36">
        <f t="shared" si="136"/>
        <v>0</v>
      </c>
      <c r="H749" s="36">
        <f t="shared" si="137"/>
        <v>0</v>
      </c>
      <c r="I749" s="24">
        <f t="shared" si="138"/>
        <v>0</v>
      </c>
      <c r="J749" s="41"/>
      <c r="K749" s="24"/>
      <c r="L749" s="26">
        <f>IFERROR((VLOOKUP(K749,'tenute nuove MXV'!D$1:E$29,2,FALSE)),0)</f>
        <v>0</v>
      </c>
      <c r="M749" s="26"/>
      <c r="N749" s="26">
        <f>IFERROR((VLOOKUP(M749,guarnizioni!G:H,2,FALSE)),0)</f>
        <v>0</v>
      </c>
      <c r="O749" s="26">
        <f t="shared" si="139"/>
        <v>5290.68</v>
      </c>
      <c r="P749" s="26">
        <f t="shared" si="140"/>
        <v>0</v>
      </c>
      <c r="Q749" s="41"/>
    </row>
    <row r="750" spans="1:17" s="42" customFormat="1" ht="14.25" customHeight="1" x14ac:dyDescent="0.2">
      <c r="A750" s="22" t="s">
        <v>4792</v>
      </c>
      <c r="B750" s="22" t="s">
        <v>4740</v>
      </c>
      <c r="C750" s="22">
        <v>11</v>
      </c>
      <c r="D750" s="22">
        <v>15</v>
      </c>
      <c r="E750" s="36">
        <v>5400.83</v>
      </c>
      <c r="F750" s="35"/>
      <c r="G750" s="36">
        <f t="shared" si="136"/>
        <v>0</v>
      </c>
      <c r="H750" s="36">
        <f t="shared" si="137"/>
        <v>0</v>
      </c>
      <c r="I750" s="24">
        <f t="shared" si="138"/>
        <v>0</v>
      </c>
      <c r="J750" s="41"/>
      <c r="K750" s="24"/>
      <c r="L750" s="26">
        <f>IFERROR((VLOOKUP(K750,'tenute nuove MXV'!D$1:E$29,2,FALSE)),0)</f>
        <v>0</v>
      </c>
      <c r="M750" s="26"/>
      <c r="N750" s="26">
        <f>IFERROR((VLOOKUP(M750,guarnizioni!G:H,2,FALSE)),0)</f>
        <v>0</v>
      </c>
      <c r="O750" s="26">
        <f t="shared" si="139"/>
        <v>5400.83</v>
      </c>
      <c r="P750" s="26">
        <f t="shared" si="140"/>
        <v>0</v>
      </c>
      <c r="Q750" s="41"/>
    </row>
    <row r="751" spans="1:17" s="42" customFormat="1" ht="14.25" customHeight="1" x14ac:dyDescent="0.2">
      <c r="A751" s="22" t="s">
        <v>4793</v>
      </c>
      <c r="B751" s="22" t="s">
        <v>4741</v>
      </c>
      <c r="C751" s="22">
        <v>11</v>
      </c>
      <c r="D751" s="22">
        <v>15</v>
      </c>
      <c r="E751" s="36">
        <v>5621.13</v>
      </c>
      <c r="F751" s="35"/>
      <c r="G751" s="36">
        <f t="shared" si="136"/>
        <v>0</v>
      </c>
      <c r="H751" s="36">
        <f t="shared" si="137"/>
        <v>0</v>
      </c>
      <c r="I751" s="24">
        <f t="shared" si="138"/>
        <v>0</v>
      </c>
      <c r="J751" s="41"/>
      <c r="K751" s="24"/>
      <c r="L751" s="26">
        <f>IFERROR((VLOOKUP(K751,'tenute nuove MXV'!D$1:E$29,2,FALSE)),0)</f>
        <v>0</v>
      </c>
      <c r="M751" s="26"/>
      <c r="N751" s="26">
        <f>IFERROR((VLOOKUP(M751,guarnizioni!G:H,2,FALSE)),0)</f>
        <v>0</v>
      </c>
      <c r="O751" s="26">
        <f t="shared" si="139"/>
        <v>5621.13</v>
      </c>
      <c r="P751" s="26">
        <f t="shared" si="140"/>
        <v>0</v>
      </c>
      <c r="Q751" s="41"/>
    </row>
    <row r="752" spans="1:17" s="42" customFormat="1" ht="14.25" customHeight="1" x14ac:dyDescent="0.2">
      <c r="A752" s="22" t="s">
        <v>4794</v>
      </c>
      <c r="B752" s="22" t="s">
        <v>4742</v>
      </c>
      <c r="C752" s="22">
        <v>15</v>
      </c>
      <c r="D752" s="22">
        <v>20</v>
      </c>
      <c r="E752" s="36">
        <v>6135.25</v>
      </c>
      <c r="F752" s="35"/>
      <c r="G752" s="36">
        <f t="shared" si="136"/>
        <v>0</v>
      </c>
      <c r="H752" s="36">
        <f t="shared" si="137"/>
        <v>0</v>
      </c>
      <c r="I752" s="24">
        <f t="shared" si="138"/>
        <v>0</v>
      </c>
      <c r="J752" s="41"/>
      <c r="K752" s="24"/>
      <c r="L752" s="26">
        <f>IFERROR((VLOOKUP(K752,'tenute nuove MXV'!D$1:E$29,2,FALSE)),0)</f>
        <v>0</v>
      </c>
      <c r="M752" s="26"/>
      <c r="N752" s="26">
        <f>IFERROR((VLOOKUP(M752,guarnizioni!G:H,2,FALSE)),0)</f>
        <v>0</v>
      </c>
      <c r="O752" s="26">
        <f t="shared" si="139"/>
        <v>6135.25</v>
      </c>
      <c r="P752" s="26">
        <f t="shared" si="140"/>
        <v>0</v>
      </c>
      <c r="Q752" s="41"/>
    </row>
    <row r="753" spans="1:17" s="42" customFormat="1" ht="14.25" customHeight="1" x14ac:dyDescent="0.2">
      <c r="A753" s="22" t="s">
        <v>4795</v>
      </c>
      <c r="B753" s="22" t="s">
        <v>4743</v>
      </c>
      <c r="C753" s="22">
        <v>15</v>
      </c>
      <c r="D753" s="22">
        <v>20</v>
      </c>
      <c r="E753" s="36">
        <v>6338.5</v>
      </c>
      <c r="F753" s="35"/>
      <c r="G753" s="36">
        <f t="shared" si="136"/>
        <v>0</v>
      </c>
      <c r="H753" s="36">
        <f t="shared" si="137"/>
        <v>0</v>
      </c>
      <c r="I753" s="24">
        <f t="shared" si="138"/>
        <v>0</v>
      </c>
      <c r="J753" s="41"/>
      <c r="K753" s="24"/>
      <c r="L753" s="26">
        <f>IFERROR((VLOOKUP(K753,'tenute nuove MXV'!D$1:E$29,2,FALSE)),0)</f>
        <v>0</v>
      </c>
      <c r="M753" s="26"/>
      <c r="N753" s="26">
        <f>IFERROR((VLOOKUP(M753,guarnizioni!G:H,2,FALSE)),0)</f>
        <v>0</v>
      </c>
      <c r="O753" s="26">
        <f t="shared" si="139"/>
        <v>6338.5</v>
      </c>
      <c r="P753" s="26">
        <f t="shared" si="140"/>
        <v>0</v>
      </c>
      <c r="Q753" s="41"/>
    </row>
    <row r="754" spans="1:17" s="42" customFormat="1" ht="14.25" customHeight="1" x14ac:dyDescent="0.2">
      <c r="A754" s="22" t="s">
        <v>4796</v>
      </c>
      <c r="B754" s="22" t="s">
        <v>4744</v>
      </c>
      <c r="C754" s="22">
        <v>1.1000000000000001</v>
      </c>
      <c r="D754" s="22">
        <v>1.5</v>
      </c>
      <c r="E754" s="36">
        <v>1696.26</v>
      </c>
      <c r="F754" s="35"/>
      <c r="G754" s="36">
        <f t="shared" si="136"/>
        <v>0</v>
      </c>
      <c r="H754" s="36">
        <f t="shared" si="137"/>
        <v>0</v>
      </c>
      <c r="I754" s="24">
        <f t="shared" si="138"/>
        <v>0</v>
      </c>
      <c r="J754" s="41"/>
      <c r="K754" s="24"/>
      <c r="L754" s="26">
        <f>IFERROR((VLOOKUP(K754,'tenute nuove MXV'!D$1:E$29,2,FALSE)),0)</f>
        <v>0</v>
      </c>
      <c r="M754" s="26"/>
      <c r="N754" s="26">
        <f>IFERROR((VLOOKUP(M754,guarnizioni!G:H,2,FALSE)),0)</f>
        <v>0</v>
      </c>
      <c r="O754" s="26">
        <f t="shared" si="139"/>
        <v>1696.26</v>
      </c>
      <c r="P754" s="26">
        <f t="shared" si="140"/>
        <v>0</v>
      </c>
      <c r="Q754" s="41"/>
    </row>
    <row r="755" spans="1:17" s="42" customFormat="1" ht="14.25" customHeight="1" x14ac:dyDescent="0.2">
      <c r="A755" s="22" t="s">
        <v>4797</v>
      </c>
      <c r="B755" s="22" t="s">
        <v>4745</v>
      </c>
      <c r="C755" s="22">
        <v>2.2000000000000002</v>
      </c>
      <c r="D755" s="22">
        <v>3</v>
      </c>
      <c r="E755" s="36">
        <v>1851.32</v>
      </c>
      <c r="F755" s="35"/>
      <c r="G755" s="36">
        <f t="shared" si="136"/>
        <v>0</v>
      </c>
      <c r="H755" s="36">
        <f t="shared" si="137"/>
        <v>0</v>
      </c>
      <c r="I755" s="24">
        <f t="shared" si="138"/>
        <v>0</v>
      </c>
      <c r="J755" s="41"/>
      <c r="K755" s="24"/>
      <c r="L755" s="26">
        <f>IFERROR((VLOOKUP(K755,'tenute nuove MXV'!D$1:E$29,2,FALSE)),0)</f>
        <v>0</v>
      </c>
      <c r="M755" s="26"/>
      <c r="N755" s="26">
        <f>IFERROR((VLOOKUP(M755,guarnizioni!G:H,2,FALSE)),0)</f>
        <v>0</v>
      </c>
      <c r="O755" s="26">
        <f t="shared" si="139"/>
        <v>1851.32</v>
      </c>
      <c r="P755" s="26">
        <f t="shared" si="140"/>
        <v>0</v>
      </c>
      <c r="Q755" s="41"/>
    </row>
    <row r="756" spans="1:17" s="42" customFormat="1" ht="14.25" customHeight="1" x14ac:dyDescent="0.2">
      <c r="A756" s="22" t="s">
        <v>4798</v>
      </c>
      <c r="B756" s="22" t="s">
        <v>4746</v>
      </c>
      <c r="C756" s="22">
        <v>3</v>
      </c>
      <c r="D756" s="22">
        <v>4</v>
      </c>
      <c r="E756" s="36">
        <v>2031.66</v>
      </c>
      <c r="F756" s="35"/>
      <c r="G756" s="36">
        <f t="shared" si="136"/>
        <v>0</v>
      </c>
      <c r="H756" s="36">
        <f t="shared" si="137"/>
        <v>0</v>
      </c>
      <c r="I756" s="24">
        <f t="shared" si="138"/>
        <v>0</v>
      </c>
      <c r="J756" s="41"/>
      <c r="K756" s="24"/>
      <c r="L756" s="26">
        <f>IFERROR((VLOOKUP(K756,'tenute nuove MXV'!D$1:E$29,2,FALSE)),0)</f>
        <v>0</v>
      </c>
      <c r="M756" s="26"/>
      <c r="N756" s="26">
        <f>IFERROR((VLOOKUP(M756,guarnizioni!G:H,2,FALSE)),0)</f>
        <v>0</v>
      </c>
      <c r="O756" s="26">
        <f t="shared" si="139"/>
        <v>2031.66</v>
      </c>
      <c r="P756" s="26">
        <f t="shared" si="140"/>
        <v>0</v>
      </c>
      <c r="Q756" s="41"/>
    </row>
    <row r="757" spans="1:17" s="42" customFormat="1" ht="14.25" customHeight="1" x14ac:dyDescent="0.2">
      <c r="A757" s="22" t="s">
        <v>4799</v>
      </c>
      <c r="B757" s="22" t="s">
        <v>4747</v>
      </c>
      <c r="C757" s="22">
        <v>4</v>
      </c>
      <c r="D757" s="22">
        <v>5.5</v>
      </c>
      <c r="E757" s="36">
        <v>2205.7600000000002</v>
      </c>
      <c r="F757" s="35"/>
      <c r="G757" s="36">
        <f t="shared" si="136"/>
        <v>0</v>
      </c>
      <c r="H757" s="36">
        <f t="shared" si="137"/>
        <v>0</v>
      </c>
      <c r="I757" s="24">
        <f t="shared" si="138"/>
        <v>0</v>
      </c>
      <c r="J757" s="41"/>
      <c r="K757" s="24"/>
      <c r="L757" s="26">
        <f>IFERROR((VLOOKUP(K757,'tenute nuove MXV'!D$1:E$29,2,FALSE)),0)</f>
        <v>0</v>
      </c>
      <c r="M757" s="26"/>
      <c r="N757" s="26">
        <f>IFERROR((VLOOKUP(M757,guarnizioni!G:H,2,FALSE)),0)</f>
        <v>0</v>
      </c>
      <c r="O757" s="26">
        <f t="shared" si="139"/>
        <v>2205.7600000000002</v>
      </c>
      <c r="P757" s="26">
        <f t="shared" si="140"/>
        <v>0</v>
      </c>
      <c r="Q757" s="41"/>
    </row>
    <row r="758" spans="1:17" s="42" customFormat="1" ht="14.25" customHeight="1" x14ac:dyDescent="0.2">
      <c r="A758" s="22" t="s">
        <v>4800</v>
      </c>
      <c r="B758" s="22" t="s">
        <v>4748</v>
      </c>
      <c r="C758" s="22">
        <v>5.5</v>
      </c>
      <c r="D758" s="22">
        <v>7.5</v>
      </c>
      <c r="E758" s="36">
        <v>3085.31</v>
      </c>
      <c r="F758" s="35"/>
      <c r="G758" s="36">
        <f t="shared" si="136"/>
        <v>0</v>
      </c>
      <c r="H758" s="36">
        <f t="shared" si="137"/>
        <v>0</v>
      </c>
      <c r="I758" s="24">
        <f t="shared" si="138"/>
        <v>0</v>
      </c>
      <c r="J758" s="41"/>
      <c r="K758" s="24"/>
      <c r="L758" s="26">
        <f>IFERROR((VLOOKUP(K758,'tenute nuove MXV'!D$1:E$29,2,FALSE)),0)</f>
        <v>0</v>
      </c>
      <c r="M758" s="26"/>
      <c r="N758" s="26">
        <f>IFERROR((VLOOKUP(M758,guarnizioni!G:H,2,FALSE)),0)</f>
        <v>0</v>
      </c>
      <c r="O758" s="26">
        <f t="shared" si="139"/>
        <v>3085.31</v>
      </c>
      <c r="P758" s="26">
        <f t="shared" si="140"/>
        <v>0</v>
      </c>
      <c r="Q758" s="41"/>
    </row>
    <row r="759" spans="1:17" s="42" customFormat="1" ht="14.25" customHeight="1" x14ac:dyDescent="0.2">
      <c r="A759" s="22" t="s">
        <v>4801</v>
      </c>
      <c r="B759" s="22" t="s">
        <v>4749</v>
      </c>
      <c r="C759" s="22">
        <v>7.5</v>
      </c>
      <c r="D759" s="22">
        <v>10</v>
      </c>
      <c r="E759" s="36">
        <v>3671.84</v>
      </c>
      <c r="F759" s="35"/>
      <c r="G759" s="36">
        <f t="shared" si="136"/>
        <v>0</v>
      </c>
      <c r="H759" s="36">
        <f t="shared" si="137"/>
        <v>0</v>
      </c>
      <c r="I759" s="24">
        <f t="shared" si="138"/>
        <v>0</v>
      </c>
      <c r="J759" s="41"/>
      <c r="K759" s="24"/>
      <c r="L759" s="26">
        <f>IFERROR((VLOOKUP(K759,'tenute nuove MXV'!D$1:E$29,2,FALSE)),0)</f>
        <v>0</v>
      </c>
      <c r="M759" s="26"/>
      <c r="N759" s="26">
        <f>IFERROR((VLOOKUP(M759,guarnizioni!G:H,2,FALSE)),0)</f>
        <v>0</v>
      </c>
      <c r="O759" s="26">
        <f t="shared" si="139"/>
        <v>3671.84</v>
      </c>
      <c r="P759" s="26">
        <f t="shared" si="140"/>
        <v>0</v>
      </c>
      <c r="Q759" s="41"/>
    </row>
    <row r="760" spans="1:17" s="42" customFormat="1" ht="14.25" customHeight="1" x14ac:dyDescent="0.2">
      <c r="A760" s="22" t="s">
        <v>4802</v>
      </c>
      <c r="B760" s="22" t="s">
        <v>4750</v>
      </c>
      <c r="C760" s="22">
        <v>7.5</v>
      </c>
      <c r="D760" s="22">
        <v>10</v>
      </c>
      <c r="E760" s="36">
        <v>3796.45</v>
      </c>
      <c r="F760" s="35"/>
      <c r="G760" s="36">
        <f t="shared" si="136"/>
        <v>0</v>
      </c>
      <c r="H760" s="36">
        <f t="shared" si="137"/>
        <v>0</v>
      </c>
      <c r="I760" s="24">
        <f t="shared" si="138"/>
        <v>0</v>
      </c>
      <c r="J760" s="41"/>
      <c r="K760" s="24"/>
      <c r="L760" s="26">
        <f>IFERROR((VLOOKUP(K760,'tenute nuove MXV'!D$1:E$29,2,FALSE)),0)</f>
        <v>0</v>
      </c>
      <c r="M760" s="26"/>
      <c r="N760" s="26">
        <f>IFERROR((VLOOKUP(M760,guarnizioni!G:H,2,FALSE)),0)</f>
        <v>0</v>
      </c>
      <c r="O760" s="26">
        <f t="shared" si="139"/>
        <v>3796.45</v>
      </c>
      <c r="P760" s="26">
        <f t="shared" si="140"/>
        <v>0</v>
      </c>
      <c r="Q760" s="41"/>
    </row>
    <row r="761" spans="1:17" s="42" customFormat="1" ht="14.25" customHeight="1" x14ac:dyDescent="0.2">
      <c r="A761" s="22" t="s">
        <v>4803</v>
      </c>
      <c r="B761" s="22" t="s">
        <v>4751</v>
      </c>
      <c r="C761" s="22">
        <v>9.1999999999999993</v>
      </c>
      <c r="D761" s="22">
        <v>12.5</v>
      </c>
      <c r="E761" s="36">
        <v>4461.66</v>
      </c>
      <c r="F761" s="35"/>
      <c r="G761" s="36">
        <f t="shared" si="136"/>
        <v>0</v>
      </c>
      <c r="H761" s="36">
        <f t="shared" si="137"/>
        <v>0</v>
      </c>
      <c r="I761" s="24">
        <f t="shared" si="138"/>
        <v>0</v>
      </c>
      <c r="J761" s="41"/>
      <c r="K761" s="24"/>
      <c r="L761" s="26">
        <f>IFERROR((VLOOKUP(K761,'tenute nuove MXV'!D$1:E$29,2,FALSE)),0)</f>
        <v>0</v>
      </c>
      <c r="M761" s="26"/>
      <c r="N761" s="26">
        <f>IFERROR((VLOOKUP(M761,guarnizioni!G:H,2,FALSE)),0)</f>
        <v>0</v>
      </c>
      <c r="O761" s="26">
        <f t="shared" si="139"/>
        <v>4461.66</v>
      </c>
      <c r="P761" s="26">
        <f t="shared" si="140"/>
        <v>0</v>
      </c>
      <c r="Q761" s="41"/>
    </row>
    <row r="762" spans="1:17" s="42" customFormat="1" ht="14.25" customHeight="1" x14ac:dyDescent="0.2">
      <c r="A762" s="22" t="s">
        <v>4804</v>
      </c>
      <c r="B762" s="22" t="s">
        <v>4752</v>
      </c>
      <c r="C762" s="22">
        <v>9.1999999999999993</v>
      </c>
      <c r="D762" s="22">
        <v>12.5</v>
      </c>
      <c r="E762" s="36">
        <v>4675.2299999999996</v>
      </c>
      <c r="F762" s="35"/>
      <c r="G762" s="36">
        <f t="shared" si="136"/>
        <v>0</v>
      </c>
      <c r="H762" s="36">
        <f t="shared" si="137"/>
        <v>0</v>
      </c>
      <c r="I762" s="24">
        <f t="shared" si="138"/>
        <v>0</v>
      </c>
      <c r="J762" s="41"/>
      <c r="K762" s="24"/>
      <c r="L762" s="26">
        <f>IFERROR((VLOOKUP(K762,'tenute nuove MXV'!D$1:E$29,2,FALSE)),0)</f>
        <v>0</v>
      </c>
      <c r="M762" s="26"/>
      <c r="N762" s="26">
        <f>IFERROR((VLOOKUP(M762,guarnizioni!G:H,2,FALSE)),0)</f>
        <v>0</v>
      </c>
      <c r="O762" s="26">
        <f t="shared" si="139"/>
        <v>4675.2299999999996</v>
      </c>
      <c r="P762" s="26">
        <f t="shared" si="140"/>
        <v>0</v>
      </c>
      <c r="Q762" s="41"/>
    </row>
    <row r="763" spans="1:17" s="42" customFormat="1" ht="14.25" customHeight="1" x14ac:dyDescent="0.2">
      <c r="A763" s="22" t="s">
        <v>4805</v>
      </c>
      <c r="B763" s="22" t="s">
        <v>4753</v>
      </c>
      <c r="C763" s="22">
        <v>11</v>
      </c>
      <c r="D763" s="22">
        <v>15</v>
      </c>
      <c r="E763" s="36">
        <v>4920.92</v>
      </c>
      <c r="F763" s="35"/>
      <c r="G763" s="36">
        <f t="shared" si="136"/>
        <v>0</v>
      </c>
      <c r="H763" s="36">
        <f t="shared" si="137"/>
        <v>0</v>
      </c>
      <c r="I763" s="24">
        <f t="shared" si="138"/>
        <v>0</v>
      </c>
      <c r="J763" s="41"/>
      <c r="K763" s="24"/>
      <c r="L763" s="26">
        <f>IFERROR((VLOOKUP(K763,'tenute nuove MXV'!D$1:E$29,2,FALSE)),0)</f>
        <v>0</v>
      </c>
      <c r="M763" s="26"/>
      <c r="N763" s="26">
        <f>IFERROR((VLOOKUP(M763,guarnizioni!G:H,2,FALSE)),0)</f>
        <v>0</v>
      </c>
      <c r="O763" s="26">
        <f t="shared" si="139"/>
        <v>4920.92</v>
      </c>
      <c r="P763" s="26">
        <f t="shared" si="140"/>
        <v>0</v>
      </c>
      <c r="Q763" s="41"/>
    </row>
    <row r="764" spans="1:17" s="42" customFormat="1" ht="14.25" customHeight="1" x14ac:dyDescent="0.2">
      <c r="A764" s="22" t="s">
        <v>4806</v>
      </c>
      <c r="B764" s="22" t="s">
        <v>4754</v>
      </c>
      <c r="C764" s="22">
        <v>11</v>
      </c>
      <c r="D764" s="22">
        <v>15</v>
      </c>
      <c r="E764" s="36">
        <v>5066.9799999999996</v>
      </c>
      <c r="F764" s="35"/>
      <c r="G764" s="36">
        <f t="shared" si="136"/>
        <v>0</v>
      </c>
      <c r="H764" s="36">
        <f t="shared" si="137"/>
        <v>0</v>
      </c>
      <c r="I764" s="24">
        <f t="shared" si="138"/>
        <v>0</v>
      </c>
      <c r="J764" s="41"/>
      <c r="K764" s="24"/>
      <c r="L764" s="26">
        <f>IFERROR((VLOOKUP(K764,'tenute nuove MXV'!D$1:E$29,2,FALSE)),0)</f>
        <v>0</v>
      </c>
      <c r="M764" s="26"/>
      <c r="N764" s="26">
        <f>IFERROR((VLOOKUP(M764,guarnizioni!G:H,2,FALSE)),0)</f>
        <v>0</v>
      </c>
      <c r="O764" s="26">
        <f t="shared" si="139"/>
        <v>5066.9799999999996</v>
      </c>
      <c r="P764" s="26">
        <f t="shared" si="140"/>
        <v>0</v>
      </c>
      <c r="Q764" s="41"/>
    </row>
    <row r="765" spans="1:17" s="42" customFormat="1" ht="14.25" customHeight="1" x14ac:dyDescent="0.2">
      <c r="A765" s="22" t="s">
        <v>4807</v>
      </c>
      <c r="B765" s="22" t="s">
        <v>4755</v>
      </c>
      <c r="C765" s="22">
        <v>15</v>
      </c>
      <c r="D765" s="22">
        <v>20</v>
      </c>
      <c r="E765" s="36">
        <v>5584.61</v>
      </c>
      <c r="F765" s="35"/>
      <c r="G765" s="36">
        <f t="shared" si="136"/>
        <v>0</v>
      </c>
      <c r="H765" s="36">
        <f t="shared" si="137"/>
        <v>0</v>
      </c>
      <c r="I765" s="24">
        <f t="shared" si="138"/>
        <v>0</v>
      </c>
      <c r="J765" s="41"/>
      <c r="K765" s="24"/>
      <c r="L765" s="26">
        <f>IFERROR((VLOOKUP(K765,'tenute nuove MXV'!D$1:E$29,2,FALSE)),0)</f>
        <v>0</v>
      </c>
      <c r="M765" s="26"/>
      <c r="N765" s="26">
        <f>IFERROR((VLOOKUP(M765,guarnizioni!G:H,2,FALSE)),0)</f>
        <v>0</v>
      </c>
      <c r="O765" s="26">
        <f t="shared" si="139"/>
        <v>5584.61</v>
      </c>
      <c r="P765" s="26">
        <f t="shared" si="140"/>
        <v>0</v>
      </c>
      <c r="Q765" s="41"/>
    </row>
    <row r="766" spans="1:17" s="42" customFormat="1" ht="14.25" customHeight="1" x14ac:dyDescent="0.2">
      <c r="A766" s="22" t="s">
        <v>4808</v>
      </c>
      <c r="B766" s="22" t="s">
        <v>4756</v>
      </c>
      <c r="C766" s="22">
        <v>15</v>
      </c>
      <c r="D766" s="22">
        <v>20</v>
      </c>
      <c r="E766" s="36">
        <v>5701.11</v>
      </c>
      <c r="F766" s="35"/>
      <c r="G766" s="36">
        <f t="shared" si="136"/>
        <v>0</v>
      </c>
      <c r="H766" s="36">
        <f t="shared" si="137"/>
        <v>0</v>
      </c>
      <c r="I766" s="24">
        <f t="shared" si="138"/>
        <v>0</v>
      </c>
      <c r="J766" s="41"/>
      <c r="K766" s="24"/>
      <c r="L766" s="26">
        <f>IFERROR((VLOOKUP(K766,'tenute nuove MXV'!D$1:E$29,2,FALSE)),0)</f>
        <v>0</v>
      </c>
      <c r="M766" s="26"/>
      <c r="N766" s="26">
        <f>IFERROR((VLOOKUP(M766,guarnizioni!G:H,2,FALSE)),0)</f>
        <v>0</v>
      </c>
      <c r="O766" s="26">
        <f t="shared" si="139"/>
        <v>5701.11</v>
      </c>
      <c r="P766" s="26">
        <f t="shared" si="140"/>
        <v>0</v>
      </c>
      <c r="Q766" s="41"/>
    </row>
    <row r="767" spans="1:17" s="42" customFormat="1" ht="14.25" customHeight="1" x14ac:dyDescent="0.2">
      <c r="A767" s="22" t="s">
        <v>4809</v>
      </c>
      <c r="B767" s="22" t="s">
        <v>4757</v>
      </c>
      <c r="C767" s="22">
        <v>15</v>
      </c>
      <c r="D767" s="22">
        <v>20</v>
      </c>
      <c r="E767" s="36">
        <v>5913.24</v>
      </c>
      <c r="F767" s="35"/>
      <c r="G767" s="36">
        <f t="shared" si="136"/>
        <v>0</v>
      </c>
      <c r="H767" s="36">
        <f t="shared" si="137"/>
        <v>0</v>
      </c>
      <c r="I767" s="24">
        <f t="shared" si="138"/>
        <v>0</v>
      </c>
      <c r="J767" s="41"/>
      <c r="K767" s="24"/>
      <c r="L767" s="26">
        <f>IFERROR((VLOOKUP(K767,'tenute nuove MXV'!D$1:E$29,2,FALSE)),0)</f>
        <v>0</v>
      </c>
      <c r="M767" s="26"/>
      <c r="N767" s="26">
        <f>IFERROR((VLOOKUP(M767,guarnizioni!G:H,2,FALSE)),0)</f>
        <v>0</v>
      </c>
      <c r="O767" s="26">
        <f t="shared" si="139"/>
        <v>5913.24</v>
      </c>
      <c r="P767" s="26">
        <f t="shared" si="140"/>
        <v>0</v>
      </c>
      <c r="Q767" s="41"/>
    </row>
    <row r="768" spans="1:17" s="42" customFormat="1" ht="14.25" customHeight="1" x14ac:dyDescent="0.2">
      <c r="A768" s="22" t="s">
        <v>4810</v>
      </c>
      <c r="B768" s="22" t="s">
        <v>4758</v>
      </c>
      <c r="C768" s="22">
        <v>15</v>
      </c>
      <c r="D768" s="22">
        <v>20</v>
      </c>
      <c r="E768" s="36">
        <v>6031.5</v>
      </c>
      <c r="F768" s="35"/>
      <c r="G768" s="36">
        <f t="shared" si="136"/>
        <v>0</v>
      </c>
      <c r="H768" s="36">
        <f t="shared" si="137"/>
        <v>0</v>
      </c>
      <c r="I768" s="24">
        <f t="shared" si="138"/>
        <v>0</v>
      </c>
      <c r="J768" s="41"/>
      <c r="K768" s="24"/>
      <c r="L768" s="26">
        <f>IFERROR((VLOOKUP(K768,'tenute nuove MXV'!D$1:E$29,2,FALSE)),0)</f>
        <v>0</v>
      </c>
      <c r="M768" s="26"/>
      <c r="N768" s="26">
        <f>IFERROR((VLOOKUP(M768,guarnizioni!G:H,2,FALSE)),0)</f>
        <v>0</v>
      </c>
      <c r="O768" s="26">
        <f t="shared" si="139"/>
        <v>6031.5</v>
      </c>
      <c r="P768" s="26">
        <f t="shared" si="140"/>
        <v>0</v>
      </c>
      <c r="Q768" s="41"/>
    </row>
    <row r="769" spans="1:17" s="42" customFormat="1" ht="14.25" customHeight="1" x14ac:dyDescent="0.2">
      <c r="A769" s="22" t="s">
        <v>4811</v>
      </c>
      <c r="B769" s="22" t="s">
        <v>4759</v>
      </c>
      <c r="C769" s="22">
        <v>18.5</v>
      </c>
      <c r="D769" s="22">
        <v>25</v>
      </c>
      <c r="E769" s="36">
        <v>6475.14</v>
      </c>
      <c r="F769" s="35"/>
      <c r="G769" s="36">
        <f t="shared" si="136"/>
        <v>0</v>
      </c>
      <c r="H769" s="36">
        <f t="shared" si="137"/>
        <v>0</v>
      </c>
      <c r="I769" s="24">
        <f t="shared" si="138"/>
        <v>0</v>
      </c>
      <c r="J769" s="41"/>
      <c r="K769" s="24"/>
      <c r="L769" s="26">
        <f>IFERROR((VLOOKUP(K769,'tenute nuove MXV'!D$1:E$29,2,FALSE)),0)</f>
        <v>0</v>
      </c>
      <c r="M769" s="26"/>
      <c r="N769" s="26">
        <f>IFERROR((VLOOKUP(M769,guarnizioni!G:H,2,FALSE)),0)</f>
        <v>0</v>
      </c>
      <c r="O769" s="26">
        <f t="shared" si="139"/>
        <v>6475.14</v>
      </c>
      <c r="P769" s="26">
        <f t="shared" si="140"/>
        <v>0</v>
      </c>
      <c r="Q769" s="41"/>
    </row>
    <row r="770" spans="1:17" s="42" customFormat="1" ht="13.5" customHeight="1" x14ac:dyDescent="0.2">
      <c r="A770" s="22" t="s">
        <v>4812</v>
      </c>
      <c r="B770" s="22" t="s">
        <v>4760</v>
      </c>
      <c r="C770" s="22">
        <v>18.5</v>
      </c>
      <c r="D770" s="22">
        <v>25</v>
      </c>
      <c r="E770" s="36">
        <v>6678.35</v>
      </c>
      <c r="F770" s="35"/>
      <c r="G770" s="36">
        <f t="shared" si="136"/>
        <v>0</v>
      </c>
      <c r="H770" s="36">
        <f t="shared" si="137"/>
        <v>0</v>
      </c>
      <c r="I770" s="24">
        <f t="shared" si="138"/>
        <v>0</v>
      </c>
      <c r="J770" s="41"/>
      <c r="K770" s="24"/>
      <c r="L770" s="26">
        <f>IFERROR((VLOOKUP(K770,'tenute nuove MXV'!D$1:E$29,2,FALSE)),0)</f>
        <v>0</v>
      </c>
      <c r="M770" s="26"/>
      <c r="N770" s="26">
        <f>IFERROR((VLOOKUP(M770,guarnizioni!G:H,2,FALSE)),0)</f>
        <v>0</v>
      </c>
      <c r="O770" s="26">
        <f t="shared" si="139"/>
        <v>6678.35</v>
      </c>
      <c r="P770" s="26">
        <f t="shared" si="140"/>
        <v>0</v>
      </c>
      <c r="Q770" s="41"/>
    </row>
    <row r="771" spans="1:17" s="42" customFormat="1" ht="13.5" customHeight="1" x14ac:dyDescent="0.2">
      <c r="A771" s="22" t="s">
        <v>4823</v>
      </c>
      <c r="B771" s="22" t="s">
        <v>4761</v>
      </c>
      <c r="C771" s="22">
        <v>1.1000000000000001</v>
      </c>
      <c r="D771" s="22">
        <v>1.5</v>
      </c>
      <c r="E771" s="36">
        <v>1749.74</v>
      </c>
      <c r="F771" s="35"/>
      <c r="G771" s="36">
        <f t="shared" si="136"/>
        <v>0</v>
      </c>
      <c r="H771" s="36">
        <f t="shared" si="137"/>
        <v>0</v>
      </c>
      <c r="I771" s="24">
        <f t="shared" si="138"/>
        <v>0</v>
      </c>
      <c r="J771" s="41"/>
      <c r="K771" s="24"/>
      <c r="L771" s="26">
        <f>IFERROR((VLOOKUP(K771,'tenute nuove MXV'!D$1:E$29,2,FALSE)),0)</f>
        <v>0</v>
      </c>
      <c r="M771" s="26"/>
      <c r="N771" s="26">
        <f>IFERROR((VLOOKUP(M771,guarnizioni!G:H,2,FALSE)),0)</f>
        <v>0</v>
      </c>
      <c r="O771" s="26">
        <f t="shared" si="139"/>
        <v>1749.74</v>
      </c>
      <c r="P771" s="26">
        <f t="shared" si="140"/>
        <v>0</v>
      </c>
      <c r="Q771" s="41"/>
    </row>
    <row r="772" spans="1:17" s="42" customFormat="1" ht="13.5" customHeight="1" x14ac:dyDescent="0.2">
      <c r="A772" s="22" t="s">
        <v>4824</v>
      </c>
      <c r="B772" s="22" t="s">
        <v>4762</v>
      </c>
      <c r="C772" s="22">
        <v>1.5</v>
      </c>
      <c r="D772" s="22">
        <v>2</v>
      </c>
      <c r="E772" s="36">
        <v>1824.64</v>
      </c>
      <c r="F772" s="35"/>
      <c r="G772" s="36">
        <f t="shared" si="136"/>
        <v>0</v>
      </c>
      <c r="H772" s="36">
        <f t="shared" si="137"/>
        <v>0</v>
      </c>
      <c r="I772" s="24">
        <f t="shared" si="138"/>
        <v>0</v>
      </c>
      <c r="J772" s="41"/>
      <c r="K772" s="24"/>
      <c r="L772" s="26">
        <f>IFERROR((VLOOKUP(K772,'tenute nuove MXV'!D$1:E$29,2,FALSE)),0)</f>
        <v>0</v>
      </c>
      <c r="M772" s="26"/>
      <c r="N772" s="26">
        <f>IFERROR((VLOOKUP(M772,guarnizioni!G:H,2,FALSE)),0)</f>
        <v>0</v>
      </c>
      <c r="O772" s="26">
        <f t="shared" si="139"/>
        <v>1824.64</v>
      </c>
      <c r="P772" s="26">
        <f t="shared" si="140"/>
        <v>0</v>
      </c>
      <c r="Q772" s="41"/>
    </row>
    <row r="773" spans="1:17" s="42" customFormat="1" ht="13.5" customHeight="1" x14ac:dyDescent="0.2">
      <c r="A773" s="22" t="s">
        <v>7105</v>
      </c>
      <c r="B773" s="22" t="s">
        <v>7106</v>
      </c>
      <c r="C773" s="22">
        <v>2.2000000000000002</v>
      </c>
      <c r="D773" s="22">
        <v>3</v>
      </c>
      <c r="E773" s="36">
        <v>2141.6999999999998</v>
      </c>
      <c r="F773" s="35"/>
      <c r="G773" s="36">
        <f t="shared" si="136"/>
        <v>0</v>
      </c>
      <c r="H773" s="36">
        <f t="shared" si="137"/>
        <v>0</v>
      </c>
      <c r="I773" s="24">
        <f t="shared" si="138"/>
        <v>0</v>
      </c>
      <c r="J773" s="41"/>
      <c r="K773" s="24"/>
      <c r="L773" s="26">
        <f>IFERROR((VLOOKUP(K773,'tenute nuove MXV'!D$1:E$29,2,FALSE)),0)</f>
        <v>0</v>
      </c>
      <c r="M773" s="26"/>
      <c r="N773" s="26">
        <f>IFERROR((VLOOKUP(M773,guarnizioni!G:H,2,FALSE)),0)</f>
        <v>0</v>
      </c>
      <c r="O773" s="26">
        <f t="shared" si="139"/>
        <v>2141.6999999999998</v>
      </c>
      <c r="P773" s="26">
        <f t="shared" si="140"/>
        <v>0</v>
      </c>
      <c r="Q773" s="41"/>
    </row>
    <row r="774" spans="1:17" s="42" customFormat="1" ht="13.5" customHeight="1" x14ac:dyDescent="0.2">
      <c r="A774" s="22" t="s">
        <v>4825</v>
      </c>
      <c r="B774" s="22" t="s">
        <v>4764</v>
      </c>
      <c r="C774" s="22">
        <v>3</v>
      </c>
      <c r="D774" s="22">
        <v>4</v>
      </c>
      <c r="E774" s="36">
        <v>2180.9499999999998</v>
      </c>
      <c r="F774" s="35"/>
      <c r="G774" s="36">
        <f t="shared" si="136"/>
        <v>0</v>
      </c>
      <c r="H774" s="36">
        <f t="shared" si="137"/>
        <v>0</v>
      </c>
      <c r="I774" s="24">
        <f t="shared" si="138"/>
        <v>0</v>
      </c>
      <c r="J774" s="41"/>
      <c r="K774" s="24"/>
      <c r="L774" s="26">
        <f>IFERROR((VLOOKUP(K774,'tenute nuove MXV'!D$1:E$29,2,FALSE)),0)</f>
        <v>0</v>
      </c>
      <c r="M774" s="26"/>
      <c r="N774" s="26">
        <f>IFERROR((VLOOKUP(M774,guarnizioni!G:H,2,FALSE)),0)</f>
        <v>0</v>
      </c>
      <c r="O774" s="26">
        <f t="shared" si="139"/>
        <v>2180.9499999999998</v>
      </c>
      <c r="P774" s="26">
        <f t="shared" si="140"/>
        <v>0</v>
      </c>
      <c r="Q774" s="41"/>
    </row>
    <row r="775" spans="1:17" s="42" customFormat="1" ht="13.5" customHeight="1" x14ac:dyDescent="0.2">
      <c r="A775" s="22" t="s">
        <v>4826</v>
      </c>
      <c r="B775" s="22" t="s">
        <v>4765</v>
      </c>
      <c r="C775" s="22">
        <v>4</v>
      </c>
      <c r="D775" s="22">
        <v>5.5</v>
      </c>
      <c r="E775" s="36">
        <v>2599.59</v>
      </c>
      <c r="F775" s="35"/>
      <c r="G775" s="36">
        <f t="shared" si="136"/>
        <v>0</v>
      </c>
      <c r="H775" s="36">
        <f t="shared" si="137"/>
        <v>0</v>
      </c>
      <c r="I775" s="24">
        <f t="shared" si="138"/>
        <v>0</v>
      </c>
      <c r="J775" s="41"/>
      <c r="K775" s="24"/>
      <c r="L775" s="26">
        <f>IFERROR((VLOOKUP(K775,'tenute nuove MXV'!D$1:E$29,2,FALSE)),0)</f>
        <v>0</v>
      </c>
      <c r="M775" s="26"/>
      <c r="N775" s="26">
        <f>IFERROR((VLOOKUP(M775,guarnizioni!G:H,2,FALSE)),0)</f>
        <v>0</v>
      </c>
      <c r="O775" s="26">
        <f t="shared" si="139"/>
        <v>2599.59</v>
      </c>
      <c r="P775" s="26">
        <f t="shared" si="140"/>
        <v>0</v>
      </c>
      <c r="Q775" s="41"/>
    </row>
    <row r="776" spans="1:17" s="42" customFormat="1" ht="13.5" customHeight="1" x14ac:dyDescent="0.2">
      <c r="A776" s="22" t="s">
        <v>4827</v>
      </c>
      <c r="B776" s="22" t="s">
        <v>4766</v>
      </c>
      <c r="C776" s="22">
        <v>5.5</v>
      </c>
      <c r="D776" s="22">
        <v>7.5</v>
      </c>
      <c r="E776" s="36">
        <v>3526.38</v>
      </c>
      <c r="F776" s="35"/>
      <c r="G776" s="36">
        <f t="shared" si="136"/>
        <v>0</v>
      </c>
      <c r="H776" s="36">
        <f t="shared" si="137"/>
        <v>0</v>
      </c>
      <c r="I776" s="24">
        <f t="shared" si="138"/>
        <v>0</v>
      </c>
      <c r="J776" s="41"/>
      <c r="K776" s="24"/>
      <c r="L776" s="26">
        <f>IFERROR((VLOOKUP(K776,'tenute nuove MXV'!D$1:E$29,2,FALSE)),0)</f>
        <v>0</v>
      </c>
      <c r="M776" s="26"/>
      <c r="N776" s="26">
        <f>IFERROR((VLOOKUP(M776,guarnizioni!G:H,2,FALSE)),0)</f>
        <v>0</v>
      </c>
      <c r="O776" s="26">
        <f t="shared" si="139"/>
        <v>3526.38</v>
      </c>
      <c r="P776" s="26">
        <f t="shared" si="140"/>
        <v>0</v>
      </c>
      <c r="Q776" s="41"/>
    </row>
    <row r="777" spans="1:17" s="42" customFormat="1" ht="13.5" customHeight="1" x14ac:dyDescent="0.2">
      <c r="A777" s="22" t="s">
        <v>4828</v>
      </c>
      <c r="B777" s="22" t="s">
        <v>4767</v>
      </c>
      <c r="C777" s="22">
        <v>5.5</v>
      </c>
      <c r="D777" s="22">
        <v>7.5</v>
      </c>
      <c r="E777" s="36">
        <v>3650.99</v>
      </c>
      <c r="F777" s="35"/>
      <c r="G777" s="36">
        <f t="shared" si="136"/>
        <v>0</v>
      </c>
      <c r="H777" s="36">
        <f t="shared" si="137"/>
        <v>0</v>
      </c>
      <c r="I777" s="24">
        <f t="shared" si="138"/>
        <v>0</v>
      </c>
      <c r="J777" s="41"/>
      <c r="K777" s="24"/>
      <c r="L777" s="26">
        <f>IFERROR((VLOOKUP(K777,'tenute nuove MXV'!D$1:E$29,2,FALSE)),0)</f>
        <v>0</v>
      </c>
      <c r="M777" s="26"/>
      <c r="N777" s="26">
        <f>IFERROR((VLOOKUP(M777,guarnizioni!G:H,2,FALSE)),0)</f>
        <v>0</v>
      </c>
      <c r="O777" s="26">
        <f t="shared" si="139"/>
        <v>3650.99</v>
      </c>
      <c r="P777" s="26">
        <f t="shared" si="140"/>
        <v>0</v>
      </c>
      <c r="Q777" s="41"/>
    </row>
    <row r="778" spans="1:17" s="42" customFormat="1" ht="13.5" customHeight="1" x14ac:dyDescent="0.2">
      <c r="A778" s="22" t="s">
        <v>7108</v>
      </c>
      <c r="B778" s="22" t="s">
        <v>7107</v>
      </c>
      <c r="C778" s="22">
        <v>7.5</v>
      </c>
      <c r="D778" s="22">
        <v>10</v>
      </c>
      <c r="E778" s="36">
        <v>3767.91</v>
      </c>
      <c r="F778" s="35"/>
      <c r="G778" s="36">
        <f t="shared" si="136"/>
        <v>0</v>
      </c>
      <c r="H778" s="36">
        <f t="shared" si="137"/>
        <v>0</v>
      </c>
      <c r="I778" s="24">
        <f t="shared" si="138"/>
        <v>0</v>
      </c>
      <c r="J778" s="41"/>
      <c r="K778" s="24"/>
      <c r="L778" s="26">
        <f>IFERROR((VLOOKUP(K778,'tenute nuove MXV'!D$1:E$29,2,FALSE)),0)</f>
        <v>0</v>
      </c>
      <c r="M778" s="26"/>
      <c r="N778" s="26">
        <f>IFERROR((VLOOKUP(M778,guarnizioni!G:H,2,FALSE)),0)</f>
        <v>0</v>
      </c>
      <c r="O778" s="26">
        <f t="shared" si="139"/>
        <v>3767.91</v>
      </c>
      <c r="P778" s="26">
        <f t="shared" si="140"/>
        <v>0</v>
      </c>
      <c r="Q778" s="41"/>
    </row>
    <row r="779" spans="1:17" s="42" customFormat="1" ht="13.5" customHeight="1" x14ac:dyDescent="0.2">
      <c r="A779" s="22" t="s">
        <v>4829</v>
      </c>
      <c r="B779" s="22" t="s">
        <v>4769</v>
      </c>
      <c r="C779" s="22">
        <v>7.5</v>
      </c>
      <c r="D779" s="22">
        <v>10</v>
      </c>
      <c r="E779" s="36">
        <v>4178.7</v>
      </c>
      <c r="F779" s="35"/>
      <c r="G779" s="36">
        <f t="shared" si="136"/>
        <v>0</v>
      </c>
      <c r="H779" s="36">
        <f t="shared" si="137"/>
        <v>0</v>
      </c>
      <c r="I779" s="24">
        <f t="shared" si="138"/>
        <v>0</v>
      </c>
      <c r="J779" s="41"/>
      <c r="K779" s="24"/>
      <c r="L779" s="26">
        <f>IFERROR((VLOOKUP(K779,'tenute nuove MXV'!D$1:E$29,2,FALSE)),0)</f>
        <v>0</v>
      </c>
      <c r="M779" s="26"/>
      <c r="N779" s="26">
        <f>IFERROR((VLOOKUP(M779,guarnizioni!G:H,2,FALSE)),0)</f>
        <v>0</v>
      </c>
      <c r="O779" s="26">
        <f t="shared" si="139"/>
        <v>4178.7</v>
      </c>
      <c r="P779" s="26">
        <f t="shared" si="140"/>
        <v>0</v>
      </c>
      <c r="Q779" s="41"/>
    </row>
    <row r="780" spans="1:17" s="42" customFormat="1" ht="13.5" customHeight="1" x14ac:dyDescent="0.2">
      <c r="A780" s="22" t="s">
        <v>4830</v>
      </c>
      <c r="B780" s="22" t="s">
        <v>4770</v>
      </c>
      <c r="C780" s="22">
        <v>7.5</v>
      </c>
      <c r="D780" s="22">
        <v>10</v>
      </c>
      <c r="E780" s="36">
        <v>4296.16</v>
      </c>
      <c r="F780" s="35"/>
      <c r="G780" s="36">
        <f t="shared" si="136"/>
        <v>0</v>
      </c>
      <c r="H780" s="36">
        <f t="shared" si="137"/>
        <v>0</v>
      </c>
      <c r="I780" s="24">
        <f t="shared" si="138"/>
        <v>0</v>
      </c>
      <c r="J780" s="41"/>
      <c r="K780" s="24"/>
      <c r="L780" s="26">
        <f>IFERROR((VLOOKUP(K780,'tenute nuove MXV'!D$1:E$29,2,FALSE)),0)</f>
        <v>0</v>
      </c>
      <c r="M780" s="26"/>
      <c r="N780" s="26">
        <f>IFERROR((VLOOKUP(M780,guarnizioni!G:H,2,FALSE)),0)</f>
        <v>0</v>
      </c>
      <c r="O780" s="26">
        <f t="shared" si="139"/>
        <v>4296.16</v>
      </c>
      <c r="P780" s="26">
        <f t="shared" si="140"/>
        <v>0</v>
      </c>
      <c r="Q780" s="41"/>
    </row>
    <row r="781" spans="1:17" s="42" customFormat="1" ht="13.5" customHeight="1" x14ac:dyDescent="0.2">
      <c r="A781" s="22" t="s">
        <v>4813</v>
      </c>
      <c r="B781" s="22" t="s">
        <v>4771</v>
      </c>
      <c r="C781" s="22">
        <v>1.1000000000000001</v>
      </c>
      <c r="D781" s="22">
        <v>1.5</v>
      </c>
      <c r="E781" s="36">
        <v>1756.29</v>
      </c>
      <c r="F781" s="35"/>
      <c r="G781" s="36">
        <f t="shared" si="136"/>
        <v>0</v>
      </c>
      <c r="H781" s="36">
        <f t="shared" si="137"/>
        <v>0</v>
      </c>
      <c r="I781" s="24">
        <f t="shared" si="138"/>
        <v>0</v>
      </c>
      <c r="J781" s="41"/>
      <c r="K781" s="24"/>
      <c r="L781" s="26">
        <f>IFERROR((VLOOKUP(K781,'tenute nuove MXV'!D$1:E$29,2,FALSE)),0)</f>
        <v>0</v>
      </c>
      <c r="M781" s="26"/>
      <c r="N781" s="26">
        <f>IFERROR((VLOOKUP(M781,guarnizioni!G:H,2,FALSE)),0)</f>
        <v>0</v>
      </c>
      <c r="O781" s="26">
        <f t="shared" si="139"/>
        <v>1756.29</v>
      </c>
      <c r="P781" s="26">
        <f t="shared" si="140"/>
        <v>0</v>
      </c>
      <c r="Q781" s="41"/>
    </row>
    <row r="782" spans="1:17" s="42" customFormat="1" ht="13.5" customHeight="1" x14ac:dyDescent="0.2">
      <c r="A782" s="22" t="s">
        <v>4814</v>
      </c>
      <c r="B782" s="22" t="s">
        <v>4772</v>
      </c>
      <c r="C782" s="22">
        <v>2.2000000000000002</v>
      </c>
      <c r="D782" s="22">
        <v>3</v>
      </c>
      <c r="E782" s="36">
        <v>1911.36</v>
      </c>
      <c r="F782" s="35"/>
      <c r="G782" s="36">
        <f t="shared" si="136"/>
        <v>0</v>
      </c>
      <c r="H782" s="36">
        <f t="shared" si="137"/>
        <v>0</v>
      </c>
      <c r="I782" s="24">
        <f t="shared" si="138"/>
        <v>0</v>
      </c>
      <c r="J782" s="41"/>
      <c r="K782" s="24"/>
      <c r="L782" s="26">
        <f>IFERROR((VLOOKUP(K782,'tenute nuove MXV'!D$1:E$29,2,FALSE)),0)</f>
        <v>0</v>
      </c>
      <c r="M782" s="26"/>
      <c r="N782" s="26">
        <f>IFERROR((VLOOKUP(M782,guarnizioni!G:H,2,FALSE)),0)</f>
        <v>0</v>
      </c>
      <c r="O782" s="26">
        <f t="shared" si="139"/>
        <v>1911.36</v>
      </c>
      <c r="P782" s="26">
        <f t="shared" si="140"/>
        <v>0</v>
      </c>
      <c r="Q782" s="41"/>
    </row>
    <row r="783" spans="1:17" s="42" customFormat="1" ht="13.5" customHeight="1" x14ac:dyDescent="0.2">
      <c r="A783" s="22" t="s">
        <v>4815</v>
      </c>
      <c r="B783" s="22" t="s">
        <v>4773</v>
      </c>
      <c r="C783" s="22">
        <v>3</v>
      </c>
      <c r="D783" s="22">
        <v>4</v>
      </c>
      <c r="E783" s="36">
        <v>2091.71</v>
      </c>
      <c r="F783" s="35"/>
      <c r="G783" s="36">
        <f t="shared" si="136"/>
        <v>0</v>
      </c>
      <c r="H783" s="36">
        <f t="shared" si="137"/>
        <v>0</v>
      </c>
      <c r="I783" s="24">
        <f t="shared" si="138"/>
        <v>0</v>
      </c>
      <c r="J783" s="41"/>
      <c r="K783" s="24"/>
      <c r="L783" s="26">
        <f>IFERROR((VLOOKUP(K783,'tenute nuove MXV'!D$1:E$29,2,FALSE)),0)</f>
        <v>0</v>
      </c>
      <c r="M783" s="26"/>
      <c r="N783" s="26">
        <f>IFERROR((VLOOKUP(M783,guarnizioni!G:H,2,FALSE)),0)</f>
        <v>0</v>
      </c>
      <c r="O783" s="26">
        <f t="shared" si="139"/>
        <v>2091.71</v>
      </c>
      <c r="P783" s="26">
        <f t="shared" si="140"/>
        <v>0</v>
      </c>
      <c r="Q783" s="41"/>
    </row>
    <row r="784" spans="1:17" s="42" customFormat="1" ht="13.5" customHeight="1" x14ac:dyDescent="0.2">
      <c r="A784" s="22" t="s">
        <v>4816</v>
      </c>
      <c r="B784" s="22" t="s">
        <v>4774</v>
      </c>
      <c r="C784" s="22">
        <v>4</v>
      </c>
      <c r="D784" s="22">
        <v>5.5</v>
      </c>
      <c r="E784" s="36">
        <v>2265.7800000000002</v>
      </c>
      <c r="F784" s="35"/>
      <c r="G784" s="36">
        <f t="shared" si="136"/>
        <v>0</v>
      </c>
      <c r="H784" s="36">
        <f t="shared" si="137"/>
        <v>0</v>
      </c>
      <c r="I784" s="24">
        <f t="shared" si="138"/>
        <v>0</v>
      </c>
      <c r="J784" s="41"/>
      <c r="K784" s="24"/>
      <c r="L784" s="26">
        <f>IFERROR((VLOOKUP(K784,'tenute nuove MXV'!D$1:E$29,2,FALSE)),0)</f>
        <v>0</v>
      </c>
      <c r="M784" s="26"/>
      <c r="N784" s="26">
        <f>IFERROR((VLOOKUP(M784,guarnizioni!G:H,2,FALSE)),0)</f>
        <v>0</v>
      </c>
      <c r="O784" s="26">
        <f t="shared" si="139"/>
        <v>2265.7800000000002</v>
      </c>
      <c r="P784" s="26">
        <f t="shared" si="140"/>
        <v>0</v>
      </c>
      <c r="Q784" s="41"/>
    </row>
    <row r="785" spans="1:17" s="42" customFormat="1" ht="13.5" customHeight="1" x14ac:dyDescent="0.2">
      <c r="A785" s="22" t="s">
        <v>4817</v>
      </c>
      <c r="B785" s="22" t="s">
        <v>4775</v>
      </c>
      <c r="C785" s="22">
        <v>5.5</v>
      </c>
      <c r="D785" s="22">
        <v>7.5</v>
      </c>
      <c r="E785" s="36">
        <v>3145.37</v>
      </c>
      <c r="F785" s="35"/>
      <c r="G785" s="36">
        <f t="shared" si="136"/>
        <v>0</v>
      </c>
      <c r="H785" s="36">
        <f t="shared" si="137"/>
        <v>0</v>
      </c>
      <c r="I785" s="24">
        <f t="shared" si="138"/>
        <v>0</v>
      </c>
      <c r="J785" s="41"/>
      <c r="K785" s="24"/>
      <c r="L785" s="26">
        <f>IFERROR((VLOOKUP(K785,'tenute nuove MXV'!D$1:E$29,2,FALSE)),0)</f>
        <v>0</v>
      </c>
      <c r="M785" s="26"/>
      <c r="N785" s="26">
        <f>IFERROR((VLOOKUP(M785,guarnizioni!G:H,2,FALSE)),0)</f>
        <v>0</v>
      </c>
      <c r="O785" s="26">
        <f t="shared" si="139"/>
        <v>3145.37</v>
      </c>
      <c r="P785" s="26">
        <f t="shared" si="140"/>
        <v>0</v>
      </c>
      <c r="Q785" s="41"/>
    </row>
    <row r="786" spans="1:17" s="42" customFormat="1" ht="13.5" customHeight="1" x14ac:dyDescent="0.2">
      <c r="A786" s="22" t="s">
        <v>4818</v>
      </c>
      <c r="B786" s="22" t="s">
        <v>4776</v>
      </c>
      <c r="C786" s="22">
        <v>7.5</v>
      </c>
      <c r="D786" s="22">
        <v>10</v>
      </c>
      <c r="E786" s="36">
        <v>3731.85</v>
      </c>
      <c r="F786" s="35"/>
      <c r="G786" s="36">
        <f t="shared" si="136"/>
        <v>0</v>
      </c>
      <c r="H786" s="36">
        <f t="shared" si="137"/>
        <v>0</v>
      </c>
      <c r="I786" s="24">
        <f t="shared" si="138"/>
        <v>0</v>
      </c>
      <c r="J786" s="41"/>
      <c r="K786" s="24"/>
      <c r="L786" s="26">
        <f>IFERROR((VLOOKUP(K786,'tenute nuove MXV'!D$1:E$29,2,FALSE)),0)</f>
        <v>0</v>
      </c>
      <c r="M786" s="26"/>
      <c r="N786" s="26">
        <f>IFERROR((VLOOKUP(M786,guarnizioni!G:H,2,FALSE)),0)</f>
        <v>0</v>
      </c>
      <c r="O786" s="26">
        <f t="shared" si="139"/>
        <v>3731.85</v>
      </c>
      <c r="P786" s="26">
        <f t="shared" si="140"/>
        <v>0</v>
      </c>
      <c r="Q786" s="41"/>
    </row>
    <row r="787" spans="1:17" s="42" customFormat="1" ht="13.5" customHeight="1" x14ac:dyDescent="0.2">
      <c r="A787" s="22" t="s">
        <v>4819</v>
      </c>
      <c r="B787" s="22" t="s">
        <v>4777</v>
      </c>
      <c r="C787" s="22">
        <v>7.5</v>
      </c>
      <c r="D787" s="22">
        <v>10</v>
      </c>
      <c r="E787" s="36">
        <v>3856.49</v>
      </c>
      <c r="F787" s="35"/>
      <c r="G787" s="36">
        <f t="shared" si="136"/>
        <v>0</v>
      </c>
      <c r="H787" s="36">
        <f t="shared" si="137"/>
        <v>0</v>
      </c>
      <c r="I787" s="24">
        <f t="shared" si="138"/>
        <v>0</v>
      </c>
      <c r="J787" s="41"/>
      <c r="K787" s="24"/>
      <c r="L787" s="26">
        <f>IFERROR((VLOOKUP(K787,'tenute nuove MXV'!D$1:E$29,2,FALSE)),0)</f>
        <v>0</v>
      </c>
      <c r="M787" s="26"/>
      <c r="N787" s="26">
        <f>IFERROR((VLOOKUP(M787,guarnizioni!G:H,2,FALSE)),0)</f>
        <v>0</v>
      </c>
      <c r="O787" s="26">
        <f t="shared" si="139"/>
        <v>3856.49</v>
      </c>
      <c r="P787" s="26">
        <f t="shared" si="140"/>
        <v>0</v>
      </c>
      <c r="Q787" s="41"/>
    </row>
    <row r="788" spans="1:17" s="42" customFormat="1" ht="13.5" customHeight="1" x14ac:dyDescent="0.2">
      <c r="A788" s="22" t="s">
        <v>4820</v>
      </c>
      <c r="B788" s="22" t="s">
        <v>4778</v>
      </c>
      <c r="C788" s="22">
        <v>9.1999999999999993</v>
      </c>
      <c r="D788" s="22">
        <v>12.5</v>
      </c>
      <c r="E788" s="36">
        <v>4521.7</v>
      </c>
      <c r="F788" s="35"/>
      <c r="G788" s="36">
        <f t="shared" si="136"/>
        <v>0</v>
      </c>
      <c r="H788" s="36">
        <f t="shared" si="137"/>
        <v>0</v>
      </c>
      <c r="I788" s="24">
        <f t="shared" si="138"/>
        <v>0</v>
      </c>
      <c r="J788" s="41"/>
      <c r="K788" s="24"/>
      <c r="L788" s="26">
        <f>IFERROR((VLOOKUP(K788,'tenute nuove MXV'!D$1:E$29,2,FALSE)),0)</f>
        <v>0</v>
      </c>
      <c r="M788" s="26"/>
      <c r="N788" s="26">
        <f>IFERROR((VLOOKUP(M788,guarnizioni!G:H,2,FALSE)),0)</f>
        <v>0</v>
      </c>
      <c r="O788" s="26">
        <f t="shared" si="139"/>
        <v>4521.7</v>
      </c>
      <c r="P788" s="26">
        <f t="shared" si="140"/>
        <v>0</v>
      </c>
      <c r="Q788" s="41"/>
    </row>
    <row r="789" spans="1:17" s="42" customFormat="1" ht="13.5" customHeight="1" x14ac:dyDescent="0.2">
      <c r="A789" s="22" t="s">
        <v>4821</v>
      </c>
      <c r="B789" s="22" t="s">
        <v>4779</v>
      </c>
      <c r="C789" s="22">
        <v>9.1999999999999993</v>
      </c>
      <c r="D789" s="22">
        <v>12.5</v>
      </c>
      <c r="E789" s="36">
        <v>4735.24</v>
      </c>
      <c r="F789" s="35"/>
      <c r="G789" s="36">
        <f t="shared" si="136"/>
        <v>0</v>
      </c>
      <c r="H789" s="36">
        <f t="shared" si="137"/>
        <v>0</v>
      </c>
      <c r="I789" s="24">
        <f t="shared" si="138"/>
        <v>0</v>
      </c>
      <c r="J789" s="41"/>
      <c r="K789" s="24"/>
      <c r="L789" s="26">
        <f>IFERROR((VLOOKUP(K789,'tenute nuove MXV'!D$1:E$29,2,FALSE)),0)</f>
        <v>0</v>
      </c>
      <c r="M789" s="26"/>
      <c r="N789" s="26">
        <f>IFERROR((VLOOKUP(M789,guarnizioni!G:H,2,FALSE)),0)</f>
        <v>0</v>
      </c>
      <c r="O789" s="26">
        <f t="shared" si="139"/>
        <v>4735.24</v>
      </c>
      <c r="P789" s="26">
        <f t="shared" si="140"/>
        <v>0</v>
      </c>
      <c r="Q789" s="41"/>
    </row>
    <row r="790" spans="1:17" s="42" customFormat="1" ht="13.5" customHeight="1" x14ac:dyDescent="0.2">
      <c r="A790" s="22" t="s">
        <v>4822</v>
      </c>
      <c r="B790" s="22" t="s">
        <v>4780</v>
      </c>
      <c r="C790" s="22">
        <v>11</v>
      </c>
      <c r="D790" s="22">
        <v>15</v>
      </c>
      <c r="E790" s="36">
        <v>4980.95</v>
      </c>
      <c r="F790" s="35"/>
      <c r="G790" s="36">
        <f t="shared" si="136"/>
        <v>0</v>
      </c>
      <c r="H790" s="36">
        <f t="shared" si="137"/>
        <v>0</v>
      </c>
      <c r="I790" s="24">
        <f t="shared" si="138"/>
        <v>0</v>
      </c>
      <c r="J790" s="41"/>
      <c r="K790" s="24"/>
      <c r="L790" s="26">
        <f>IFERROR((VLOOKUP(K790,'tenute nuove MXV'!D$1:E$29,2,FALSE)),0)</f>
        <v>0</v>
      </c>
      <c r="M790" s="26"/>
      <c r="N790" s="26">
        <f>IFERROR((VLOOKUP(M790,guarnizioni!G:H,2,FALSE)),0)</f>
        <v>0</v>
      </c>
      <c r="O790" s="26">
        <f t="shared" si="139"/>
        <v>4980.95</v>
      </c>
      <c r="P790" s="26">
        <f t="shared" si="140"/>
        <v>0</v>
      </c>
      <c r="Q790" s="41"/>
    </row>
    <row r="791" spans="1:17" ht="14.25" customHeight="1" x14ac:dyDescent="0.2">
      <c r="A791" s="22" t="s">
        <v>3311</v>
      </c>
      <c r="B791" s="22" t="s">
        <v>3309</v>
      </c>
      <c r="C791" s="22">
        <v>4</v>
      </c>
      <c r="D791" s="22">
        <v>5.5</v>
      </c>
      <c r="E791" s="36">
        <v>3411.12</v>
      </c>
      <c r="F791" s="35"/>
      <c r="G791" s="36">
        <f t="shared" ref="G791:G808" si="141">IF(F791="",IF($I$8="","",$I$8),F791)</f>
        <v>0</v>
      </c>
      <c r="H791" s="36">
        <f t="shared" ref="H791:H808" si="142">ROUND(E791*(G791),2)</f>
        <v>0</v>
      </c>
      <c r="I791" s="24">
        <f t="shared" ref="I791:I808" si="143">H791*$I$10</f>
        <v>0</v>
      </c>
      <c r="K791" s="22"/>
      <c r="L791" s="26">
        <f>IFERROR((VLOOKUP(K791,tenute!D:E,2,FALSE)),0)</f>
        <v>0</v>
      </c>
      <c r="M791" s="26"/>
      <c r="N791" s="26">
        <f>IFERROR((VLOOKUP(M791,guarnizioni!G:H,2,FALSE)),0)</f>
        <v>0</v>
      </c>
      <c r="O791" s="26">
        <f t="shared" ref="O791:O808" si="144">E791+L791+N791</f>
        <v>3411.12</v>
      </c>
      <c r="P791" s="26">
        <f t="shared" ref="P791:P808" si="145">O791*$I$8</f>
        <v>0</v>
      </c>
    </row>
    <row r="792" spans="1:17" ht="14.25" customHeight="1" x14ac:dyDescent="0.2">
      <c r="A792" s="22" t="s">
        <v>297</v>
      </c>
      <c r="B792" s="22" t="s">
        <v>293</v>
      </c>
      <c r="C792" s="22">
        <v>5.5</v>
      </c>
      <c r="D792" s="22">
        <v>7.5</v>
      </c>
      <c r="E792" s="36">
        <v>4469.66</v>
      </c>
      <c r="F792" s="35"/>
      <c r="G792" s="36">
        <f t="shared" si="141"/>
        <v>0</v>
      </c>
      <c r="H792" s="36">
        <f t="shared" si="142"/>
        <v>0</v>
      </c>
      <c r="I792" s="24">
        <f t="shared" si="143"/>
        <v>0</v>
      </c>
      <c r="K792" s="22"/>
      <c r="L792" s="26">
        <f>IFERROR((VLOOKUP(K792,tenute!D:E,2,FALSE)),0)</f>
        <v>0</v>
      </c>
      <c r="M792" s="26"/>
      <c r="N792" s="26">
        <f>IFERROR((VLOOKUP(M792,guarnizioni!G:H,2,FALSE)),0)</f>
        <v>0</v>
      </c>
      <c r="O792" s="26">
        <f t="shared" si="144"/>
        <v>4469.66</v>
      </c>
      <c r="P792" s="26">
        <f t="shared" si="145"/>
        <v>0</v>
      </c>
    </row>
    <row r="793" spans="1:17" ht="14.25" customHeight="1" x14ac:dyDescent="0.2">
      <c r="A793" s="22" t="s">
        <v>298</v>
      </c>
      <c r="B793" s="22" t="s">
        <v>294</v>
      </c>
      <c r="C793" s="22">
        <v>7.5</v>
      </c>
      <c r="D793" s="22">
        <v>10</v>
      </c>
      <c r="E793" s="36">
        <v>4991.0600000000004</v>
      </c>
      <c r="F793" s="35"/>
      <c r="G793" s="36">
        <f t="shared" si="141"/>
        <v>0</v>
      </c>
      <c r="H793" s="36">
        <f t="shared" si="142"/>
        <v>0</v>
      </c>
      <c r="I793" s="24">
        <f t="shared" si="143"/>
        <v>0</v>
      </c>
      <c r="K793" s="22"/>
      <c r="L793" s="26">
        <f>IFERROR((VLOOKUP(K793,tenute!D:E,2,FALSE)),0)</f>
        <v>0</v>
      </c>
      <c r="M793" s="26"/>
      <c r="N793" s="26">
        <f>IFERROR((VLOOKUP(M793,guarnizioni!G:H,2,FALSE)),0)</f>
        <v>0</v>
      </c>
      <c r="O793" s="26">
        <f t="shared" si="144"/>
        <v>4991.0600000000004</v>
      </c>
      <c r="P793" s="26">
        <f t="shared" si="145"/>
        <v>0</v>
      </c>
    </row>
    <row r="794" spans="1:17" ht="14.25" customHeight="1" x14ac:dyDescent="0.2">
      <c r="A794" s="22" t="s">
        <v>2422</v>
      </c>
      <c r="B794" s="22" t="s">
        <v>2410</v>
      </c>
      <c r="C794" s="22">
        <v>11</v>
      </c>
      <c r="D794" s="22">
        <v>15</v>
      </c>
      <c r="E794" s="36">
        <v>6184.56</v>
      </c>
      <c r="F794" s="35"/>
      <c r="G794" s="36">
        <f t="shared" si="141"/>
        <v>0</v>
      </c>
      <c r="H794" s="36">
        <f t="shared" si="142"/>
        <v>0</v>
      </c>
      <c r="I794" s="24">
        <f t="shared" si="143"/>
        <v>0</v>
      </c>
      <c r="K794" s="22"/>
      <c r="L794" s="26">
        <f>IFERROR((VLOOKUP(K794,tenute!D:E,2,FALSE)),0)</f>
        <v>0</v>
      </c>
      <c r="M794" s="26"/>
      <c r="N794" s="26">
        <f>IFERROR((VLOOKUP(M794,guarnizioni!G:H,2,FALSE)),0)</f>
        <v>0</v>
      </c>
      <c r="O794" s="26">
        <f t="shared" si="144"/>
        <v>6184.56</v>
      </c>
      <c r="P794" s="26">
        <f t="shared" si="145"/>
        <v>0</v>
      </c>
    </row>
    <row r="795" spans="1:17" ht="14.25" customHeight="1" x14ac:dyDescent="0.2">
      <c r="A795" s="22" t="s">
        <v>2423</v>
      </c>
      <c r="B795" s="22" t="s">
        <v>2411</v>
      </c>
      <c r="C795" s="22">
        <v>11</v>
      </c>
      <c r="D795" s="22">
        <v>15</v>
      </c>
      <c r="E795" s="36">
        <v>6849.91</v>
      </c>
      <c r="F795" s="35"/>
      <c r="G795" s="36">
        <f t="shared" si="141"/>
        <v>0</v>
      </c>
      <c r="H795" s="36">
        <f t="shared" si="142"/>
        <v>0</v>
      </c>
      <c r="I795" s="24">
        <f t="shared" si="143"/>
        <v>0</v>
      </c>
      <c r="K795" s="22"/>
      <c r="L795" s="26">
        <f>IFERROR((VLOOKUP(K795,tenute!D:E,2,FALSE)),0)</f>
        <v>0</v>
      </c>
      <c r="M795" s="26"/>
      <c r="N795" s="26">
        <f>IFERROR((VLOOKUP(M795,guarnizioni!G:H,2,FALSE)),0)</f>
        <v>0</v>
      </c>
      <c r="O795" s="26">
        <f t="shared" si="144"/>
        <v>6849.91</v>
      </c>
      <c r="P795" s="26">
        <f t="shared" si="145"/>
        <v>0</v>
      </c>
    </row>
    <row r="796" spans="1:17" ht="14.25" customHeight="1" x14ac:dyDescent="0.2">
      <c r="A796" s="22" t="s">
        <v>2424</v>
      </c>
      <c r="B796" s="22" t="s">
        <v>2412</v>
      </c>
      <c r="C796" s="22">
        <v>15</v>
      </c>
      <c r="D796" s="22">
        <v>20</v>
      </c>
      <c r="E796" s="36">
        <v>8621.58</v>
      </c>
      <c r="F796" s="35"/>
      <c r="G796" s="36">
        <f t="shared" si="141"/>
        <v>0</v>
      </c>
      <c r="H796" s="36">
        <f t="shared" si="142"/>
        <v>0</v>
      </c>
      <c r="I796" s="24">
        <f t="shared" si="143"/>
        <v>0</v>
      </c>
      <c r="K796" s="22"/>
      <c r="L796" s="26">
        <f>IFERROR((VLOOKUP(K796,tenute!D:E,2,FALSE)),0)</f>
        <v>0</v>
      </c>
      <c r="M796" s="26"/>
      <c r="N796" s="26">
        <f>IFERROR((VLOOKUP(M796,guarnizioni!G:H,2,FALSE)),0)</f>
        <v>0</v>
      </c>
      <c r="O796" s="26">
        <f t="shared" si="144"/>
        <v>8621.58</v>
      </c>
      <c r="P796" s="26">
        <f t="shared" si="145"/>
        <v>0</v>
      </c>
    </row>
    <row r="797" spans="1:17" ht="14.25" customHeight="1" x14ac:dyDescent="0.2">
      <c r="A797" s="22" t="s">
        <v>2425</v>
      </c>
      <c r="B797" s="22" t="s">
        <v>2413</v>
      </c>
      <c r="C797" s="22">
        <v>15</v>
      </c>
      <c r="D797" s="22">
        <v>20</v>
      </c>
      <c r="E797" s="36">
        <v>9048.09</v>
      </c>
      <c r="F797" s="35"/>
      <c r="G797" s="36">
        <f t="shared" si="141"/>
        <v>0</v>
      </c>
      <c r="H797" s="36">
        <f t="shared" si="142"/>
        <v>0</v>
      </c>
      <c r="I797" s="24">
        <f t="shared" si="143"/>
        <v>0</v>
      </c>
      <c r="K797" s="22"/>
      <c r="L797" s="26">
        <f>IFERROR((VLOOKUP(K797,tenute!D:E,2,FALSE)),0)</f>
        <v>0</v>
      </c>
      <c r="M797" s="26"/>
      <c r="N797" s="26">
        <f>IFERROR((VLOOKUP(M797,guarnizioni!G:H,2,FALSE)),0)</f>
        <v>0</v>
      </c>
      <c r="O797" s="26">
        <f t="shared" si="144"/>
        <v>9048.09</v>
      </c>
      <c r="P797" s="26">
        <f t="shared" si="145"/>
        <v>0</v>
      </c>
    </row>
    <row r="798" spans="1:17" ht="14.25" customHeight="1" x14ac:dyDescent="0.2">
      <c r="A798" s="22" t="s">
        <v>8469</v>
      </c>
      <c r="B798" s="22" t="s">
        <v>8468</v>
      </c>
      <c r="C798" s="22">
        <v>18.5</v>
      </c>
      <c r="D798" s="22">
        <v>25</v>
      </c>
      <c r="E798" s="36">
        <v>9762.9599999999991</v>
      </c>
      <c r="F798" s="35"/>
      <c r="G798" s="36">
        <f t="shared" si="141"/>
        <v>0</v>
      </c>
      <c r="H798" s="36">
        <f t="shared" si="142"/>
        <v>0</v>
      </c>
      <c r="I798" s="24">
        <f t="shared" si="143"/>
        <v>0</v>
      </c>
      <c r="K798" s="22"/>
      <c r="L798" s="26">
        <f>IFERROR((VLOOKUP(K798,tenute!D:E,2,FALSE)),0)</f>
        <v>0</v>
      </c>
      <c r="M798" s="26"/>
      <c r="N798" s="26">
        <f>IFERROR((VLOOKUP(M798,guarnizioni!G:H,2,FALSE)),0)</f>
        <v>0</v>
      </c>
      <c r="O798" s="26">
        <f t="shared" si="144"/>
        <v>9762.9599999999991</v>
      </c>
      <c r="P798" s="26">
        <f t="shared" si="145"/>
        <v>0</v>
      </c>
    </row>
    <row r="799" spans="1:17" ht="14.25" customHeight="1" x14ac:dyDescent="0.2">
      <c r="A799" s="22" t="s">
        <v>8466</v>
      </c>
      <c r="B799" s="22" t="s">
        <v>8467</v>
      </c>
      <c r="C799" s="22">
        <v>18.5</v>
      </c>
      <c r="D799" s="22">
        <v>25</v>
      </c>
      <c r="E799" s="36">
        <v>10514.93</v>
      </c>
      <c r="F799" s="35"/>
      <c r="G799" s="36">
        <f t="shared" si="141"/>
        <v>0</v>
      </c>
      <c r="H799" s="36">
        <f t="shared" si="142"/>
        <v>0</v>
      </c>
      <c r="I799" s="24">
        <f t="shared" si="143"/>
        <v>0</v>
      </c>
      <c r="K799" s="22"/>
      <c r="L799" s="26">
        <f>IFERROR((VLOOKUP(K799,tenute!D:E,2,FALSE)),0)</f>
        <v>0</v>
      </c>
      <c r="M799" s="26"/>
      <c r="N799" s="26">
        <f>IFERROR((VLOOKUP(M799,guarnizioni!G:H,2,FALSE)),0)</f>
        <v>0</v>
      </c>
      <c r="O799" s="26">
        <f t="shared" si="144"/>
        <v>10514.93</v>
      </c>
      <c r="P799" s="26">
        <f t="shared" si="145"/>
        <v>0</v>
      </c>
    </row>
    <row r="800" spans="1:17" ht="14.25" customHeight="1" x14ac:dyDescent="0.2">
      <c r="A800" s="22" t="s">
        <v>2426</v>
      </c>
      <c r="B800" s="22" t="s">
        <v>2416</v>
      </c>
      <c r="C800" s="22">
        <v>22</v>
      </c>
      <c r="D800" s="22">
        <v>30</v>
      </c>
      <c r="E800" s="36">
        <v>11546.86</v>
      </c>
      <c r="F800" s="35"/>
      <c r="G800" s="36">
        <f t="shared" si="141"/>
        <v>0</v>
      </c>
      <c r="H800" s="36">
        <f t="shared" si="142"/>
        <v>0</v>
      </c>
      <c r="I800" s="24">
        <f t="shared" si="143"/>
        <v>0</v>
      </c>
      <c r="K800" s="22"/>
      <c r="L800" s="26">
        <f>IFERROR((VLOOKUP(K800,tenute!D:E,2,FALSE)),0)</f>
        <v>0</v>
      </c>
      <c r="M800" s="26"/>
      <c r="N800" s="26">
        <f>IFERROR((VLOOKUP(M800,guarnizioni!G:H,2,FALSE)),0)</f>
        <v>0</v>
      </c>
      <c r="O800" s="26">
        <f t="shared" si="144"/>
        <v>11546.86</v>
      </c>
      <c r="P800" s="26">
        <f t="shared" si="145"/>
        <v>0</v>
      </c>
    </row>
    <row r="801" spans="1:16" ht="14.25" customHeight="1" x14ac:dyDescent="0.2">
      <c r="A801" s="22" t="s">
        <v>3312</v>
      </c>
      <c r="B801" s="22" t="s">
        <v>3310</v>
      </c>
      <c r="C801" s="22">
        <v>4</v>
      </c>
      <c r="D801" s="22">
        <v>5.5</v>
      </c>
      <c r="E801" s="36">
        <v>3555.44</v>
      </c>
      <c r="F801" s="35"/>
      <c r="G801" s="36">
        <f t="shared" si="141"/>
        <v>0</v>
      </c>
      <c r="H801" s="36">
        <f t="shared" si="142"/>
        <v>0</v>
      </c>
      <c r="I801" s="24">
        <f t="shared" si="143"/>
        <v>0</v>
      </c>
      <c r="K801" s="22"/>
      <c r="L801" s="26">
        <f>IFERROR((VLOOKUP(K801,tenute!D:E,2,FALSE)),0)</f>
        <v>0</v>
      </c>
      <c r="M801" s="26"/>
      <c r="N801" s="26">
        <f>IFERROR((VLOOKUP(M801,guarnizioni!G:H,2,FALSE)),0)</f>
        <v>0</v>
      </c>
      <c r="O801" s="26">
        <f t="shared" si="144"/>
        <v>3555.44</v>
      </c>
      <c r="P801" s="26">
        <f t="shared" si="145"/>
        <v>0</v>
      </c>
    </row>
    <row r="802" spans="1:16" ht="14.25" customHeight="1" x14ac:dyDescent="0.2">
      <c r="A802" s="22" t="s">
        <v>299</v>
      </c>
      <c r="B802" s="22" t="s">
        <v>295</v>
      </c>
      <c r="C802" s="22">
        <v>5.5</v>
      </c>
      <c r="D802" s="22">
        <v>7.5</v>
      </c>
      <c r="E802" s="36">
        <v>4367.07</v>
      </c>
      <c r="F802" s="35"/>
      <c r="G802" s="36">
        <f t="shared" si="141"/>
        <v>0</v>
      </c>
      <c r="H802" s="36">
        <f t="shared" si="142"/>
        <v>0</v>
      </c>
      <c r="I802" s="24">
        <f t="shared" si="143"/>
        <v>0</v>
      </c>
      <c r="K802" s="22"/>
      <c r="L802" s="26">
        <f>IFERROR((VLOOKUP(K802,tenute!D:E,2,FALSE)),0)</f>
        <v>0</v>
      </c>
      <c r="M802" s="26"/>
      <c r="N802" s="26">
        <f>IFERROR((VLOOKUP(M802,guarnizioni!G:H,2,FALSE)),0)</f>
        <v>0</v>
      </c>
      <c r="O802" s="26">
        <f t="shared" si="144"/>
        <v>4367.07</v>
      </c>
      <c r="P802" s="26">
        <f t="shared" si="145"/>
        <v>0</v>
      </c>
    </row>
    <row r="803" spans="1:16" ht="14.25" customHeight="1" x14ac:dyDescent="0.2">
      <c r="A803" s="22" t="s">
        <v>300</v>
      </c>
      <c r="B803" s="22" t="s">
        <v>296</v>
      </c>
      <c r="C803" s="22">
        <v>7.5</v>
      </c>
      <c r="D803" s="22">
        <v>10</v>
      </c>
      <c r="E803" s="36">
        <v>5117.74</v>
      </c>
      <c r="F803" s="35"/>
      <c r="G803" s="36">
        <f t="shared" si="141"/>
        <v>0</v>
      </c>
      <c r="H803" s="36">
        <f t="shared" si="142"/>
        <v>0</v>
      </c>
      <c r="I803" s="24">
        <f t="shared" si="143"/>
        <v>0</v>
      </c>
      <c r="K803" s="22"/>
      <c r="L803" s="26">
        <f>IFERROR((VLOOKUP(K803,tenute!D:E,2,FALSE)),0)</f>
        <v>0</v>
      </c>
      <c r="M803" s="26"/>
      <c r="N803" s="26">
        <f>IFERROR((VLOOKUP(M803,guarnizioni!G:H,2,FALSE)),0)</f>
        <v>0</v>
      </c>
      <c r="O803" s="26">
        <f t="shared" si="144"/>
        <v>5117.74</v>
      </c>
      <c r="P803" s="26">
        <f t="shared" si="145"/>
        <v>0</v>
      </c>
    </row>
    <row r="804" spans="1:16" ht="14.25" customHeight="1" x14ac:dyDescent="0.2">
      <c r="A804" s="22" t="s">
        <v>2427</v>
      </c>
      <c r="B804" s="22" t="s">
        <v>2417</v>
      </c>
      <c r="C804" s="22">
        <v>11</v>
      </c>
      <c r="D804" s="22">
        <v>15</v>
      </c>
      <c r="E804" s="36">
        <v>6410.63</v>
      </c>
      <c r="F804" s="35"/>
      <c r="G804" s="36">
        <f t="shared" si="141"/>
        <v>0</v>
      </c>
      <c r="H804" s="36">
        <f t="shared" si="142"/>
        <v>0</v>
      </c>
      <c r="I804" s="24">
        <f t="shared" si="143"/>
        <v>0</v>
      </c>
      <c r="K804" s="22"/>
      <c r="L804" s="26">
        <f>IFERROR((VLOOKUP(K804,tenute!D:E,2,FALSE)),0)</f>
        <v>0</v>
      </c>
      <c r="M804" s="26"/>
      <c r="N804" s="26">
        <f>IFERROR((VLOOKUP(M804,guarnizioni!G:H,2,FALSE)),0)</f>
        <v>0</v>
      </c>
      <c r="O804" s="26">
        <f t="shared" si="144"/>
        <v>6410.63</v>
      </c>
      <c r="P804" s="26">
        <f t="shared" si="145"/>
        <v>0</v>
      </c>
    </row>
    <row r="805" spans="1:16" ht="14.25" customHeight="1" x14ac:dyDescent="0.2">
      <c r="A805" s="22" t="s">
        <v>2428</v>
      </c>
      <c r="B805" s="22" t="s">
        <v>2418</v>
      </c>
      <c r="C805" s="22">
        <v>15</v>
      </c>
      <c r="D805" s="22">
        <v>20</v>
      </c>
      <c r="E805" s="36">
        <v>7369.41</v>
      </c>
      <c r="F805" s="35"/>
      <c r="G805" s="36">
        <f t="shared" si="141"/>
        <v>0</v>
      </c>
      <c r="H805" s="36">
        <f t="shared" si="142"/>
        <v>0</v>
      </c>
      <c r="I805" s="24">
        <f t="shared" si="143"/>
        <v>0</v>
      </c>
      <c r="K805" s="22"/>
      <c r="L805" s="26">
        <f>IFERROR((VLOOKUP(K805,tenute!D:E,2,FALSE)),0)</f>
        <v>0</v>
      </c>
      <c r="M805" s="26"/>
      <c r="N805" s="26">
        <f>IFERROR((VLOOKUP(M805,guarnizioni!G:H,2,FALSE)),0)</f>
        <v>0</v>
      </c>
      <c r="O805" s="26">
        <f t="shared" si="144"/>
        <v>7369.41</v>
      </c>
      <c r="P805" s="26">
        <f t="shared" si="145"/>
        <v>0</v>
      </c>
    </row>
    <row r="806" spans="1:16" ht="14.25" customHeight="1" x14ac:dyDescent="0.2">
      <c r="A806" s="22" t="s">
        <v>2429</v>
      </c>
      <c r="B806" s="22" t="s">
        <v>2419</v>
      </c>
      <c r="C806" s="22">
        <v>15</v>
      </c>
      <c r="D806" s="22">
        <v>20</v>
      </c>
      <c r="E806" s="36">
        <v>8169.44</v>
      </c>
      <c r="F806" s="35"/>
      <c r="G806" s="36">
        <f t="shared" si="141"/>
        <v>0</v>
      </c>
      <c r="H806" s="36">
        <f t="shared" si="142"/>
        <v>0</v>
      </c>
      <c r="I806" s="24">
        <f t="shared" si="143"/>
        <v>0</v>
      </c>
      <c r="K806" s="22"/>
      <c r="L806" s="26">
        <f>IFERROR((VLOOKUP(K806,tenute!D:E,2,FALSE)),0)</f>
        <v>0</v>
      </c>
      <c r="M806" s="26"/>
      <c r="N806" s="26">
        <f>IFERROR((VLOOKUP(M806,guarnizioni!G:H,2,FALSE)),0)</f>
        <v>0</v>
      </c>
      <c r="O806" s="26">
        <f t="shared" si="144"/>
        <v>8169.44</v>
      </c>
      <c r="P806" s="26">
        <f t="shared" si="145"/>
        <v>0</v>
      </c>
    </row>
    <row r="807" spans="1:16" ht="14.25" customHeight="1" x14ac:dyDescent="0.2">
      <c r="A807" s="22" t="s">
        <v>8464</v>
      </c>
      <c r="B807" s="22" t="s">
        <v>8465</v>
      </c>
      <c r="C807" s="22">
        <v>18.5</v>
      </c>
      <c r="D807" s="22">
        <v>25</v>
      </c>
      <c r="E807" s="36">
        <v>9548.08</v>
      </c>
      <c r="F807" s="35"/>
      <c r="G807" s="36">
        <f t="shared" si="141"/>
        <v>0</v>
      </c>
      <c r="H807" s="36">
        <f t="shared" si="142"/>
        <v>0</v>
      </c>
      <c r="I807" s="24">
        <f t="shared" si="143"/>
        <v>0</v>
      </c>
      <c r="K807" s="22"/>
      <c r="L807" s="26">
        <f>IFERROR((VLOOKUP(K807,tenute!D:E,2,FALSE)),0)</f>
        <v>0</v>
      </c>
      <c r="M807" s="26"/>
      <c r="N807" s="26">
        <f>IFERROR((VLOOKUP(M807,guarnizioni!G:H,2,FALSE)),0)</f>
        <v>0</v>
      </c>
      <c r="O807" s="26">
        <f t="shared" si="144"/>
        <v>9548.08</v>
      </c>
      <c r="P807" s="26">
        <f t="shared" si="145"/>
        <v>0</v>
      </c>
    </row>
    <row r="808" spans="1:16" ht="14.25" customHeight="1" x14ac:dyDescent="0.2">
      <c r="A808" s="22" t="s">
        <v>2430</v>
      </c>
      <c r="B808" s="22" t="s">
        <v>2421</v>
      </c>
      <c r="C808" s="22">
        <v>22</v>
      </c>
      <c r="D808" s="22">
        <v>30</v>
      </c>
      <c r="E808" s="36">
        <v>10884.68</v>
      </c>
      <c r="F808" s="35"/>
      <c r="G808" s="36">
        <f t="shared" si="141"/>
        <v>0</v>
      </c>
      <c r="H808" s="36">
        <f t="shared" si="142"/>
        <v>0</v>
      </c>
      <c r="I808" s="24">
        <f t="shared" si="143"/>
        <v>0</v>
      </c>
      <c r="K808" s="22"/>
      <c r="L808" s="26">
        <f>IFERROR((VLOOKUP(K808,tenute!D:E,2,FALSE)),0)</f>
        <v>0</v>
      </c>
      <c r="M808" s="26"/>
      <c r="N808" s="26">
        <f>IFERROR((VLOOKUP(M808,guarnizioni!G:H,2,FALSE)),0)</f>
        <v>0</v>
      </c>
      <c r="O808" s="26">
        <f t="shared" si="144"/>
        <v>10884.68</v>
      </c>
      <c r="P808" s="26">
        <f t="shared" si="145"/>
        <v>0</v>
      </c>
    </row>
    <row r="809" spans="1:16" ht="14.25" customHeight="1" x14ac:dyDescent="0.2">
      <c r="A809" s="22" t="s">
        <v>7114</v>
      </c>
      <c r="B809" s="22" t="s">
        <v>7113</v>
      </c>
      <c r="C809" s="22">
        <v>5.5</v>
      </c>
      <c r="D809" s="22">
        <v>7.5</v>
      </c>
      <c r="E809" s="36">
        <v>4847.8</v>
      </c>
      <c r="F809" s="35"/>
      <c r="G809" s="36">
        <f t="shared" ref="G809:G835" si="146">IF(F809="",IF($I$8="","",$I$8),F809)</f>
        <v>0</v>
      </c>
      <c r="H809" s="36">
        <f t="shared" ref="H809:H835" si="147">ROUND(E809*(G809),2)</f>
        <v>0</v>
      </c>
      <c r="I809" s="24">
        <f t="shared" ref="I809:I835" si="148">H809*$I$10</f>
        <v>0</v>
      </c>
      <c r="K809" s="22"/>
      <c r="L809" s="26">
        <f>IFERROR((VLOOKUP(K809,tenute!D:E,2,FALSE)),0)</f>
        <v>0</v>
      </c>
      <c r="M809" s="22"/>
      <c r="N809" s="22"/>
      <c r="O809" s="26">
        <f t="shared" ref="O809:O835" si="149">E809+L809+N809</f>
        <v>4847.8</v>
      </c>
      <c r="P809" s="26">
        <f t="shared" ref="P809:P835" si="150">O809*$I$8</f>
        <v>0</v>
      </c>
    </row>
    <row r="810" spans="1:16" ht="14.25" customHeight="1" x14ac:dyDescent="0.2">
      <c r="A810" s="22" t="s">
        <v>7116</v>
      </c>
      <c r="B810" s="22" t="s">
        <v>7115</v>
      </c>
      <c r="C810" s="22">
        <v>7.5</v>
      </c>
      <c r="D810" s="22">
        <v>10</v>
      </c>
      <c r="E810" s="36">
        <v>5789.32</v>
      </c>
      <c r="F810" s="35"/>
      <c r="G810" s="36">
        <f t="shared" si="146"/>
        <v>0</v>
      </c>
      <c r="H810" s="36">
        <f t="shared" si="147"/>
        <v>0</v>
      </c>
      <c r="I810" s="24">
        <f t="shared" si="148"/>
        <v>0</v>
      </c>
      <c r="K810" s="22"/>
      <c r="L810" s="26">
        <f>IFERROR((VLOOKUP(K810,tenute!D:E,2,FALSE)),0)</f>
        <v>0</v>
      </c>
      <c r="M810" s="22"/>
      <c r="N810" s="22"/>
      <c r="O810" s="26">
        <f t="shared" si="149"/>
        <v>5789.32</v>
      </c>
      <c r="P810" s="26">
        <f t="shared" si="150"/>
        <v>0</v>
      </c>
    </row>
    <row r="811" spans="1:16" ht="14.25" customHeight="1" x14ac:dyDescent="0.2">
      <c r="A811" s="22" t="s">
        <v>7118</v>
      </c>
      <c r="B811" s="22" t="s">
        <v>7117</v>
      </c>
      <c r="C811" s="22">
        <v>11</v>
      </c>
      <c r="D811" s="22">
        <v>15</v>
      </c>
      <c r="E811" s="36">
        <v>6851.25</v>
      </c>
      <c r="F811" s="35"/>
      <c r="G811" s="36">
        <f t="shared" si="146"/>
        <v>0</v>
      </c>
      <c r="H811" s="36">
        <f t="shared" si="147"/>
        <v>0</v>
      </c>
      <c r="I811" s="24">
        <f t="shared" si="148"/>
        <v>0</v>
      </c>
      <c r="K811" s="22"/>
      <c r="L811" s="26">
        <f>IFERROR((VLOOKUP(K811,tenute!D:E,2,FALSE)),0)</f>
        <v>0</v>
      </c>
      <c r="M811" s="22"/>
      <c r="N811" s="22"/>
      <c r="O811" s="26">
        <f t="shared" si="149"/>
        <v>6851.25</v>
      </c>
      <c r="P811" s="26">
        <f t="shared" si="150"/>
        <v>0</v>
      </c>
    </row>
    <row r="812" spans="1:16" ht="14.25" customHeight="1" x14ac:dyDescent="0.2">
      <c r="A812" s="22" t="s">
        <v>7121</v>
      </c>
      <c r="B812" s="22" t="s">
        <v>7122</v>
      </c>
      <c r="C812" s="22">
        <v>15</v>
      </c>
      <c r="D812" s="22">
        <v>20</v>
      </c>
      <c r="E812" s="36">
        <v>8272.59</v>
      </c>
      <c r="F812" s="35"/>
      <c r="G812" s="36">
        <f t="shared" si="146"/>
        <v>0</v>
      </c>
      <c r="H812" s="36">
        <f t="shared" si="147"/>
        <v>0</v>
      </c>
      <c r="I812" s="24">
        <f t="shared" si="148"/>
        <v>0</v>
      </c>
      <c r="K812" s="22"/>
      <c r="L812" s="26">
        <f>IFERROR((VLOOKUP(K812,tenute!D:E,2,FALSE)),0)</f>
        <v>0</v>
      </c>
      <c r="M812" s="22"/>
      <c r="N812" s="22"/>
      <c r="O812" s="26">
        <f t="shared" si="149"/>
        <v>8272.59</v>
      </c>
      <c r="P812" s="26">
        <f t="shared" si="150"/>
        <v>0</v>
      </c>
    </row>
    <row r="813" spans="1:16" ht="14.25" customHeight="1" x14ac:dyDescent="0.2">
      <c r="A813" s="22" t="s">
        <v>7120</v>
      </c>
      <c r="B813" s="22" t="s">
        <v>7119</v>
      </c>
      <c r="C813" s="22">
        <v>18.5</v>
      </c>
      <c r="D813" s="22">
        <v>25</v>
      </c>
      <c r="E813" s="36">
        <v>8605.68</v>
      </c>
      <c r="F813" s="35"/>
      <c r="G813" s="36">
        <f t="shared" si="146"/>
        <v>0</v>
      </c>
      <c r="H813" s="36">
        <f t="shared" si="147"/>
        <v>0</v>
      </c>
      <c r="I813" s="24">
        <f t="shared" si="148"/>
        <v>0</v>
      </c>
      <c r="K813" s="22"/>
      <c r="L813" s="26">
        <f>IFERROR((VLOOKUP(K813,tenute!D:E,2,FALSE)),0)</f>
        <v>0</v>
      </c>
      <c r="M813" s="22"/>
      <c r="N813" s="22"/>
      <c r="O813" s="26">
        <f t="shared" si="149"/>
        <v>8605.68</v>
      </c>
      <c r="P813" s="26">
        <f t="shared" si="150"/>
        <v>0</v>
      </c>
    </row>
    <row r="814" spans="1:16" ht="14.25" customHeight="1" x14ac:dyDescent="0.2">
      <c r="A814" s="22" t="s">
        <v>7124</v>
      </c>
      <c r="B814" s="22" t="s">
        <v>7123</v>
      </c>
      <c r="C814" s="22">
        <v>18.5</v>
      </c>
      <c r="D814" s="22">
        <v>25</v>
      </c>
      <c r="E814" s="36">
        <v>9192.7000000000007</v>
      </c>
      <c r="F814" s="35"/>
      <c r="G814" s="36">
        <f t="shared" si="146"/>
        <v>0</v>
      </c>
      <c r="H814" s="36">
        <f t="shared" si="147"/>
        <v>0</v>
      </c>
      <c r="I814" s="24">
        <f t="shared" si="148"/>
        <v>0</v>
      </c>
      <c r="K814" s="22"/>
      <c r="L814" s="26">
        <f>IFERROR((VLOOKUP(K814,tenute!D:E,2,FALSE)),0)</f>
        <v>0</v>
      </c>
      <c r="M814" s="22"/>
      <c r="N814" s="22"/>
      <c r="O814" s="26">
        <f t="shared" si="149"/>
        <v>9192.7000000000007</v>
      </c>
      <c r="P814" s="26">
        <f t="shared" si="150"/>
        <v>0</v>
      </c>
    </row>
    <row r="815" spans="1:16" ht="14.25" customHeight="1" x14ac:dyDescent="0.2">
      <c r="A815" s="22" t="s">
        <v>7126</v>
      </c>
      <c r="B815" s="22" t="s">
        <v>7125</v>
      </c>
      <c r="C815" s="22">
        <v>22</v>
      </c>
      <c r="D815" s="22">
        <v>30</v>
      </c>
      <c r="E815" s="36">
        <v>10125.98</v>
      </c>
      <c r="F815" s="35"/>
      <c r="G815" s="36">
        <f t="shared" si="146"/>
        <v>0</v>
      </c>
      <c r="H815" s="36">
        <f t="shared" si="147"/>
        <v>0</v>
      </c>
      <c r="I815" s="24">
        <f t="shared" si="148"/>
        <v>0</v>
      </c>
      <c r="K815" s="22"/>
      <c r="L815" s="26">
        <f>IFERROR((VLOOKUP(K815,tenute!D:E,2,FALSE)),0)</f>
        <v>0</v>
      </c>
      <c r="M815" s="22"/>
      <c r="N815" s="22"/>
      <c r="O815" s="26">
        <f t="shared" si="149"/>
        <v>10125.98</v>
      </c>
      <c r="P815" s="26">
        <f t="shared" si="150"/>
        <v>0</v>
      </c>
    </row>
    <row r="816" spans="1:16" ht="14.25" customHeight="1" x14ac:dyDescent="0.2">
      <c r="A816" s="22" t="s">
        <v>7128</v>
      </c>
      <c r="B816" s="22" t="s">
        <v>7127</v>
      </c>
      <c r="C816" s="22">
        <v>30</v>
      </c>
      <c r="D816" s="22">
        <v>40</v>
      </c>
      <c r="E816" s="36">
        <v>13905.28</v>
      </c>
      <c r="F816" s="35"/>
      <c r="G816" s="36">
        <f t="shared" si="146"/>
        <v>0</v>
      </c>
      <c r="H816" s="36">
        <f t="shared" si="147"/>
        <v>0</v>
      </c>
      <c r="I816" s="24">
        <f t="shared" si="148"/>
        <v>0</v>
      </c>
      <c r="K816" s="22"/>
      <c r="L816" s="26">
        <f>IFERROR((VLOOKUP(K816,tenute!D:E,2,FALSE)),0)</f>
        <v>0</v>
      </c>
      <c r="M816" s="22"/>
      <c r="N816" s="22"/>
      <c r="O816" s="26">
        <f t="shared" si="149"/>
        <v>13905.28</v>
      </c>
      <c r="P816" s="26">
        <f t="shared" si="150"/>
        <v>0</v>
      </c>
    </row>
    <row r="817" spans="1:16" ht="14.25" customHeight="1" x14ac:dyDescent="0.2">
      <c r="A817" s="22" t="s">
        <v>7129</v>
      </c>
      <c r="B817" s="22" t="s">
        <v>7130</v>
      </c>
      <c r="C817" s="22">
        <v>30</v>
      </c>
      <c r="D817" s="22">
        <v>40</v>
      </c>
      <c r="E817" s="36">
        <v>13905.28</v>
      </c>
      <c r="F817" s="35"/>
      <c r="G817" s="36">
        <f t="shared" si="146"/>
        <v>0</v>
      </c>
      <c r="H817" s="36">
        <f t="shared" si="147"/>
        <v>0</v>
      </c>
      <c r="I817" s="24">
        <f t="shared" si="148"/>
        <v>0</v>
      </c>
      <c r="K817" s="22"/>
      <c r="L817" s="26">
        <f>IFERROR((VLOOKUP(K817,tenute!D:E,2,FALSE)),0)</f>
        <v>0</v>
      </c>
      <c r="M817" s="22"/>
      <c r="N817" s="22"/>
      <c r="O817" s="26">
        <f t="shared" si="149"/>
        <v>13905.28</v>
      </c>
      <c r="P817" s="26">
        <f t="shared" si="150"/>
        <v>0</v>
      </c>
    </row>
    <row r="818" spans="1:16" ht="14.25" customHeight="1" x14ac:dyDescent="0.2">
      <c r="A818" s="22" t="s">
        <v>7132</v>
      </c>
      <c r="B818" s="22" t="s">
        <v>7131</v>
      </c>
      <c r="C818" s="22">
        <v>30</v>
      </c>
      <c r="D818" s="22">
        <v>40</v>
      </c>
      <c r="E818" s="36">
        <v>14428</v>
      </c>
      <c r="F818" s="35"/>
      <c r="G818" s="36">
        <f t="shared" si="146"/>
        <v>0</v>
      </c>
      <c r="H818" s="36">
        <f t="shared" si="147"/>
        <v>0</v>
      </c>
      <c r="I818" s="24">
        <f t="shared" si="148"/>
        <v>0</v>
      </c>
      <c r="K818" s="22"/>
      <c r="L818" s="26">
        <f>IFERROR((VLOOKUP(K818,tenute!D:E,2,FALSE)),0)</f>
        <v>0</v>
      </c>
      <c r="M818" s="22"/>
      <c r="N818" s="22"/>
      <c r="O818" s="26">
        <f t="shared" si="149"/>
        <v>14428</v>
      </c>
      <c r="P818" s="26">
        <f t="shared" si="150"/>
        <v>0</v>
      </c>
    </row>
    <row r="819" spans="1:16" ht="14.25" customHeight="1" x14ac:dyDescent="0.2">
      <c r="A819" s="22" t="s">
        <v>7133</v>
      </c>
      <c r="B819" s="22" t="s">
        <v>7134</v>
      </c>
      <c r="C819" s="22">
        <v>37</v>
      </c>
      <c r="D819" s="22">
        <v>50</v>
      </c>
      <c r="E819" s="36">
        <v>16259.92</v>
      </c>
      <c r="F819" s="35"/>
      <c r="G819" s="36">
        <f t="shared" si="146"/>
        <v>0</v>
      </c>
      <c r="H819" s="36">
        <f t="shared" si="147"/>
        <v>0</v>
      </c>
      <c r="I819" s="24">
        <f t="shared" si="148"/>
        <v>0</v>
      </c>
      <c r="K819" s="22"/>
      <c r="L819" s="26">
        <f>IFERROR((VLOOKUP(K819,tenute!D:E,2,FALSE)),0)</f>
        <v>0</v>
      </c>
      <c r="M819" s="22"/>
      <c r="N819" s="22"/>
      <c r="O819" s="26">
        <f t="shared" si="149"/>
        <v>16259.92</v>
      </c>
      <c r="P819" s="26">
        <f t="shared" si="150"/>
        <v>0</v>
      </c>
    </row>
    <row r="820" spans="1:16" ht="14.25" customHeight="1" x14ac:dyDescent="0.2">
      <c r="A820" s="22" t="s">
        <v>7136</v>
      </c>
      <c r="B820" s="22" t="s">
        <v>7135</v>
      </c>
      <c r="C820" s="22">
        <v>37</v>
      </c>
      <c r="D820" s="22">
        <v>50</v>
      </c>
      <c r="E820" s="36">
        <v>16810.68</v>
      </c>
      <c r="F820" s="35"/>
      <c r="G820" s="36">
        <f t="shared" si="146"/>
        <v>0</v>
      </c>
      <c r="H820" s="36">
        <f t="shared" si="147"/>
        <v>0</v>
      </c>
      <c r="I820" s="24">
        <f t="shared" si="148"/>
        <v>0</v>
      </c>
      <c r="K820" s="22"/>
      <c r="L820" s="26">
        <f>IFERROR((VLOOKUP(K820,tenute!D:E,2,FALSE)),0)</f>
        <v>0</v>
      </c>
      <c r="M820" s="22"/>
      <c r="N820" s="22"/>
      <c r="O820" s="26">
        <f t="shared" si="149"/>
        <v>16810.68</v>
      </c>
      <c r="P820" s="26">
        <f t="shared" si="150"/>
        <v>0</v>
      </c>
    </row>
    <row r="821" spans="1:16" ht="14.25" customHeight="1" x14ac:dyDescent="0.2">
      <c r="A821" s="22" t="s">
        <v>7137</v>
      </c>
      <c r="B821" s="22" t="s">
        <v>7138</v>
      </c>
      <c r="C821" s="22">
        <v>45</v>
      </c>
      <c r="D821" s="22">
        <v>60</v>
      </c>
      <c r="E821" s="36">
        <v>18410.12</v>
      </c>
      <c r="F821" s="35"/>
      <c r="G821" s="36">
        <f t="shared" si="146"/>
        <v>0</v>
      </c>
      <c r="H821" s="36">
        <f t="shared" si="147"/>
        <v>0</v>
      </c>
      <c r="I821" s="24">
        <f t="shared" si="148"/>
        <v>0</v>
      </c>
      <c r="K821" s="22"/>
      <c r="L821" s="26">
        <f>IFERROR((VLOOKUP(K821,tenute!D:E,2,FALSE)),0)</f>
        <v>0</v>
      </c>
      <c r="M821" s="22"/>
      <c r="N821" s="22"/>
      <c r="O821" s="26">
        <f t="shared" si="149"/>
        <v>18410.12</v>
      </c>
      <c r="P821" s="26">
        <f t="shared" si="150"/>
        <v>0</v>
      </c>
    </row>
    <row r="822" spans="1:16" ht="14.25" customHeight="1" x14ac:dyDescent="0.2">
      <c r="A822" s="22" t="s">
        <v>7140</v>
      </c>
      <c r="B822" s="22" t="s">
        <v>7139</v>
      </c>
      <c r="C822" s="22">
        <v>45</v>
      </c>
      <c r="D822" s="22">
        <v>60</v>
      </c>
      <c r="E822" s="36">
        <v>20312.97</v>
      </c>
      <c r="F822" s="35"/>
      <c r="G822" s="36">
        <f t="shared" si="146"/>
        <v>0</v>
      </c>
      <c r="H822" s="36">
        <f t="shared" si="147"/>
        <v>0</v>
      </c>
      <c r="I822" s="24">
        <f t="shared" si="148"/>
        <v>0</v>
      </c>
      <c r="K822" s="22"/>
      <c r="L822" s="26">
        <f>IFERROR((VLOOKUP(K822,tenute!D:E,2,FALSE)),0)</f>
        <v>0</v>
      </c>
      <c r="M822" s="22"/>
      <c r="N822" s="22"/>
      <c r="O822" s="26">
        <f t="shared" si="149"/>
        <v>20312.97</v>
      </c>
      <c r="P822" s="26">
        <f t="shared" si="150"/>
        <v>0</v>
      </c>
    </row>
    <row r="823" spans="1:16" ht="14.25" customHeight="1" x14ac:dyDescent="0.2">
      <c r="A823" s="22" t="s">
        <v>7141</v>
      </c>
      <c r="B823" s="22" t="s">
        <v>7142</v>
      </c>
      <c r="C823" s="22">
        <v>45</v>
      </c>
      <c r="D823" s="22">
        <v>60</v>
      </c>
      <c r="E823" s="36">
        <v>20312.97</v>
      </c>
      <c r="F823" s="35"/>
      <c r="G823" s="36">
        <f t="shared" si="146"/>
        <v>0</v>
      </c>
      <c r="H823" s="36">
        <f t="shared" si="147"/>
        <v>0</v>
      </c>
      <c r="I823" s="24">
        <f t="shared" si="148"/>
        <v>0</v>
      </c>
      <c r="K823" s="22"/>
      <c r="L823" s="26">
        <f>IFERROR((VLOOKUP(K823,tenute!D:E,2,FALSE)),0)</f>
        <v>0</v>
      </c>
      <c r="M823" s="22"/>
      <c r="N823" s="22"/>
      <c r="O823" s="26">
        <f t="shared" si="149"/>
        <v>20312.97</v>
      </c>
      <c r="P823" s="26">
        <f t="shared" si="150"/>
        <v>0</v>
      </c>
    </row>
    <row r="824" spans="1:16" ht="14.25" customHeight="1" x14ac:dyDescent="0.2">
      <c r="A824" s="22" t="s">
        <v>7144</v>
      </c>
      <c r="B824" s="22" t="s">
        <v>7143</v>
      </c>
      <c r="C824" s="22">
        <v>5.5</v>
      </c>
      <c r="D824" s="22">
        <v>7.5</v>
      </c>
      <c r="E824" s="36">
        <v>5175.9399999999996</v>
      </c>
      <c r="F824" s="35"/>
      <c r="G824" s="36">
        <f t="shared" si="146"/>
        <v>0</v>
      </c>
      <c r="H824" s="36">
        <f t="shared" si="147"/>
        <v>0</v>
      </c>
      <c r="I824" s="24">
        <f t="shared" si="148"/>
        <v>0</v>
      </c>
      <c r="K824" s="22"/>
      <c r="L824" s="26">
        <f>IFERROR((VLOOKUP(K824,tenute!D:E,2,FALSE)),0)</f>
        <v>0</v>
      </c>
      <c r="M824" s="22"/>
      <c r="N824" s="22"/>
      <c r="O824" s="26">
        <f t="shared" si="149"/>
        <v>5175.9399999999996</v>
      </c>
      <c r="P824" s="26">
        <f t="shared" si="150"/>
        <v>0</v>
      </c>
    </row>
    <row r="825" spans="1:16" ht="14.25" customHeight="1" x14ac:dyDescent="0.2">
      <c r="A825" s="22" t="s">
        <v>7145</v>
      </c>
      <c r="B825" s="22" t="s">
        <v>7146</v>
      </c>
      <c r="C825" s="22">
        <v>7.5</v>
      </c>
      <c r="D825" s="22">
        <v>10</v>
      </c>
      <c r="E825" s="36">
        <v>5789.32</v>
      </c>
      <c r="F825" s="35"/>
      <c r="G825" s="36">
        <f t="shared" si="146"/>
        <v>0</v>
      </c>
      <c r="H825" s="36">
        <f t="shared" si="147"/>
        <v>0</v>
      </c>
      <c r="I825" s="24">
        <f t="shared" si="148"/>
        <v>0</v>
      </c>
      <c r="K825" s="22"/>
      <c r="L825" s="26">
        <f>IFERROR((VLOOKUP(K825,tenute!D:E,2,FALSE)),0)</f>
        <v>0</v>
      </c>
      <c r="M825" s="22"/>
      <c r="N825" s="22"/>
      <c r="O825" s="26">
        <f t="shared" si="149"/>
        <v>5789.32</v>
      </c>
      <c r="P825" s="26">
        <f t="shared" si="150"/>
        <v>0</v>
      </c>
    </row>
    <row r="826" spans="1:16" ht="14.25" customHeight="1" x14ac:dyDescent="0.2">
      <c r="A826" s="22" t="s">
        <v>7148</v>
      </c>
      <c r="B826" s="22" t="s">
        <v>7147</v>
      </c>
      <c r="C826" s="22">
        <v>11</v>
      </c>
      <c r="D826" s="22">
        <v>15</v>
      </c>
      <c r="E826" s="36">
        <v>6872.68</v>
      </c>
      <c r="F826" s="35"/>
      <c r="G826" s="36">
        <f t="shared" si="146"/>
        <v>0</v>
      </c>
      <c r="H826" s="36">
        <f t="shared" si="147"/>
        <v>0</v>
      </c>
      <c r="I826" s="24">
        <f t="shared" si="148"/>
        <v>0</v>
      </c>
      <c r="K826" s="22"/>
      <c r="L826" s="26">
        <f>IFERROR((VLOOKUP(K826,tenute!D:E,2,FALSE)),0)</f>
        <v>0</v>
      </c>
      <c r="M826" s="22"/>
      <c r="N826" s="22"/>
      <c r="O826" s="26">
        <f t="shared" si="149"/>
        <v>6872.68</v>
      </c>
      <c r="P826" s="26">
        <f t="shared" si="150"/>
        <v>0</v>
      </c>
    </row>
    <row r="827" spans="1:16" ht="14.25" customHeight="1" x14ac:dyDescent="0.2">
      <c r="A827" s="22" t="s">
        <v>7149</v>
      </c>
      <c r="B827" s="22" t="s">
        <v>7150</v>
      </c>
      <c r="C827" s="22">
        <v>15</v>
      </c>
      <c r="D827" s="22">
        <v>20</v>
      </c>
      <c r="E827" s="36">
        <v>7916.42</v>
      </c>
      <c r="F827" s="35"/>
      <c r="G827" s="36">
        <f t="shared" si="146"/>
        <v>0</v>
      </c>
      <c r="H827" s="36">
        <f t="shared" si="147"/>
        <v>0</v>
      </c>
      <c r="I827" s="24">
        <f t="shared" si="148"/>
        <v>0</v>
      </c>
      <c r="K827" s="22"/>
      <c r="L827" s="26">
        <f>IFERROR((VLOOKUP(K827,tenute!D:E,2,FALSE)),0)</f>
        <v>0</v>
      </c>
      <c r="M827" s="22"/>
      <c r="N827" s="22"/>
      <c r="O827" s="26">
        <f t="shared" si="149"/>
        <v>7916.42</v>
      </c>
      <c r="P827" s="26">
        <f t="shared" si="150"/>
        <v>0</v>
      </c>
    </row>
    <row r="828" spans="1:16" ht="14.25" customHeight="1" x14ac:dyDescent="0.2">
      <c r="A828" s="22" t="s">
        <v>7152</v>
      </c>
      <c r="B828" s="22" t="s">
        <v>7151</v>
      </c>
      <c r="C828" s="22">
        <v>18.5</v>
      </c>
      <c r="D828" s="22">
        <v>25</v>
      </c>
      <c r="E828" s="36">
        <v>9143.2000000000007</v>
      </c>
      <c r="F828" s="35"/>
      <c r="G828" s="36">
        <f t="shared" si="146"/>
        <v>0</v>
      </c>
      <c r="H828" s="36">
        <f t="shared" si="147"/>
        <v>0</v>
      </c>
      <c r="I828" s="24">
        <f t="shared" si="148"/>
        <v>0</v>
      </c>
      <c r="K828" s="22"/>
      <c r="L828" s="26">
        <f>IFERROR((VLOOKUP(K828,tenute!D:E,2,FALSE)),0)</f>
        <v>0</v>
      </c>
      <c r="M828" s="22"/>
      <c r="N828" s="22"/>
      <c r="O828" s="26">
        <f t="shared" si="149"/>
        <v>9143.2000000000007</v>
      </c>
      <c r="P828" s="26">
        <f t="shared" si="150"/>
        <v>0</v>
      </c>
    </row>
    <row r="829" spans="1:16" ht="14.25" customHeight="1" x14ac:dyDescent="0.2">
      <c r="A829" s="22" t="s">
        <v>7153</v>
      </c>
      <c r="B829" s="22" t="s">
        <v>7154</v>
      </c>
      <c r="C829" s="22">
        <v>22</v>
      </c>
      <c r="D829" s="22">
        <v>30</v>
      </c>
      <c r="E829" s="36">
        <v>9994.06</v>
      </c>
      <c r="F829" s="35"/>
      <c r="G829" s="36">
        <f t="shared" si="146"/>
        <v>0</v>
      </c>
      <c r="H829" s="36">
        <f t="shared" si="147"/>
        <v>0</v>
      </c>
      <c r="I829" s="24">
        <f t="shared" si="148"/>
        <v>0</v>
      </c>
      <c r="K829" s="22"/>
      <c r="L829" s="26">
        <f>IFERROR((VLOOKUP(K829,tenute!D:E,2,FALSE)),0)</f>
        <v>0</v>
      </c>
      <c r="M829" s="22"/>
      <c r="N829" s="22"/>
      <c r="O829" s="26">
        <f t="shared" si="149"/>
        <v>9994.06</v>
      </c>
      <c r="P829" s="26">
        <f t="shared" si="150"/>
        <v>0</v>
      </c>
    </row>
    <row r="830" spans="1:16" ht="14.25" customHeight="1" x14ac:dyDescent="0.2">
      <c r="A830" s="22" t="s">
        <v>7156</v>
      </c>
      <c r="B830" s="22" t="s">
        <v>7155</v>
      </c>
      <c r="C830" s="22">
        <v>30</v>
      </c>
      <c r="D830" s="22">
        <v>40</v>
      </c>
      <c r="E830" s="36">
        <v>13253.98</v>
      </c>
      <c r="F830" s="35"/>
      <c r="G830" s="36">
        <f t="shared" si="146"/>
        <v>0</v>
      </c>
      <c r="H830" s="36">
        <f t="shared" si="147"/>
        <v>0</v>
      </c>
      <c r="I830" s="24">
        <f t="shared" si="148"/>
        <v>0</v>
      </c>
      <c r="K830" s="22"/>
      <c r="L830" s="26">
        <f>IFERROR((VLOOKUP(K830,tenute!D:E,2,FALSE)),0)</f>
        <v>0</v>
      </c>
      <c r="M830" s="22"/>
      <c r="N830" s="22"/>
      <c r="O830" s="26">
        <f t="shared" si="149"/>
        <v>13253.98</v>
      </c>
      <c r="P830" s="26">
        <f t="shared" si="150"/>
        <v>0</v>
      </c>
    </row>
    <row r="831" spans="1:16" ht="14.25" customHeight="1" x14ac:dyDescent="0.2">
      <c r="A831" s="22" t="s">
        <v>7157</v>
      </c>
      <c r="B831" s="22" t="s">
        <v>7158</v>
      </c>
      <c r="C831" s="22">
        <v>30</v>
      </c>
      <c r="D831" s="22">
        <v>40</v>
      </c>
      <c r="E831" s="36">
        <v>13253.98</v>
      </c>
      <c r="F831" s="35"/>
      <c r="G831" s="36">
        <f t="shared" si="146"/>
        <v>0</v>
      </c>
      <c r="H831" s="36">
        <f t="shared" si="147"/>
        <v>0</v>
      </c>
      <c r="I831" s="24">
        <f t="shared" si="148"/>
        <v>0</v>
      </c>
      <c r="K831" s="22"/>
      <c r="L831" s="26">
        <f>IFERROR((VLOOKUP(K831,tenute!D:E,2,FALSE)),0)</f>
        <v>0</v>
      </c>
      <c r="M831" s="22"/>
      <c r="N831" s="22"/>
      <c r="O831" s="26">
        <f t="shared" si="149"/>
        <v>13253.98</v>
      </c>
      <c r="P831" s="26">
        <f t="shared" si="150"/>
        <v>0</v>
      </c>
    </row>
    <row r="832" spans="1:16" ht="14.25" customHeight="1" x14ac:dyDescent="0.2">
      <c r="A832" s="22" t="s">
        <v>7160</v>
      </c>
      <c r="B832" s="22" t="s">
        <v>7159</v>
      </c>
      <c r="C832" s="22">
        <v>37</v>
      </c>
      <c r="D832" s="22">
        <v>50</v>
      </c>
      <c r="E832" s="36">
        <v>16269.84</v>
      </c>
      <c r="F832" s="35"/>
      <c r="G832" s="36">
        <f t="shared" si="146"/>
        <v>0</v>
      </c>
      <c r="H832" s="36">
        <f t="shared" si="147"/>
        <v>0</v>
      </c>
      <c r="I832" s="24">
        <f t="shared" si="148"/>
        <v>0</v>
      </c>
      <c r="K832" s="22"/>
      <c r="L832" s="26">
        <f>IFERROR((VLOOKUP(K832,tenute!D:E,2,FALSE)),0)</f>
        <v>0</v>
      </c>
      <c r="M832" s="22"/>
      <c r="N832" s="22"/>
      <c r="O832" s="26">
        <f t="shared" si="149"/>
        <v>16269.84</v>
      </c>
      <c r="P832" s="26">
        <f t="shared" si="150"/>
        <v>0</v>
      </c>
    </row>
    <row r="833" spans="1:17" ht="14.25" customHeight="1" x14ac:dyDescent="0.2">
      <c r="A833" s="22" t="s">
        <v>7162</v>
      </c>
      <c r="B833" s="22" t="s">
        <v>7161</v>
      </c>
      <c r="C833" s="22">
        <v>37</v>
      </c>
      <c r="D833" s="22">
        <v>50</v>
      </c>
      <c r="E833" s="36">
        <v>16296.21</v>
      </c>
      <c r="F833" s="35"/>
      <c r="G833" s="36">
        <f t="shared" si="146"/>
        <v>0</v>
      </c>
      <c r="H833" s="36">
        <f t="shared" si="147"/>
        <v>0</v>
      </c>
      <c r="I833" s="24">
        <f t="shared" si="148"/>
        <v>0</v>
      </c>
      <c r="K833" s="22"/>
      <c r="L833" s="26">
        <f>IFERROR((VLOOKUP(K833,tenute!D:E,2,FALSE)),0)</f>
        <v>0</v>
      </c>
      <c r="M833" s="22"/>
      <c r="N833" s="22"/>
      <c r="O833" s="26">
        <f t="shared" si="149"/>
        <v>16296.21</v>
      </c>
      <c r="P833" s="26">
        <f t="shared" si="150"/>
        <v>0</v>
      </c>
    </row>
    <row r="834" spans="1:17" ht="14.25" customHeight="1" x14ac:dyDescent="0.2">
      <c r="A834" s="22" t="s">
        <v>7163</v>
      </c>
      <c r="B834" s="22" t="s">
        <v>7164</v>
      </c>
      <c r="C834" s="22">
        <v>45</v>
      </c>
      <c r="D834" s="22">
        <v>60</v>
      </c>
      <c r="E834" s="36">
        <v>18350.759999999998</v>
      </c>
      <c r="F834" s="35"/>
      <c r="G834" s="36">
        <f t="shared" si="146"/>
        <v>0</v>
      </c>
      <c r="H834" s="36">
        <f t="shared" si="147"/>
        <v>0</v>
      </c>
      <c r="I834" s="24">
        <f t="shared" si="148"/>
        <v>0</v>
      </c>
      <c r="K834" s="22"/>
      <c r="L834" s="26">
        <f>IFERROR((VLOOKUP(K834,tenute!D:E,2,FALSE)),0)</f>
        <v>0</v>
      </c>
      <c r="M834" s="22"/>
      <c r="N834" s="22"/>
      <c r="O834" s="26">
        <f t="shared" si="149"/>
        <v>18350.759999999998</v>
      </c>
      <c r="P834" s="26">
        <f t="shared" si="150"/>
        <v>0</v>
      </c>
    </row>
    <row r="835" spans="1:17" ht="14.25" customHeight="1" x14ac:dyDescent="0.2">
      <c r="A835" s="22" t="s">
        <v>7166</v>
      </c>
      <c r="B835" s="22" t="s">
        <v>7165</v>
      </c>
      <c r="C835" s="22">
        <v>45</v>
      </c>
      <c r="D835" s="22">
        <v>60</v>
      </c>
      <c r="E835" s="36">
        <v>18350.759999999998</v>
      </c>
      <c r="F835" s="35"/>
      <c r="G835" s="36">
        <f t="shared" si="146"/>
        <v>0</v>
      </c>
      <c r="H835" s="36">
        <f t="shared" si="147"/>
        <v>0</v>
      </c>
      <c r="I835" s="24">
        <f t="shared" si="148"/>
        <v>0</v>
      </c>
      <c r="K835" s="22"/>
      <c r="L835" s="26">
        <f>IFERROR((VLOOKUP(K835,tenute!D:E,2,FALSE)),0)</f>
        <v>0</v>
      </c>
      <c r="M835" s="22"/>
      <c r="N835" s="22"/>
      <c r="O835" s="26">
        <f t="shared" si="149"/>
        <v>18350.759999999998</v>
      </c>
      <c r="P835" s="26">
        <f t="shared" si="150"/>
        <v>0</v>
      </c>
    </row>
    <row r="839" spans="1:17" ht="14.25" customHeight="1" x14ac:dyDescent="0.2">
      <c r="A839" s="292" t="s">
        <v>4099</v>
      </c>
      <c r="B839" s="292"/>
      <c r="C839" s="292"/>
      <c r="D839" s="292"/>
      <c r="E839" s="292"/>
      <c r="F839" s="292"/>
      <c r="G839" s="292"/>
      <c r="H839" s="292"/>
      <c r="I839" s="292"/>
      <c r="J839" s="42"/>
      <c r="K839" s="42"/>
      <c r="L839" s="42"/>
      <c r="M839" s="42"/>
      <c r="N839" s="42"/>
      <c r="O839" s="42"/>
      <c r="P839" s="42"/>
      <c r="Q839" s="42"/>
    </row>
    <row r="840" spans="1:17" ht="14.25" customHeight="1" x14ac:dyDescent="0.2">
      <c r="A840" s="292"/>
      <c r="B840" s="292"/>
      <c r="C840" s="292"/>
      <c r="D840" s="292"/>
      <c r="E840" s="292"/>
      <c r="F840" s="292"/>
      <c r="G840" s="292"/>
      <c r="H840" s="292"/>
      <c r="I840" s="292"/>
      <c r="J840" s="42"/>
      <c r="K840" s="42"/>
      <c r="L840" s="42"/>
      <c r="M840" s="42"/>
      <c r="N840" s="42"/>
      <c r="O840" s="42"/>
      <c r="P840" s="42"/>
      <c r="Q840" s="42"/>
    </row>
    <row r="841" spans="1:17" ht="14.25" customHeight="1" x14ac:dyDescent="0.2">
      <c r="A841" s="42"/>
      <c r="B841" s="42"/>
      <c r="C841" s="42"/>
      <c r="D841" s="42"/>
      <c r="E841" s="84"/>
      <c r="F841" s="42"/>
      <c r="G841" s="42"/>
      <c r="H841" s="42"/>
      <c r="J841" s="42"/>
      <c r="K841" s="42"/>
      <c r="L841" s="42"/>
      <c r="M841" s="42"/>
      <c r="N841" s="42"/>
      <c r="O841" s="42"/>
      <c r="P841" s="42"/>
      <c r="Q841" s="42"/>
    </row>
    <row r="842" spans="1:17" ht="14.25" customHeight="1" x14ac:dyDescent="0.2">
      <c r="A842" s="293" t="s">
        <v>2214</v>
      </c>
      <c r="B842" s="293"/>
      <c r="C842" s="293"/>
      <c r="D842" s="293"/>
      <c r="E842" s="293"/>
      <c r="F842" s="293"/>
      <c r="G842" s="293"/>
      <c r="H842" s="293"/>
      <c r="I842" s="178" t="s">
        <v>2212</v>
      </c>
      <c r="J842" s="42"/>
      <c r="K842" s="42"/>
      <c r="L842" s="42"/>
      <c r="M842" s="42"/>
      <c r="N842" s="42"/>
      <c r="O842" s="42"/>
      <c r="P842" s="42"/>
      <c r="Q842" s="42"/>
    </row>
    <row r="843" spans="1:17" ht="14.25" customHeight="1" x14ac:dyDescent="0.2">
      <c r="A843" s="294" t="s">
        <v>2215</v>
      </c>
      <c r="B843" s="294"/>
      <c r="C843" s="294"/>
      <c r="D843" s="294"/>
      <c r="E843" s="294"/>
      <c r="F843" s="294"/>
      <c r="G843" s="294"/>
      <c r="H843" s="294"/>
      <c r="I843" s="178" t="s">
        <v>2213</v>
      </c>
      <c r="J843" s="42"/>
      <c r="K843" s="42"/>
      <c r="L843" s="42"/>
      <c r="M843" s="42"/>
      <c r="N843" s="42"/>
      <c r="O843" s="42"/>
      <c r="P843" s="42"/>
      <c r="Q843" s="42"/>
    </row>
    <row r="844" spans="1:17" ht="14.25" customHeight="1" x14ac:dyDescent="0.2">
      <c r="A844" s="42"/>
      <c r="B844" s="42"/>
      <c r="C844" s="42"/>
      <c r="D844" s="42"/>
      <c r="E844" s="84"/>
      <c r="F844" s="42"/>
      <c r="G844" s="42"/>
      <c r="H844" s="42"/>
      <c r="J844" s="42"/>
      <c r="K844" s="42"/>
      <c r="L844" s="42"/>
      <c r="M844" s="42"/>
      <c r="N844" s="42"/>
      <c r="O844" s="42"/>
      <c r="P844" s="42"/>
      <c r="Q844" s="42"/>
    </row>
    <row r="845" spans="1:17" ht="14.25" customHeight="1" x14ac:dyDescent="0.2">
      <c r="A845" s="55" t="s">
        <v>137</v>
      </c>
      <c r="B845" s="55" t="s">
        <v>2194</v>
      </c>
      <c r="C845" s="288"/>
      <c r="D845" s="288"/>
      <c r="E845" s="85" t="s">
        <v>143</v>
      </c>
      <c r="F845" s="67" t="s">
        <v>145</v>
      </c>
      <c r="G845" s="67" t="s">
        <v>2223</v>
      </c>
      <c r="H845" s="67" t="s">
        <v>148</v>
      </c>
      <c r="I845" s="68" t="s">
        <v>150</v>
      </c>
      <c r="J845" s="42"/>
      <c r="K845" s="42"/>
      <c r="L845" s="42"/>
      <c r="M845" s="42"/>
      <c r="N845" s="42"/>
      <c r="O845" s="42"/>
      <c r="P845" s="42"/>
      <c r="Q845" s="42"/>
    </row>
    <row r="846" spans="1:17" ht="14.25" customHeight="1" x14ac:dyDescent="0.2">
      <c r="A846" s="56" t="s">
        <v>138</v>
      </c>
      <c r="B846" s="56" t="s">
        <v>2195</v>
      </c>
      <c r="C846" s="290"/>
      <c r="D846" s="290"/>
      <c r="E846" s="86" t="s">
        <v>144</v>
      </c>
      <c r="F846" s="69" t="s">
        <v>146</v>
      </c>
      <c r="G846" s="69" t="s">
        <v>147</v>
      </c>
      <c r="H846" s="69" t="s">
        <v>149</v>
      </c>
      <c r="I846" s="70" t="s">
        <v>151</v>
      </c>
      <c r="J846" s="42"/>
      <c r="K846" s="42"/>
      <c r="L846" s="42"/>
      <c r="M846" s="42"/>
      <c r="N846" s="42"/>
      <c r="O846" s="42"/>
      <c r="P846" s="42"/>
      <c r="Q846" s="42"/>
    </row>
    <row r="847" spans="1:17" ht="14.25" customHeight="1" x14ac:dyDescent="0.2">
      <c r="A847" s="42"/>
      <c r="B847" s="42"/>
      <c r="C847" s="40"/>
      <c r="D847" s="40"/>
      <c r="E847" s="84" t="s">
        <v>15</v>
      </c>
      <c r="F847" s="36"/>
      <c r="G847" s="36"/>
      <c r="H847" s="24" t="str">
        <f>E847</f>
        <v>€</v>
      </c>
      <c r="I847" s="24">
        <f>$I$9</f>
        <v>0</v>
      </c>
      <c r="J847" s="42"/>
      <c r="K847" s="42"/>
      <c r="L847" s="42"/>
      <c r="M847" s="42"/>
      <c r="N847" s="42"/>
      <c r="O847" s="42"/>
      <c r="P847" s="42"/>
      <c r="Q847" s="42"/>
    </row>
    <row r="848" spans="1:17" ht="14.25" customHeight="1" x14ac:dyDescent="0.2">
      <c r="A848" s="22"/>
      <c r="B848" s="22"/>
      <c r="C848" s="22"/>
      <c r="D848" s="22"/>
      <c r="E848" s="36"/>
      <c r="F848" s="35"/>
      <c r="G848" s="36"/>
      <c r="H848" s="36"/>
      <c r="I848" s="24"/>
      <c r="J848" s="42"/>
      <c r="K848" s="42"/>
      <c r="L848" s="42"/>
      <c r="M848" s="42"/>
      <c r="N848" s="42"/>
      <c r="O848" s="42"/>
      <c r="P848" s="42"/>
      <c r="Q848" s="42"/>
    </row>
    <row r="849" spans="1:17" ht="14.25" customHeight="1" x14ac:dyDescent="0.2">
      <c r="A849" s="22">
        <v>94016770000</v>
      </c>
      <c r="B849" s="22" t="s">
        <v>7194</v>
      </c>
      <c r="C849" s="22"/>
      <c r="D849" s="22"/>
      <c r="E849" s="36">
        <v>86.31</v>
      </c>
      <c r="F849" s="35"/>
      <c r="G849" s="36">
        <f>IF(F849="",IF($I$8="","",$I$8),F849)</f>
        <v>0</v>
      </c>
      <c r="H849" s="36">
        <f t="shared" ref="H849:H859" si="151">ROUND(E849*(G849),2)</f>
        <v>0</v>
      </c>
      <c r="I849" s="24">
        <f>H849*$I$10</f>
        <v>0</v>
      </c>
      <c r="J849" s="42"/>
      <c r="K849" s="42"/>
      <c r="L849" s="42"/>
      <c r="M849" s="42"/>
      <c r="N849" s="42"/>
      <c r="O849" s="42"/>
      <c r="P849" s="42"/>
      <c r="Q849" s="42"/>
    </row>
    <row r="850" spans="1:17" ht="14.25" customHeight="1" x14ac:dyDescent="0.2">
      <c r="A850" s="22">
        <v>94016780000</v>
      </c>
      <c r="B850" s="22" t="s">
        <v>7195</v>
      </c>
      <c r="C850" s="22"/>
      <c r="D850" s="22"/>
      <c r="E850" s="36">
        <v>93.75</v>
      </c>
      <c r="F850" s="35"/>
      <c r="G850" s="36">
        <f>IF(F850="",IF($I$8="","",$I$8),F850)</f>
        <v>0</v>
      </c>
      <c r="H850" s="36">
        <f t="shared" si="151"/>
        <v>0</v>
      </c>
      <c r="I850" s="24">
        <f>H850*$I$10</f>
        <v>0</v>
      </c>
      <c r="J850" s="42"/>
      <c r="K850" s="42"/>
      <c r="L850" s="42"/>
      <c r="M850" s="42"/>
      <c r="N850" s="42"/>
      <c r="O850" s="42"/>
      <c r="P850" s="42"/>
      <c r="Q850" s="42"/>
    </row>
    <row r="851" spans="1:17" ht="14.25" customHeight="1" x14ac:dyDescent="0.2">
      <c r="A851" s="22">
        <v>94016790000</v>
      </c>
      <c r="B851" s="22" t="s">
        <v>7196</v>
      </c>
      <c r="C851" s="22"/>
      <c r="D851" s="22"/>
      <c r="E851" s="36">
        <v>104.83</v>
      </c>
      <c r="F851" s="35"/>
      <c r="G851" s="36">
        <f>IF(F851="",IF($I$8="","",$I$8),F851)</f>
        <v>0</v>
      </c>
      <c r="H851" s="36">
        <f t="shared" si="151"/>
        <v>0</v>
      </c>
      <c r="I851" s="24">
        <f>H851*$I$10</f>
        <v>0</v>
      </c>
      <c r="J851" s="42"/>
      <c r="K851" s="42"/>
      <c r="L851" s="42"/>
      <c r="M851" s="42"/>
      <c r="N851" s="42"/>
      <c r="O851" s="42"/>
      <c r="P851" s="42"/>
      <c r="Q851" s="42"/>
    </row>
    <row r="852" spans="1:17" ht="14.25" customHeight="1" x14ac:dyDescent="0.2">
      <c r="A852" s="22">
        <v>94022320000</v>
      </c>
      <c r="B852" s="22" t="s">
        <v>7197</v>
      </c>
      <c r="C852" s="22"/>
      <c r="D852" s="22"/>
      <c r="E852" s="36">
        <v>57.96</v>
      </c>
      <c r="F852" s="35"/>
      <c r="G852" s="36">
        <f>IF(F852="",IF($I$8="","",$I$8),F852)</f>
        <v>0</v>
      </c>
      <c r="H852" s="36">
        <f t="shared" si="151"/>
        <v>0</v>
      </c>
      <c r="I852" s="24">
        <f>H852*$I$10</f>
        <v>0</v>
      </c>
      <c r="J852" s="42"/>
      <c r="K852" s="42"/>
      <c r="L852" s="42"/>
      <c r="M852" s="42"/>
      <c r="N852" s="42"/>
      <c r="O852" s="42"/>
      <c r="P852" s="42"/>
      <c r="Q852" s="42"/>
    </row>
    <row r="853" spans="1:17" ht="14.25" customHeight="1" x14ac:dyDescent="0.2">
      <c r="A853" s="22">
        <v>94022330000</v>
      </c>
      <c r="B853" s="22" t="s">
        <v>7198</v>
      </c>
      <c r="C853" s="22"/>
      <c r="D853" s="22"/>
      <c r="E853" s="36">
        <v>83.87</v>
      </c>
      <c r="F853" s="35"/>
      <c r="G853" s="36">
        <f t="shared" ref="G853:G858" si="152">IF(F853="",IF($I$8="","",$I$8),F853)</f>
        <v>0</v>
      </c>
      <c r="H853" s="36">
        <f t="shared" si="151"/>
        <v>0</v>
      </c>
      <c r="I853" s="24">
        <f t="shared" ref="I853:I858" si="153">H853*$I$10</f>
        <v>0</v>
      </c>
      <c r="J853" s="42"/>
      <c r="K853" s="42"/>
      <c r="L853" s="42"/>
      <c r="M853" s="42"/>
      <c r="N853" s="42"/>
      <c r="O853" s="42"/>
      <c r="P853" s="42"/>
      <c r="Q853" s="42"/>
    </row>
    <row r="854" spans="1:17" ht="14.25" customHeight="1" x14ac:dyDescent="0.2">
      <c r="A854" s="22">
        <v>94024240000</v>
      </c>
      <c r="B854" s="22" t="s">
        <v>7199</v>
      </c>
      <c r="C854" s="22"/>
      <c r="D854" s="22"/>
      <c r="E854" s="36">
        <v>113.49</v>
      </c>
      <c r="F854" s="35"/>
      <c r="G854" s="36">
        <f t="shared" si="152"/>
        <v>0</v>
      </c>
      <c r="H854" s="36">
        <f t="shared" si="151"/>
        <v>0</v>
      </c>
      <c r="I854" s="24">
        <f t="shared" si="153"/>
        <v>0</v>
      </c>
    </row>
    <row r="855" spans="1:17" ht="14.25" customHeight="1" x14ac:dyDescent="0.2">
      <c r="A855" s="22">
        <v>18011720000</v>
      </c>
      <c r="B855" s="22" t="s">
        <v>7200</v>
      </c>
      <c r="C855" s="22"/>
      <c r="D855" s="22"/>
      <c r="E855" s="36">
        <v>161.38</v>
      </c>
      <c r="F855" s="35"/>
      <c r="G855" s="36">
        <f>IF(F855="",IF($I$8="","",$I$8),F855)</f>
        <v>0</v>
      </c>
      <c r="H855" s="36">
        <f t="shared" si="151"/>
        <v>0</v>
      </c>
      <c r="I855" s="24">
        <f>H855*$I$10</f>
        <v>0</v>
      </c>
    </row>
    <row r="856" spans="1:17" ht="14.25" customHeight="1" x14ac:dyDescent="0.2">
      <c r="A856" s="22">
        <v>94035260000</v>
      </c>
      <c r="B856" s="22" t="s">
        <v>7201</v>
      </c>
      <c r="C856" s="22" t="s">
        <v>333</v>
      </c>
      <c r="D856" s="22"/>
      <c r="E856" s="36">
        <v>94.94</v>
      </c>
      <c r="F856" s="35"/>
      <c r="G856" s="36">
        <f t="shared" si="152"/>
        <v>0</v>
      </c>
      <c r="H856" s="36">
        <f t="shared" si="151"/>
        <v>0</v>
      </c>
      <c r="I856" s="24">
        <f t="shared" si="153"/>
        <v>0</v>
      </c>
    </row>
    <row r="857" spans="1:17" ht="14.25" customHeight="1" x14ac:dyDescent="0.2">
      <c r="A857" s="22">
        <v>94035270000</v>
      </c>
      <c r="B857" s="22" t="s">
        <v>7202</v>
      </c>
      <c r="C857" s="22" t="s">
        <v>333</v>
      </c>
      <c r="D857" s="22"/>
      <c r="E857" s="36">
        <v>103.14</v>
      </c>
      <c r="F857" s="35"/>
      <c r="G857" s="36">
        <f t="shared" si="152"/>
        <v>0</v>
      </c>
      <c r="H857" s="36">
        <f t="shared" si="151"/>
        <v>0</v>
      </c>
      <c r="I857" s="24">
        <f t="shared" si="153"/>
        <v>0</v>
      </c>
    </row>
    <row r="858" spans="1:17" ht="14.25" customHeight="1" x14ac:dyDescent="0.2">
      <c r="A858" s="22">
        <v>94035280000</v>
      </c>
      <c r="B858" s="22" t="s">
        <v>7203</v>
      </c>
      <c r="C858" s="22" t="s">
        <v>333</v>
      </c>
      <c r="D858" s="22"/>
      <c r="E858" s="36">
        <v>115.35</v>
      </c>
      <c r="F858" s="35"/>
      <c r="G858" s="36">
        <f t="shared" si="152"/>
        <v>0</v>
      </c>
      <c r="H858" s="36">
        <f t="shared" si="151"/>
        <v>0</v>
      </c>
      <c r="I858" s="24">
        <f t="shared" si="153"/>
        <v>0</v>
      </c>
    </row>
    <row r="859" spans="1:17" ht="14.25" customHeight="1" x14ac:dyDescent="0.2">
      <c r="A859" s="22">
        <v>94037080000</v>
      </c>
      <c r="B859" s="22" t="s">
        <v>7204</v>
      </c>
      <c r="C859" s="22" t="s">
        <v>333</v>
      </c>
      <c r="D859" s="22"/>
      <c r="E859" s="36">
        <v>680.21</v>
      </c>
      <c r="F859" s="35"/>
      <c r="G859" s="36">
        <f>IF(F859="",IF($I$8="","",$I$8),F859)</f>
        <v>0</v>
      </c>
      <c r="H859" s="36">
        <f t="shared" si="151"/>
        <v>0</v>
      </c>
      <c r="I859" s="24">
        <f>H859*$I$10</f>
        <v>0</v>
      </c>
    </row>
    <row r="860" spans="1:17" ht="14.25" customHeight="1" x14ac:dyDescent="0.2">
      <c r="A860" s="22"/>
      <c r="B860" s="22" t="s">
        <v>3313</v>
      </c>
      <c r="C860" s="22" t="s">
        <v>333</v>
      </c>
      <c r="D860" s="22"/>
      <c r="E860" s="36" t="s">
        <v>4100</v>
      </c>
      <c r="F860" s="35"/>
      <c r="G860" s="36">
        <f>IF(F860="",IF($I$8="","",$I$8),F860)</f>
        <v>0</v>
      </c>
      <c r="H860" s="36"/>
      <c r="I860" s="24"/>
    </row>
    <row r="861" spans="1:17" ht="14.25" customHeight="1" x14ac:dyDescent="0.2">
      <c r="A861" s="22"/>
      <c r="B861" s="22" t="s">
        <v>3314</v>
      </c>
      <c r="C861" s="22" t="s">
        <v>333</v>
      </c>
      <c r="D861" s="22"/>
      <c r="E861" s="36" t="s">
        <v>4100</v>
      </c>
      <c r="F861" s="35"/>
      <c r="G861" s="36">
        <f>IF(F861="",IF($I$8="","",$I$8),F861)</f>
        <v>0</v>
      </c>
      <c r="H861" s="36"/>
      <c r="I861" s="24"/>
    </row>
    <row r="862" spans="1:17" ht="14.25" customHeight="1" x14ac:dyDescent="0.2">
      <c r="A862" s="22"/>
      <c r="B862" s="22" t="s">
        <v>2843</v>
      </c>
      <c r="C862" s="22" t="s">
        <v>333</v>
      </c>
      <c r="D862" s="22"/>
      <c r="E862" s="36" t="s">
        <v>4100</v>
      </c>
      <c r="F862" s="35"/>
      <c r="G862" s="36">
        <f>IF(F862="",IF($I$8="","",$I$8),F862)</f>
        <v>0</v>
      </c>
      <c r="H862" s="36"/>
      <c r="I862" s="24"/>
    </row>
  </sheetData>
  <sheetProtection selectLockedCells="1"/>
  <mergeCells count="11">
    <mergeCell ref="A1:I1"/>
    <mergeCell ref="A2:I2"/>
    <mergeCell ref="C846:D846"/>
    <mergeCell ref="A843:H843"/>
    <mergeCell ref="A842:H842"/>
    <mergeCell ref="C845:D845"/>
    <mergeCell ref="K3:P4"/>
    <mergeCell ref="C14:D14"/>
    <mergeCell ref="C15:D15"/>
    <mergeCell ref="A839:I840"/>
    <mergeCell ref="A3:B4"/>
  </mergeCells>
  <phoneticPr fontId="1" type="noConversion"/>
  <conditionalFormatting sqref="I75:I173 K19:P173 A109:D173 F109:I173 K372:P488 A372:I488">
    <cfRule type="expression" dxfId="694" priority="153">
      <formula>MOD(ROW(),2)=0</formula>
    </cfRule>
  </conditionalFormatting>
  <conditionalFormatting sqref="A613:A630">
    <cfRule type="expression" dxfId="693" priority="379">
      <formula>MOD(ROW(),2)=0</formula>
    </cfRule>
  </conditionalFormatting>
  <conditionalFormatting sqref="A737:D790">
    <cfRule type="expression" dxfId="692" priority="359">
      <formula>MOD(ROW(),2)=0</formula>
    </cfRule>
  </conditionalFormatting>
  <conditionalFormatting sqref="A214:D214">
    <cfRule type="expression" dxfId="691" priority="206">
      <formula>MOD(ROW(),2)=0</formula>
    </cfRule>
  </conditionalFormatting>
  <conditionalFormatting sqref="A75:D108 F75:H108">
    <cfRule type="expression" dxfId="690" priority="313">
      <formula>MOD(ROW(),2)=0</formula>
    </cfRule>
  </conditionalFormatting>
  <conditionalFormatting sqref="A503:D630 F503:I657 C631:D657">
    <cfRule type="expression" dxfId="689" priority="177">
      <formula>MOD(ROW(),2)=0</formula>
    </cfRule>
  </conditionalFormatting>
  <conditionalFormatting sqref="A661:D677 F661:I677">
    <cfRule type="expression" dxfId="688" priority="644">
      <formula>MOD(ROW(),2)=0</formula>
    </cfRule>
  </conditionalFormatting>
  <conditionalFormatting sqref="A681:D736 F681:I736">
    <cfRule type="expression" dxfId="687" priority="161">
      <formula>MOD(ROW(),2)=0</formula>
    </cfRule>
  </conditionalFormatting>
  <conditionalFormatting sqref="A791:D835 F791:I835">
    <cfRule type="expression" dxfId="686" priority="597">
      <formula>MOD(ROW(),2)=0</formula>
    </cfRule>
  </conditionalFormatting>
  <conditionalFormatting sqref="A848:I848 A860:I862 A849:D859 F849:I859">
    <cfRule type="expression" dxfId="685" priority="609">
      <formula>MOD(ROW(),2)=0</formula>
    </cfRule>
  </conditionalFormatting>
  <conditionalFormatting sqref="A177:D177 F177:P177 F194:P210 A194:D210">
    <cfRule type="expression" dxfId="684" priority="151">
      <formula>MOD(ROW(),2)=0</formula>
    </cfRule>
  </conditionalFormatting>
  <conditionalFormatting sqref="B109:B128">
    <cfRule type="expression" dxfId="683" priority="463">
      <formula>MOD(ROW(),2)=0</formula>
    </cfRule>
  </conditionalFormatting>
  <conditionalFormatting sqref="C19:D50 A19:B74 O20:P74 A51:D74 K791:L808 F19:I74">
    <cfRule type="expression" dxfId="682" priority="692">
      <formula>MOD(ROW(),2)=0</formula>
    </cfRule>
  </conditionalFormatting>
  <conditionalFormatting sqref="C75:D76">
    <cfRule type="expression" dxfId="681" priority="309">
      <formula>MOD(ROW(),2)=0</formula>
    </cfRule>
  </conditionalFormatting>
  <conditionalFormatting sqref="C737:D737 F737:I790">
    <cfRule type="expression" dxfId="680" priority="378">
      <formula>MOD(ROW(),2)=0</formula>
    </cfRule>
  </conditionalFormatting>
  <conditionalFormatting sqref="D77:D78">
    <cfRule type="expression" dxfId="679" priority="306">
      <formula>MOD(ROW(),2)=0</formula>
    </cfRule>
  </conditionalFormatting>
  <conditionalFormatting sqref="A129:B146">
    <cfRule type="expression" dxfId="678" priority="358">
      <formula>MOD(ROW(),2)=0</formula>
    </cfRule>
  </conditionalFormatting>
  <conditionalFormatting sqref="F214:I214">
    <cfRule type="expression" dxfId="677" priority="338">
      <formula>MOD(ROW(),2)=0</formula>
    </cfRule>
  </conditionalFormatting>
  <conditionalFormatting sqref="F631:I657">
    <cfRule type="expression" dxfId="676" priority="604">
      <formula>MOD(ROW(),2)=0</formula>
    </cfRule>
  </conditionalFormatting>
  <conditionalFormatting sqref="K681:K835">
    <cfRule type="expression" dxfId="675" priority="120">
      <formula>MOD(ROW(),2)=0</formula>
    </cfRule>
  </conditionalFormatting>
  <conditionalFormatting sqref="K214:M214">
    <cfRule type="expression" dxfId="674" priority="118">
      <formula>MOD(ROW(),2)=0</formula>
    </cfRule>
  </conditionalFormatting>
  <conditionalFormatting sqref="K503:M657">
    <cfRule type="expression" dxfId="673" priority="121">
      <formula>MOD(ROW(),2)=0</formula>
    </cfRule>
  </conditionalFormatting>
  <conditionalFormatting sqref="K661:P677">
    <cfRule type="expression" dxfId="672" priority="131">
      <formula>MOD(ROW(),2)=0</formula>
    </cfRule>
  </conditionalFormatting>
  <conditionalFormatting sqref="L681:L790">
    <cfRule type="expression" dxfId="671" priority="119">
      <formula>MOD(ROW(),2)=0</formula>
    </cfRule>
  </conditionalFormatting>
  <conditionalFormatting sqref="L809:P835">
    <cfRule type="expression" dxfId="670" priority="476">
      <formula>MOD(ROW(),2)=0</formula>
    </cfRule>
  </conditionalFormatting>
  <conditionalFormatting sqref="M681:M808">
    <cfRule type="expression" dxfId="669" priority="156">
      <formula>MOD(ROW(),2)=0</formula>
    </cfRule>
  </conditionalFormatting>
  <conditionalFormatting sqref="M147:N147">
    <cfRule type="expression" dxfId="668" priority="571">
      <formula>MOD(ROW(),2)=0</formula>
    </cfRule>
  </conditionalFormatting>
  <conditionalFormatting sqref="M109:P128">
    <cfRule type="expression" dxfId="667" priority="234">
      <formula>MOD(ROW(),2)=0</formula>
    </cfRule>
  </conditionalFormatting>
  <conditionalFormatting sqref="N631">
    <cfRule type="expression" dxfId="666" priority="567">
      <formula>MOD(ROW(),2)=0</formula>
    </cfRule>
  </conditionalFormatting>
  <conditionalFormatting sqref="N214:P214 N681:P808 N661:P677 N503:P657">
    <cfRule type="expression" dxfId="665" priority="155">
      <formula>MOD(ROW(),2)=0</formula>
    </cfRule>
  </conditionalFormatting>
  <conditionalFormatting sqref="O631:P657">
    <cfRule type="expression" dxfId="664" priority="478">
      <formula>MOD(ROW(),2)=0</formula>
    </cfRule>
  </conditionalFormatting>
  <conditionalFormatting sqref="E19:E173">
    <cfRule type="expression" dxfId="663" priority="117">
      <formula>MOD(ROW(),2)=0</formula>
    </cfRule>
  </conditionalFormatting>
  <conditionalFormatting sqref="A638">
    <cfRule type="expression" dxfId="662" priority="61">
      <formula>MOD(ROW(),2)=0</formula>
    </cfRule>
  </conditionalFormatting>
  <conditionalFormatting sqref="A178:D178 F178:P178">
    <cfRule type="expression" dxfId="661" priority="115">
      <formula>MOD(ROW(),2)=0</formula>
    </cfRule>
  </conditionalFormatting>
  <conditionalFormatting sqref="A639:A657">
    <cfRule type="expression" dxfId="660" priority="59">
      <formula>MOD(ROW(),2)=0</formula>
    </cfRule>
  </conditionalFormatting>
  <conditionalFormatting sqref="A179:D179 F179:P179">
    <cfRule type="expression" dxfId="659" priority="113">
      <formula>MOD(ROW(),2)=0</formula>
    </cfRule>
  </conditionalFormatting>
  <conditionalFormatting sqref="A180:D180 F180:P180">
    <cfRule type="expression" dxfId="658" priority="111">
      <formula>MOD(ROW(),2)=0</formula>
    </cfRule>
  </conditionalFormatting>
  <conditionalFormatting sqref="E177:E210">
    <cfRule type="expression" dxfId="657" priority="55">
      <formula>MOD(ROW(),2)=0</formula>
    </cfRule>
  </conditionalFormatting>
  <conditionalFormatting sqref="A181:D181 F181:P181">
    <cfRule type="expression" dxfId="656" priority="109">
      <formula>MOD(ROW(),2)=0</formula>
    </cfRule>
  </conditionalFormatting>
  <conditionalFormatting sqref="A182:D182 F182:P182">
    <cfRule type="expression" dxfId="655" priority="107">
      <formula>MOD(ROW(),2)=0</formula>
    </cfRule>
  </conditionalFormatting>
  <conditionalFormatting sqref="E661:E677">
    <cfRule type="expression" dxfId="654" priority="51">
      <formula>MOD(ROW(),2)=0</formula>
    </cfRule>
  </conditionalFormatting>
  <conditionalFormatting sqref="A183:D183 F183:P183">
    <cfRule type="expression" dxfId="653" priority="105">
      <formula>MOD(ROW(),2)=0</formula>
    </cfRule>
  </conditionalFormatting>
  <conditionalFormatting sqref="E849:E859">
    <cfRule type="expression" dxfId="652" priority="49">
      <formula>MOD(ROW(),2)=0</formula>
    </cfRule>
  </conditionalFormatting>
  <conditionalFormatting sqref="A184:D184 F184:P184">
    <cfRule type="expression" dxfId="651" priority="103">
      <formula>MOD(ROW(),2)=0</formula>
    </cfRule>
  </conditionalFormatting>
  <conditionalFormatting sqref="A489:D489 F489:I489">
    <cfRule type="expression" dxfId="650" priority="47">
      <formula>MOD(ROW(),2)=0</formula>
    </cfRule>
  </conditionalFormatting>
  <conditionalFormatting sqref="A185:D185 F185:P185">
    <cfRule type="expression" dxfId="649" priority="101">
      <formula>MOD(ROW(),2)=0</formula>
    </cfRule>
  </conditionalFormatting>
  <conditionalFormatting sqref="E489">
    <cfRule type="expression" dxfId="648" priority="45">
      <formula>MOD(ROW(),2)=0</formula>
    </cfRule>
  </conditionalFormatting>
  <conditionalFormatting sqref="A186:D186 F186:P186">
    <cfRule type="expression" dxfId="647" priority="99">
      <formula>MOD(ROW(),2)=0</formula>
    </cfRule>
  </conditionalFormatting>
  <conditionalFormatting sqref="A490:D490 F490:I490">
    <cfRule type="expression" dxfId="646" priority="43">
      <formula>MOD(ROW(),2)=0</formula>
    </cfRule>
  </conditionalFormatting>
  <conditionalFormatting sqref="A187:D187 F187:P187">
    <cfRule type="expression" dxfId="645" priority="97">
      <formula>MOD(ROW(),2)=0</formula>
    </cfRule>
  </conditionalFormatting>
  <conditionalFormatting sqref="E490">
    <cfRule type="expression" dxfId="644" priority="41">
      <formula>MOD(ROW(),2)=0</formula>
    </cfRule>
  </conditionalFormatting>
  <conditionalFormatting sqref="A188:D188 F188:P188">
    <cfRule type="expression" dxfId="643" priority="95">
      <formula>MOD(ROW(),2)=0</formula>
    </cfRule>
  </conditionalFormatting>
  <conditionalFormatting sqref="A491:D491 F491:I491">
    <cfRule type="expression" dxfId="642" priority="39">
      <formula>MOD(ROW(),2)=0</formula>
    </cfRule>
  </conditionalFormatting>
  <conditionalFormatting sqref="A189:D189 F189:P189">
    <cfRule type="expression" dxfId="641" priority="93">
      <formula>MOD(ROW(),2)=0</formula>
    </cfRule>
  </conditionalFormatting>
  <conditionalFormatting sqref="E491">
    <cfRule type="expression" dxfId="640" priority="37">
      <formula>MOD(ROW(),2)=0</formula>
    </cfRule>
  </conditionalFormatting>
  <conditionalFormatting sqref="A190:D190 F190:P190">
    <cfRule type="expression" dxfId="639" priority="91">
      <formula>MOD(ROW(),2)=0</formula>
    </cfRule>
  </conditionalFormatting>
  <conditionalFormatting sqref="A492:D492 F492:I492">
    <cfRule type="expression" dxfId="638" priority="35">
      <formula>MOD(ROW(),2)=0</formula>
    </cfRule>
  </conditionalFormatting>
  <conditionalFormatting sqref="A191:D191 F191:P191">
    <cfRule type="expression" dxfId="637" priority="89">
      <formula>MOD(ROW(),2)=0</formula>
    </cfRule>
  </conditionalFormatting>
  <conditionalFormatting sqref="E492">
    <cfRule type="expression" dxfId="636" priority="33">
      <formula>MOD(ROW(),2)=0</formula>
    </cfRule>
  </conditionalFormatting>
  <conditionalFormatting sqref="A192:D192 F192:P192">
    <cfRule type="expression" dxfId="635" priority="87">
      <formula>MOD(ROW(),2)=0</formula>
    </cfRule>
  </conditionalFormatting>
  <conditionalFormatting sqref="A493:D493 F493:I493">
    <cfRule type="expression" dxfId="634" priority="31">
      <formula>MOD(ROW(),2)=0</formula>
    </cfRule>
  </conditionalFormatting>
  <conditionalFormatting sqref="A193:D193 F193:P193">
    <cfRule type="expression" dxfId="633" priority="85">
      <formula>MOD(ROW(),2)=0</formula>
    </cfRule>
  </conditionalFormatting>
  <conditionalFormatting sqref="E493">
    <cfRule type="expression" dxfId="632" priority="29">
      <formula>MOD(ROW(),2)=0</formula>
    </cfRule>
  </conditionalFormatting>
  <conditionalFormatting sqref="A215:D368">
    <cfRule type="expression" dxfId="631" priority="82">
      <formula>MOD(ROW(),2)=0</formula>
    </cfRule>
  </conditionalFormatting>
  <conditionalFormatting sqref="F215:I368">
    <cfRule type="expression" dxfId="630" priority="83">
      <formula>MOD(ROW(),2)=0</formula>
    </cfRule>
  </conditionalFormatting>
  <conditionalFormatting sqref="K215:M368">
    <cfRule type="expression" dxfId="629" priority="80">
      <formula>MOD(ROW(),2)=0</formula>
    </cfRule>
  </conditionalFormatting>
  <conditionalFormatting sqref="N215:P368">
    <cfRule type="expression" dxfId="628" priority="81">
      <formula>MOD(ROW(),2)=0</formula>
    </cfRule>
  </conditionalFormatting>
  <conditionalFormatting sqref="E494">
    <cfRule type="expression" dxfId="627" priority="25">
      <formula>MOD(ROW(),2)=0</formula>
    </cfRule>
  </conditionalFormatting>
  <conditionalFormatting sqref="A631">
    <cfRule type="expression" dxfId="626" priority="75">
      <formula>MOD(ROW(),2)=0</formula>
    </cfRule>
  </conditionalFormatting>
  <conditionalFormatting sqref="A631:B631">
    <cfRule type="expression" dxfId="625" priority="74">
      <formula>MOD(ROW(),2)=0</formula>
    </cfRule>
  </conditionalFormatting>
  <conditionalFormatting sqref="A632">
    <cfRule type="expression" dxfId="624" priority="73">
      <formula>MOD(ROW(),2)=0</formula>
    </cfRule>
  </conditionalFormatting>
  <conditionalFormatting sqref="A632:B632">
    <cfRule type="expression" dxfId="623" priority="72">
      <formula>MOD(ROW(),2)=0</formula>
    </cfRule>
  </conditionalFormatting>
  <conditionalFormatting sqref="A633">
    <cfRule type="expression" dxfId="622" priority="71">
      <formula>MOD(ROW(),2)=0</formula>
    </cfRule>
  </conditionalFormatting>
  <conditionalFormatting sqref="A633:B633">
    <cfRule type="expression" dxfId="621" priority="70">
      <formula>MOD(ROW(),2)=0</formula>
    </cfRule>
  </conditionalFormatting>
  <conditionalFormatting sqref="A634">
    <cfRule type="expression" dxfId="620" priority="69">
      <formula>MOD(ROW(),2)=0</formula>
    </cfRule>
  </conditionalFormatting>
  <conditionalFormatting sqref="A634:B634">
    <cfRule type="expression" dxfId="619" priority="68">
      <formula>MOD(ROW(),2)=0</formula>
    </cfRule>
  </conditionalFormatting>
  <conditionalFormatting sqref="A635">
    <cfRule type="expression" dxfId="618" priority="67">
      <formula>MOD(ROW(),2)=0</formula>
    </cfRule>
  </conditionalFormatting>
  <conditionalFormatting sqref="A635:B635">
    <cfRule type="expression" dxfId="617" priority="66">
      <formula>MOD(ROW(),2)=0</formula>
    </cfRule>
  </conditionalFormatting>
  <conditionalFormatting sqref="A636">
    <cfRule type="expression" dxfId="616" priority="65">
      <formula>MOD(ROW(),2)=0</formula>
    </cfRule>
  </conditionalFormatting>
  <conditionalFormatting sqref="A636:B636">
    <cfRule type="expression" dxfId="615" priority="64">
      <formula>MOD(ROW(),2)=0</formula>
    </cfRule>
  </conditionalFormatting>
  <conditionalFormatting sqref="A637">
    <cfRule type="expression" dxfId="614" priority="63">
      <formula>MOD(ROW(),2)=0</formula>
    </cfRule>
  </conditionalFormatting>
  <conditionalFormatting sqref="A637:B637">
    <cfRule type="expression" dxfId="613" priority="62">
      <formula>MOD(ROW(),2)=0</formula>
    </cfRule>
  </conditionalFormatting>
  <conditionalFormatting sqref="A638:B638">
    <cfRule type="expression" dxfId="612" priority="60">
      <formula>MOD(ROW(),2)=0</formula>
    </cfRule>
  </conditionalFormatting>
  <conditionalFormatting sqref="A639:B657">
    <cfRule type="expression" dxfId="611" priority="58">
      <formula>MOD(ROW(),2)=0</formula>
    </cfRule>
  </conditionalFormatting>
  <conditionalFormatting sqref="E498">
    <cfRule type="expression" dxfId="610" priority="5">
      <formula>MOD(ROW(),2)=0</formula>
    </cfRule>
  </conditionalFormatting>
  <conditionalFormatting sqref="N498:P498">
    <cfRule type="expression" dxfId="609" priority="6">
      <formula>MOD(ROW(),2)=0</formula>
    </cfRule>
  </conditionalFormatting>
  <conditionalFormatting sqref="E214:E368">
    <cfRule type="expression" dxfId="608" priority="54">
      <formula>MOD(ROW(),2)=0</formula>
    </cfRule>
  </conditionalFormatting>
  <conditionalFormatting sqref="E503:E657">
    <cfRule type="expression" dxfId="607" priority="52">
      <formula>MOD(ROW(),2)=0</formula>
    </cfRule>
  </conditionalFormatting>
  <conditionalFormatting sqref="E681:E835">
    <cfRule type="expression" dxfId="606" priority="50">
      <formula>MOD(ROW(),2)=0</formula>
    </cfRule>
  </conditionalFormatting>
  <conditionalFormatting sqref="K489:P489">
    <cfRule type="expression" dxfId="605" priority="48">
      <formula>MOD(ROW(),2)=0</formula>
    </cfRule>
  </conditionalFormatting>
  <conditionalFormatting sqref="N489:P489">
    <cfRule type="expression" dxfId="604" priority="46">
      <formula>MOD(ROW(),2)=0</formula>
    </cfRule>
  </conditionalFormatting>
  <conditionalFormatting sqref="K490:P490">
    <cfRule type="expression" dxfId="603" priority="44">
      <formula>MOD(ROW(),2)=0</formula>
    </cfRule>
  </conditionalFormatting>
  <conditionalFormatting sqref="N490:P490">
    <cfRule type="expression" dxfId="602" priority="42">
      <formula>MOD(ROW(),2)=0</formula>
    </cfRule>
  </conditionalFormatting>
  <conditionalFormatting sqref="K491:P491">
    <cfRule type="expression" dxfId="601" priority="40">
      <formula>MOD(ROW(),2)=0</formula>
    </cfRule>
  </conditionalFormatting>
  <conditionalFormatting sqref="N491:P491">
    <cfRule type="expression" dxfId="600" priority="38">
      <formula>MOD(ROW(),2)=0</formula>
    </cfRule>
  </conditionalFormatting>
  <conditionalFormatting sqref="K492:P492">
    <cfRule type="expression" dxfId="599" priority="36">
      <formula>MOD(ROW(),2)=0</formula>
    </cfRule>
  </conditionalFormatting>
  <conditionalFormatting sqref="N492:P492">
    <cfRule type="expression" dxfId="598" priority="34">
      <formula>MOD(ROW(),2)=0</formula>
    </cfRule>
  </conditionalFormatting>
  <conditionalFormatting sqref="K493:P493">
    <cfRule type="expression" dxfId="597" priority="32">
      <formula>MOD(ROW(),2)=0</formula>
    </cfRule>
  </conditionalFormatting>
  <conditionalFormatting sqref="N493:P493">
    <cfRule type="expression" dxfId="596" priority="30">
      <formula>MOD(ROW(),2)=0</formula>
    </cfRule>
  </conditionalFormatting>
  <conditionalFormatting sqref="A494:D494 F494:I494">
    <cfRule type="expression" dxfId="595" priority="27">
      <formula>MOD(ROW(),2)=0</formula>
    </cfRule>
  </conditionalFormatting>
  <conditionalFormatting sqref="K494:P494">
    <cfRule type="expression" dxfId="594" priority="28">
      <formula>MOD(ROW(),2)=0</formula>
    </cfRule>
  </conditionalFormatting>
  <conditionalFormatting sqref="N494:P494">
    <cfRule type="expression" dxfId="593" priority="26">
      <formula>MOD(ROW(),2)=0</formula>
    </cfRule>
  </conditionalFormatting>
  <conditionalFormatting sqref="A495:D495 F495:I495">
    <cfRule type="expression" dxfId="592" priority="19">
      <formula>MOD(ROW(),2)=0</formula>
    </cfRule>
  </conditionalFormatting>
  <conditionalFormatting sqref="K495:P495">
    <cfRule type="expression" dxfId="591" priority="20">
      <formula>MOD(ROW(),2)=0</formula>
    </cfRule>
  </conditionalFormatting>
  <conditionalFormatting sqref="N495:P495">
    <cfRule type="expression" dxfId="590" priority="18">
      <formula>MOD(ROW(),2)=0</formula>
    </cfRule>
  </conditionalFormatting>
  <conditionalFormatting sqref="E495">
    <cfRule type="expression" dxfId="589" priority="17">
      <formula>MOD(ROW(),2)=0</formula>
    </cfRule>
  </conditionalFormatting>
  <conditionalFormatting sqref="A496:D496 F496:I496">
    <cfRule type="expression" dxfId="588" priority="15">
      <formula>MOD(ROW(),2)=0</formula>
    </cfRule>
  </conditionalFormatting>
  <conditionalFormatting sqref="K496:P496">
    <cfRule type="expression" dxfId="587" priority="16">
      <formula>MOD(ROW(),2)=0</formula>
    </cfRule>
  </conditionalFormatting>
  <conditionalFormatting sqref="N496:P496">
    <cfRule type="expression" dxfId="586" priority="14">
      <formula>MOD(ROW(),2)=0</formula>
    </cfRule>
  </conditionalFormatting>
  <conditionalFormatting sqref="E496">
    <cfRule type="expression" dxfId="585" priority="13">
      <formula>MOD(ROW(),2)=0</formula>
    </cfRule>
  </conditionalFormatting>
  <conditionalFormatting sqref="A497:D497 F497:I497">
    <cfRule type="expression" dxfId="584" priority="11">
      <formula>MOD(ROW(),2)=0</formula>
    </cfRule>
  </conditionalFormatting>
  <conditionalFormatting sqref="K497:P497">
    <cfRule type="expression" dxfId="583" priority="12">
      <formula>MOD(ROW(),2)=0</formula>
    </cfRule>
  </conditionalFormatting>
  <conditionalFormatting sqref="N497:P497">
    <cfRule type="expression" dxfId="582" priority="10">
      <formula>MOD(ROW(),2)=0</formula>
    </cfRule>
  </conditionalFormatting>
  <conditionalFormatting sqref="E497">
    <cfRule type="expression" dxfId="581" priority="9">
      <formula>MOD(ROW(),2)=0</formula>
    </cfRule>
  </conditionalFormatting>
  <conditionalFormatting sqref="A498:D498 F498:I498">
    <cfRule type="expression" dxfId="580" priority="7">
      <formula>MOD(ROW(),2)=0</formula>
    </cfRule>
  </conditionalFormatting>
  <conditionalFormatting sqref="K498:P498">
    <cfRule type="expression" dxfId="579" priority="8">
      <formula>MOD(ROW(),2)=0</formula>
    </cfRule>
  </conditionalFormatting>
  <conditionalFormatting sqref="A499:D499 F499:I499">
    <cfRule type="expression" dxfId="578" priority="3">
      <formula>MOD(ROW(),2)=0</formula>
    </cfRule>
  </conditionalFormatting>
  <conditionalFormatting sqref="K499:P499">
    <cfRule type="expression" dxfId="577" priority="4">
      <formula>MOD(ROW(),2)=0</formula>
    </cfRule>
  </conditionalFormatting>
  <conditionalFormatting sqref="N499:P499">
    <cfRule type="expression" dxfId="576" priority="2">
      <formula>MOD(ROW(),2)=0</formula>
    </cfRule>
  </conditionalFormatting>
  <conditionalFormatting sqref="E499">
    <cfRule type="expression" dxfId="575" priority="1">
      <formula>MOD(ROW(),2)=0</formula>
    </cfRule>
  </conditionalFormatting>
  <dataValidations count="6">
    <dataValidation type="list" allowBlank="1" showInputMessage="1" showErrorMessage="1" sqref="K678:K679 K658:K660">
      <formula1>UNITENMXVD14</formula1>
    </dataValidation>
    <dataValidation type="list" allowBlank="1" showInputMessage="1" showErrorMessage="1" sqref="K129:K146 K324:K341 K791:K808 K613:K630 K472:K488">
      <formula1>UNITENMXVD22</formula1>
    </dataValidation>
    <dataValidation type="list" allowBlank="1" showInputMessage="1" showErrorMessage="1" sqref="K500:K501">
      <formula1>BURGMANNMXVD22</formula1>
    </dataValidation>
    <dataValidation type="list" allowBlank="1" showInputMessage="1" showErrorMessage="1" sqref="M658:M660 M678:M679">
      <formula1>PG18MXV</formula1>
    </dataValidation>
    <dataValidation type="list" allowBlank="1" showInputMessage="1" showErrorMessage="1" sqref="M559:M630 M270:M341 M737:M808 M75:M146 M423:M488">
      <formula1>POMPAMXV506580</formula1>
    </dataValidation>
    <dataValidation type="list" allowBlank="1" showInputMessage="1" showErrorMessage="1" sqref="K342:K368 K631:K657 K809:K835 K147:K173 K489:K499">
      <formula1>BTD22MXV</formula1>
    </dataValidation>
  </dataValidations>
  <hyperlinks>
    <hyperlink ref="H5" location="indice!A1" display="INDICE"/>
    <hyperlink ref="I842" location="A1" display="TORNA SU"/>
    <hyperlink ref="I843" location="A1" display="BACK TO TOP"/>
    <hyperlink ref="H6" location="A687" display="KIT AGGIUNTIVI"/>
    <hyperlink ref="I6" location="A687" display="ADDITIONAL KIT"/>
  </hyperlinks>
  <pageMargins left="0.25" right="0.25" top="0.75000000000000011" bottom="0.75000000000000011" header="0.30000000000000004" footer="0.30000000000000004"/>
  <pageSetup paperSize="9" orientation="portrait"/>
  <headerFooter alignWithMargins="0">
    <oddFooter>&amp;L&amp;"Calibri,Normale"&amp;K000000&amp;P&amp;R&amp;"Calibri,Normale"&amp;K00000065656565</oddFooter>
  </headerFooter>
  <ignoredErrors>
    <ignoredError sqref="L158:P173 L19:P157 L177:P210 L214:P337 L339:P368 L338 N338:P338 L372:P422 L503:P590 L591:P657 L661:P677 L681:P835 L423:P438 L439:P453 L454:P481 L482:P488 L489:P494 L495:P499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'tenute MXV'!$D$14:$D$19</xm:f>
          </x14:formula1>
          <xm:sqref>K471</xm:sqref>
        </x14:dataValidation>
        <x14:dataValidation type="list" allowBlank="1" showInputMessage="1" showErrorMessage="1">
          <x14:formula1>
            <xm:f>'tenute MXV'!$D$9:$D$13</xm:f>
          </x14:formula1>
          <xm:sqref>K129:K146 K324:K341 K613:K630 K791:K808 K472:K488</xm:sqref>
        </x14:dataValidation>
        <x14:dataValidation type="list" allowBlank="1" showInputMessage="1" showErrorMessage="1">
          <x14:formula1>
            <xm:f>guarnizioni!$G$53</xm:f>
          </x14:formula1>
          <xm:sqref>M19:M74 M177:M210 M214:M269 M372:M422 M503:M558 M661:M677 M681:M736</xm:sqref>
        </x14:dataValidation>
        <x14:dataValidation type="list" allowBlank="1" showInputMessage="1" showErrorMessage="1">
          <x14:formula1>
            <xm:f>'tenute nuove MXV'!$D$6:$D$9</xm:f>
          </x14:formula1>
          <xm:sqref>K681:K712 K177:K193 K372:K398 K503:K534 K19:K50 K214:K245</xm:sqref>
        </x14:dataValidation>
        <x14:dataValidation type="list" allowBlank="1" showInputMessage="1" showErrorMessage="1">
          <x14:formula1>
            <xm:f>'tenute nuove MXV'!$D$2:$D$5</xm:f>
          </x14:formula1>
          <xm:sqref>K51:K74 K194:K210 K713:K736 K399:K422 K535:K558 K661:K677 K246:K269</xm:sqref>
        </x14:dataValidation>
        <x14:dataValidation type="list" allowBlank="1" showInputMessage="1" showErrorMessage="1">
          <x14:formula1>
            <xm:f>'tenute nuove MXV'!$D$11:$D$13</xm:f>
          </x14:formula1>
          <xm:sqref>K75:K128 K737:K790 K559:K612 K270:K323 K423:K470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tabColor theme="8" tint="-0.249977111117893"/>
  </sheetPr>
  <dimension ref="A1:J73"/>
  <sheetViews>
    <sheetView zoomScaleNormal="100" zoomScalePageLayoutView="120" workbookViewId="0">
      <selection activeCell="A3" sqref="A3:A4"/>
    </sheetView>
  </sheetViews>
  <sheetFormatPr defaultColWidth="8.85546875" defaultRowHeight="14.25" customHeight="1" x14ac:dyDescent="0.2"/>
  <cols>
    <col min="1" max="1" width="14.140625" style="1" customWidth="1"/>
    <col min="2" max="2" width="23.42578125" style="1" bestFit="1" customWidth="1"/>
    <col min="3" max="4" width="5.140625" style="1" bestFit="1" customWidth="1"/>
    <col min="5" max="5" width="7.140625" style="48" bestFit="1" customWidth="1"/>
    <col min="6" max="6" width="13" style="48" bestFit="1" customWidth="1"/>
    <col min="7" max="7" width="14.42578125" style="48" bestFit="1" customWidth="1"/>
    <col min="8" max="8" width="17.42578125" style="48" bestFit="1" customWidth="1"/>
    <col min="9" max="9" width="15.85546875" style="19" bestFit="1" customWidth="1"/>
    <col min="10" max="16384" width="8.85546875" style="1"/>
  </cols>
  <sheetData>
    <row r="1" spans="1:10" ht="14.25" customHeight="1" x14ac:dyDescent="0.2">
      <c r="A1" s="316" t="s">
        <v>8513</v>
      </c>
      <c r="B1" s="316"/>
      <c r="C1" s="316"/>
      <c r="D1" s="316"/>
      <c r="E1" s="316"/>
      <c r="F1" s="316"/>
      <c r="G1" s="316"/>
      <c r="H1" s="316"/>
      <c r="I1" s="316"/>
    </row>
    <row r="2" spans="1:10" ht="14.25" customHeight="1" x14ac:dyDescent="0.2">
      <c r="A2" s="316" t="s">
        <v>8514</v>
      </c>
      <c r="B2" s="316"/>
      <c r="C2" s="316"/>
      <c r="D2" s="316"/>
      <c r="E2" s="316"/>
      <c r="F2" s="316"/>
      <c r="G2" s="316"/>
      <c r="H2" s="316"/>
      <c r="I2" s="316"/>
    </row>
    <row r="3" spans="1:10" ht="14.25" customHeight="1" x14ac:dyDescent="0.2">
      <c r="A3" s="292" t="s">
        <v>107</v>
      </c>
      <c r="B3" s="27"/>
      <c r="C3" s="27"/>
      <c r="D3" s="27"/>
      <c r="E3" s="27"/>
      <c r="F3" s="27"/>
      <c r="G3" s="27"/>
      <c r="H3" s="27"/>
      <c r="I3" s="27"/>
      <c r="J3" s="17"/>
    </row>
    <row r="4" spans="1:10" ht="14.25" customHeight="1" x14ac:dyDescent="0.2">
      <c r="A4" s="292"/>
      <c r="B4" s="27"/>
      <c r="C4" s="27"/>
      <c r="D4" s="27"/>
      <c r="E4" s="27"/>
      <c r="F4" s="27"/>
      <c r="G4" s="27"/>
      <c r="H4" s="27"/>
      <c r="I4" s="27"/>
      <c r="J4" s="17"/>
    </row>
    <row r="5" spans="1:10" s="41" customFormat="1" ht="14.25" customHeight="1" x14ac:dyDescent="0.2">
      <c r="A5" s="168" t="s">
        <v>83</v>
      </c>
      <c r="B5" s="168"/>
      <c r="C5" s="168"/>
      <c r="D5" s="168"/>
      <c r="E5" s="168"/>
      <c r="F5" s="168"/>
      <c r="G5" s="168"/>
      <c r="H5" s="182" t="s">
        <v>2224</v>
      </c>
      <c r="I5" s="159"/>
      <c r="J5" s="46"/>
    </row>
    <row r="6" spans="1:10" s="41" customFormat="1" ht="14.25" customHeight="1" x14ac:dyDescent="0.2">
      <c r="A6" s="168" t="s">
        <v>66</v>
      </c>
      <c r="B6" s="168"/>
      <c r="C6" s="168"/>
      <c r="D6" s="168"/>
      <c r="E6" s="168"/>
      <c r="F6" s="168"/>
      <c r="G6" s="168"/>
      <c r="H6" s="162"/>
      <c r="I6" s="159"/>
      <c r="J6" s="46"/>
    </row>
    <row r="7" spans="1:10" s="41" customFormat="1" ht="14.25" customHeight="1" x14ac:dyDescent="0.2">
      <c r="A7" s="173"/>
      <c r="B7" s="173"/>
      <c r="C7" s="173"/>
      <c r="D7" s="173"/>
      <c r="E7" s="173"/>
      <c r="F7" s="173"/>
      <c r="G7" s="173"/>
      <c r="H7" s="162"/>
      <c r="I7" s="163"/>
      <c r="J7" s="47"/>
    </row>
    <row r="8" spans="1:10" s="41" customFormat="1" ht="14.25" customHeight="1" x14ac:dyDescent="0.2">
      <c r="A8" s="216" t="s">
        <v>4082</v>
      </c>
      <c r="B8" s="216" t="s">
        <v>4079</v>
      </c>
      <c r="C8" s="173"/>
      <c r="D8" s="173"/>
      <c r="E8" s="173"/>
      <c r="F8" s="173"/>
      <c r="G8" s="173"/>
      <c r="H8" s="173" t="s">
        <v>2223</v>
      </c>
      <c r="I8" s="156">
        <f>IF(indice!$C$40="",indice!$D$7,indice!$C$40)</f>
        <v>0</v>
      </c>
      <c r="J8" s="47"/>
    </row>
    <row r="9" spans="1:10" s="41" customFormat="1" ht="13.5" customHeight="1" x14ac:dyDescent="0.2">
      <c r="A9" s="173"/>
      <c r="B9" s="173"/>
      <c r="C9" s="173"/>
      <c r="D9" s="173"/>
      <c r="E9" s="173"/>
      <c r="F9" s="173"/>
      <c r="G9" s="173"/>
      <c r="H9" s="173" t="s">
        <v>2221</v>
      </c>
      <c r="I9" s="156">
        <f>indice!$E$10</f>
        <v>0</v>
      </c>
    </row>
    <row r="10" spans="1:10" s="41" customFormat="1" ht="14.25" customHeight="1" x14ac:dyDescent="0.2">
      <c r="A10" s="173"/>
      <c r="B10" s="173"/>
      <c r="C10" s="173"/>
      <c r="D10" s="173"/>
      <c r="E10" s="173"/>
      <c r="F10" s="173"/>
      <c r="G10" s="173"/>
      <c r="H10" s="173" t="s">
        <v>2221</v>
      </c>
      <c r="I10" s="156">
        <f>indice!$F$10</f>
        <v>0</v>
      </c>
    </row>
    <row r="11" spans="1:10" s="41" customFormat="1" ht="14.25" customHeight="1" x14ac:dyDescent="0.2">
      <c r="A11" s="55" t="s">
        <v>137</v>
      </c>
      <c r="B11" s="55" t="s">
        <v>4080</v>
      </c>
      <c r="C11" s="288" t="s">
        <v>141</v>
      </c>
      <c r="D11" s="288"/>
      <c r="E11" s="55" t="s">
        <v>143</v>
      </c>
      <c r="F11" s="67" t="s">
        <v>145</v>
      </c>
      <c r="G11" s="67" t="s">
        <v>2223</v>
      </c>
      <c r="H11" s="67" t="s">
        <v>148</v>
      </c>
      <c r="I11" s="68" t="s">
        <v>150</v>
      </c>
    </row>
    <row r="12" spans="1:10" s="41" customFormat="1" ht="14.25" customHeight="1" x14ac:dyDescent="0.2">
      <c r="A12" s="56" t="s">
        <v>138</v>
      </c>
      <c r="B12" s="56" t="s">
        <v>4078</v>
      </c>
      <c r="C12" s="290" t="s">
        <v>142</v>
      </c>
      <c r="D12" s="290"/>
      <c r="E12" s="56" t="s">
        <v>144</v>
      </c>
      <c r="F12" s="69" t="s">
        <v>146</v>
      </c>
      <c r="G12" s="69" t="s">
        <v>147</v>
      </c>
      <c r="H12" s="69" t="s">
        <v>149</v>
      </c>
      <c r="I12" s="70" t="s">
        <v>151</v>
      </c>
    </row>
    <row r="13" spans="1:10" s="25" customFormat="1" ht="14.25" customHeight="1" x14ac:dyDescent="0.2">
      <c r="A13" s="24"/>
      <c r="B13" s="24"/>
      <c r="C13" s="24" t="s">
        <v>159</v>
      </c>
      <c r="D13" s="24" t="s">
        <v>0</v>
      </c>
      <c r="E13" s="24" t="s">
        <v>15</v>
      </c>
      <c r="F13" s="24"/>
      <c r="G13" s="24"/>
      <c r="H13" s="24" t="str">
        <f>E13</f>
        <v>€</v>
      </c>
      <c r="I13" s="24">
        <f>$I$9</f>
        <v>0</v>
      </c>
    </row>
    <row r="14" spans="1:10" s="25" customFormat="1" ht="14.25" customHeight="1" x14ac:dyDescent="0.2">
      <c r="A14" s="40" t="s">
        <v>304</v>
      </c>
      <c r="B14" s="22" t="s">
        <v>301</v>
      </c>
      <c r="C14" s="22">
        <v>0.45</v>
      </c>
      <c r="D14" s="22">
        <v>0.6</v>
      </c>
      <c r="E14" s="22">
        <v>442.76</v>
      </c>
      <c r="F14" s="35"/>
      <c r="G14" s="36">
        <f>IF(F14="",IF($I$8="","",$I$8),F14)</f>
        <v>0</v>
      </c>
      <c r="H14" s="36">
        <f>ROUND(E14*(G14),2)</f>
        <v>0</v>
      </c>
      <c r="I14" s="24">
        <f>H14*$I$10</f>
        <v>0</v>
      </c>
    </row>
    <row r="15" spans="1:10" s="25" customFormat="1" ht="14.25" customHeight="1" x14ac:dyDescent="0.2">
      <c r="A15" s="22" t="s">
        <v>302</v>
      </c>
      <c r="B15" s="22" t="s">
        <v>303</v>
      </c>
      <c r="C15" s="22">
        <v>0.55000000000000004</v>
      </c>
      <c r="D15" s="22">
        <v>0.75</v>
      </c>
      <c r="E15" s="22">
        <v>457.57</v>
      </c>
      <c r="F15" s="35"/>
      <c r="G15" s="36">
        <f>IF(F15="",IF($I$8="","",$I$8),F15)</f>
        <v>0</v>
      </c>
      <c r="H15" s="36">
        <f>ROUND(E15*(G15),2)</f>
        <v>0</v>
      </c>
      <c r="I15" s="24">
        <f>H15*$I$10</f>
        <v>0</v>
      </c>
    </row>
    <row r="16" spans="1:10" s="25" customFormat="1" ht="14.25" customHeight="1" x14ac:dyDescent="0.2">
      <c r="A16" s="22" t="s">
        <v>3317</v>
      </c>
      <c r="B16" s="22" t="s">
        <v>3315</v>
      </c>
      <c r="C16" s="22">
        <v>0.75</v>
      </c>
      <c r="D16" s="22">
        <v>1</v>
      </c>
      <c r="E16" s="22">
        <v>477.3</v>
      </c>
      <c r="F16" s="35"/>
      <c r="G16" s="36">
        <f>IF(F16="",IF($I$8="","",$I$8),F16)</f>
        <v>0</v>
      </c>
      <c r="H16" s="36">
        <f>ROUND(E16*(G16),2)</f>
        <v>0</v>
      </c>
      <c r="I16" s="24">
        <f>H16*$I$10</f>
        <v>0</v>
      </c>
    </row>
    <row r="17" spans="1:9" s="25" customFormat="1" ht="14.25" customHeight="1" x14ac:dyDescent="0.2">
      <c r="A17" s="22" t="s">
        <v>3318</v>
      </c>
      <c r="B17" s="22" t="s">
        <v>3316</v>
      </c>
      <c r="C17" s="22">
        <v>1.1000000000000001</v>
      </c>
      <c r="D17" s="22">
        <v>1.5</v>
      </c>
      <c r="E17" s="22">
        <v>583.36</v>
      </c>
      <c r="F17" s="35"/>
      <c r="G17" s="36">
        <f>IF(F17="",IF($I$8="","",$I$8),F17)</f>
        <v>0</v>
      </c>
      <c r="H17" s="36">
        <f>ROUND(E17*(G17),2)</f>
        <v>0</v>
      </c>
      <c r="I17" s="24">
        <f>H17*$I$10</f>
        <v>0</v>
      </c>
    </row>
    <row r="18" spans="1:9" s="25" customFormat="1" ht="14.25" customHeight="1" x14ac:dyDescent="0.25">
      <c r="E18" s="179"/>
      <c r="I18" s="39"/>
    </row>
    <row r="19" spans="1:9" s="25" customFormat="1" ht="14.25" customHeight="1" x14ac:dyDescent="0.2">
      <c r="A19" s="22" t="s">
        <v>3319</v>
      </c>
      <c r="B19" s="22" t="s">
        <v>8380</v>
      </c>
      <c r="C19" s="22">
        <v>0.45</v>
      </c>
      <c r="D19" s="22">
        <v>0.6</v>
      </c>
      <c r="E19" s="22">
        <v>442.76</v>
      </c>
      <c r="F19" s="35"/>
      <c r="G19" s="36">
        <f>IF(F19="",IF($I$8="","",$I$8),F19)</f>
        <v>0</v>
      </c>
      <c r="H19" s="36">
        <f>ROUND(E19*(G19),2)</f>
        <v>0</v>
      </c>
      <c r="I19" s="24">
        <f>H19*$I$10</f>
        <v>0</v>
      </c>
    </row>
    <row r="20" spans="1:9" s="25" customFormat="1" ht="14.25" customHeight="1" x14ac:dyDescent="0.2">
      <c r="A20" s="22" t="s">
        <v>7226</v>
      </c>
      <c r="B20" s="22" t="s">
        <v>7229</v>
      </c>
      <c r="C20" s="22">
        <v>0.55000000000000004</v>
      </c>
      <c r="D20" s="22">
        <v>0.75</v>
      </c>
      <c r="E20" s="22">
        <v>471.5</v>
      </c>
      <c r="F20" s="35"/>
      <c r="G20" s="36">
        <f>IF(F20="",IF($I$8="","",$I$8),F20)</f>
        <v>0</v>
      </c>
      <c r="H20" s="36">
        <f>ROUND(E20*(G20),2)</f>
        <v>0</v>
      </c>
      <c r="I20" s="24">
        <f>H20*$I$10</f>
        <v>0</v>
      </c>
    </row>
    <row r="21" spans="1:9" s="25" customFormat="1" ht="14.25" customHeight="1" x14ac:dyDescent="0.2">
      <c r="A21" s="22" t="s">
        <v>7227</v>
      </c>
      <c r="B21" s="22" t="s">
        <v>7230</v>
      </c>
      <c r="C21" s="22">
        <v>0.75</v>
      </c>
      <c r="D21" s="22">
        <v>1</v>
      </c>
      <c r="E21" s="22">
        <v>492.2</v>
      </c>
      <c r="F21" s="35"/>
      <c r="G21" s="36">
        <f>IF(F21="",IF($I$8="","",$I$8),F21)</f>
        <v>0</v>
      </c>
      <c r="H21" s="36">
        <f>ROUND(E21*(G21),2)</f>
        <v>0</v>
      </c>
      <c r="I21" s="24">
        <f>H21*$I$10</f>
        <v>0</v>
      </c>
    </row>
    <row r="22" spans="1:9" s="25" customFormat="1" ht="14.25" customHeight="1" x14ac:dyDescent="0.2">
      <c r="A22" s="22" t="s">
        <v>7228</v>
      </c>
      <c r="B22" s="22" t="s">
        <v>7231</v>
      </c>
      <c r="C22" s="22">
        <v>1.1000000000000001</v>
      </c>
      <c r="D22" s="22">
        <v>1.5</v>
      </c>
      <c r="E22" s="22">
        <v>601.44999999999993</v>
      </c>
      <c r="F22" s="35"/>
      <c r="G22" s="36">
        <f>IF(F22="",IF($I$8="","",$I$8),F22)</f>
        <v>0</v>
      </c>
      <c r="H22" s="36">
        <f>ROUND(E22*(G22),2)</f>
        <v>0</v>
      </c>
      <c r="I22" s="24">
        <f>H22*$I$10</f>
        <v>0</v>
      </c>
    </row>
    <row r="73" spans="8:8" ht="14.25" customHeight="1" x14ac:dyDescent="0.2">
      <c r="H73" s="15"/>
    </row>
  </sheetData>
  <mergeCells count="5">
    <mergeCell ref="C11:D11"/>
    <mergeCell ref="C12:D12"/>
    <mergeCell ref="A3:A4"/>
    <mergeCell ref="A1:I1"/>
    <mergeCell ref="A2:I2"/>
  </mergeCells>
  <phoneticPr fontId="1" type="noConversion"/>
  <conditionalFormatting sqref="A14:D17 F14:I17">
    <cfRule type="expression" dxfId="574" priority="14">
      <formula>MOD(ROW(),2)=0</formula>
    </cfRule>
  </conditionalFormatting>
  <conditionalFormatting sqref="E14:E17">
    <cfRule type="expression" dxfId="573" priority="8">
      <formula>MOD(ROW(),2)=0</formula>
    </cfRule>
  </conditionalFormatting>
  <conditionalFormatting sqref="E22">
    <cfRule type="expression" dxfId="572" priority="1">
      <formula>MOD(ROW(),2)=0</formula>
    </cfRule>
  </conditionalFormatting>
  <conditionalFormatting sqref="A19:D22 F19:I22">
    <cfRule type="expression" dxfId="571" priority="6">
      <formula>MOD(ROW(),2)=0</formula>
    </cfRule>
  </conditionalFormatting>
  <conditionalFormatting sqref="E19">
    <cfRule type="expression" dxfId="570" priority="4">
      <formula>MOD(ROW(),2)=0</formula>
    </cfRule>
  </conditionalFormatting>
  <conditionalFormatting sqref="E20">
    <cfRule type="expression" dxfId="569" priority="3">
      <formula>MOD(ROW(),2)=0</formula>
    </cfRule>
  </conditionalFormatting>
  <conditionalFormatting sqref="E21">
    <cfRule type="expression" dxfId="568" priority="2">
      <formula>MOD(ROW(),2)=0</formula>
    </cfRule>
  </conditionalFormatting>
  <hyperlinks>
    <hyperlink ref="H5" location="indice!A1" display="INDICE"/>
  </hyperlinks>
  <pageMargins left="0.25" right="0.25" top="0.75000000000000011" bottom="0.75000000000000011" header="0.30000000000000004" footer="0.30000000000000004"/>
  <pageSetup paperSize="9" orientation="portrait"/>
  <headerFooter alignWithMargins="0">
    <oddFooter>&amp;L&amp;"Calibri,Normale"&amp;K000000&amp;P&amp;R&amp;"Calibri,Normale"&amp;K00000065656565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>
    <tabColor theme="8" tint="-0.249977111117893"/>
  </sheetPr>
  <dimension ref="A1:J74"/>
  <sheetViews>
    <sheetView zoomScaleNormal="100" zoomScalePageLayoutView="120" workbookViewId="0">
      <selection activeCell="A3" sqref="A3:A4"/>
    </sheetView>
  </sheetViews>
  <sheetFormatPr defaultColWidth="8.85546875" defaultRowHeight="14.25" customHeight="1" x14ac:dyDescent="0.2"/>
  <cols>
    <col min="1" max="1" width="19.85546875" style="1" customWidth="1"/>
    <col min="2" max="2" width="23.42578125" style="1" bestFit="1" customWidth="1"/>
    <col min="3" max="4" width="5.85546875" style="1" bestFit="1" customWidth="1"/>
    <col min="5" max="5" width="9.7109375" style="48" bestFit="1" customWidth="1"/>
    <col min="6" max="6" width="17.140625" style="48" bestFit="1" customWidth="1"/>
    <col min="7" max="8" width="17.42578125" style="48" bestFit="1" customWidth="1"/>
    <col min="9" max="9" width="20.140625" style="19" bestFit="1" customWidth="1"/>
    <col min="10" max="16384" width="8.85546875" style="1"/>
  </cols>
  <sheetData>
    <row r="1" spans="1:10" ht="14.25" customHeight="1" x14ac:dyDescent="0.2">
      <c r="A1" s="316" t="s">
        <v>8513</v>
      </c>
      <c r="B1" s="316"/>
      <c r="C1" s="316"/>
      <c r="D1" s="316"/>
      <c r="E1" s="316"/>
      <c r="F1" s="316"/>
      <c r="G1" s="316"/>
      <c r="H1" s="316"/>
      <c r="I1" s="316"/>
    </row>
    <row r="2" spans="1:10" ht="14.25" customHeight="1" x14ac:dyDescent="0.2">
      <c r="A2" s="316" t="s">
        <v>8514</v>
      </c>
      <c r="B2" s="316"/>
      <c r="C2" s="316"/>
      <c r="D2" s="316"/>
      <c r="E2" s="316"/>
      <c r="F2" s="316"/>
      <c r="G2" s="316"/>
      <c r="H2" s="316"/>
      <c r="I2" s="316"/>
    </row>
    <row r="3" spans="1:10" ht="14.25" customHeight="1" x14ac:dyDescent="0.2">
      <c r="A3" s="292" t="s">
        <v>4105</v>
      </c>
      <c r="B3" s="27"/>
      <c r="C3" s="27"/>
      <c r="D3" s="27"/>
      <c r="E3" s="27"/>
      <c r="F3" s="27"/>
      <c r="G3" s="27"/>
      <c r="H3" s="27"/>
      <c r="I3" s="27"/>
      <c r="J3" s="17"/>
    </row>
    <row r="4" spans="1:10" ht="14.25" customHeight="1" x14ac:dyDescent="0.2">
      <c r="A4" s="292"/>
      <c r="B4" s="27"/>
      <c r="C4" s="27"/>
      <c r="D4" s="27"/>
      <c r="E4" s="27"/>
      <c r="F4" s="27"/>
      <c r="G4" s="27"/>
      <c r="H4" s="27"/>
      <c r="I4" s="27"/>
      <c r="J4" s="17"/>
    </row>
    <row r="5" spans="1:10" s="41" customFormat="1" ht="14.25" customHeight="1" x14ac:dyDescent="0.2">
      <c r="A5" s="168" t="s">
        <v>84</v>
      </c>
      <c r="B5" s="168"/>
      <c r="C5" s="168"/>
      <c r="D5" s="168"/>
      <c r="E5" s="168"/>
      <c r="F5" s="168"/>
      <c r="G5" s="168"/>
      <c r="H5" s="182" t="s">
        <v>2224</v>
      </c>
      <c r="I5" s="159"/>
      <c r="J5" s="46"/>
    </row>
    <row r="6" spans="1:10" s="41" customFormat="1" ht="14.25" customHeight="1" x14ac:dyDescent="0.2">
      <c r="A6" s="168" t="s">
        <v>67</v>
      </c>
      <c r="B6" s="168"/>
      <c r="C6" s="168"/>
      <c r="D6" s="168"/>
      <c r="E6" s="168"/>
      <c r="F6" s="168"/>
      <c r="G6" s="168"/>
      <c r="H6" s="162"/>
      <c r="I6" s="159"/>
      <c r="J6" s="46"/>
    </row>
    <row r="7" spans="1:10" s="41" customFormat="1" ht="14.25" customHeight="1" x14ac:dyDescent="0.2">
      <c r="A7" s="173"/>
      <c r="B7" s="173"/>
      <c r="C7" s="173"/>
      <c r="D7" s="173"/>
      <c r="E7" s="173"/>
      <c r="F7" s="173"/>
      <c r="G7" s="173"/>
      <c r="H7" s="162"/>
      <c r="I7" s="163"/>
      <c r="J7" s="47"/>
    </row>
    <row r="8" spans="1:10" s="41" customFormat="1" ht="14.25" customHeight="1" x14ac:dyDescent="0.2">
      <c r="A8" s="216" t="s">
        <v>4082</v>
      </c>
      <c r="B8" s="216" t="s">
        <v>4079</v>
      </c>
      <c r="C8" s="173"/>
      <c r="D8" s="173"/>
      <c r="E8" s="173"/>
      <c r="F8" s="173"/>
      <c r="G8" s="173"/>
      <c r="H8" s="173" t="s">
        <v>2223</v>
      </c>
      <c r="I8" s="156">
        <f>IF(indice!$C$43="",indice!$D$7,indice!$C$43)</f>
        <v>0</v>
      </c>
      <c r="J8" s="47"/>
    </row>
    <row r="9" spans="1:10" s="41" customFormat="1" ht="14.25" customHeight="1" x14ac:dyDescent="0.2">
      <c r="A9" s="173"/>
      <c r="B9" s="173"/>
      <c r="C9" s="173"/>
      <c r="D9" s="173"/>
      <c r="E9" s="173"/>
      <c r="F9" s="173"/>
      <c r="G9" s="173"/>
      <c r="H9" s="173" t="s">
        <v>2221</v>
      </c>
      <c r="I9" s="156">
        <f>indice!$E$10</f>
        <v>0</v>
      </c>
    </row>
    <row r="10" spans="1:10" s="41" customFormat="1" ht="14.25" customHeight="1" x14ac:dyDescent="0.2">
      <c r="A10" s="173"/>
      <c r="B10" s="173"/>
      <c r="C10" s="173"/>
      <c r="D10" s="173"/>
      <c r="E10" s="173"/>
      <c r="F10" s="173"/>
      <c r="G10" s="173"/>
      <c r="H10" s="173" t="s">
        <v>2221</v>
      </c>
      <c r="I10" s="156">
        <f>indice!$F$10</f>
        <v>0</v>
      </c>
    </row>
    <row r="11" spans="1:10" s="41" customFormat="1" ht="14.25" customHeight="1" x14ac:dyDescent="0.2">
      <c r="A11" s="55" t="s">
        <v>137</v>
      </c>
      <c r="B11" s="55" t="s">
        <v>4080</v>
      </c>
      <c r="C11" s="288" t="s">
        <v>141</v>
      </c>
      <c r="D11" s="288"/>
      <c r="E11" s="55" t="s">
        <v>143</v>
      </c>
      <c r="F11" s="67" t="s">
        <v>145</v>
      </c>
      <c r="G11" s="67" t="s">
        <v>2223</v>
      </c>
      <c r="H11" s="67" t="s">
        <v>148</v>
      </c>
      <c r="I11" s="68" t="s">
        <v>150</v>
      </c>
    </row>
    <row r="12" spans="1:10" s="41" customFormat="1" ht="14.25" customHeight="1" x14ac:dyDescent="0.2">
      <c r="A12" s="56" t="s">
        <v>138</v>
      </c>
      <c r="B12" s="56" t="s">
        <v>4078</v>
      </c>
      <c r="C12" s="290" t="s">
        <v>142</v>
      </c>
      <c r="D12" s="290"/>
      <c r="E12" s="56" t="s">
        <v>144</v>
      </c>
      <c r="F12" s="69" t="s">
        <v>146</v>
      </c>
      <c r="G12" s="69" t="s">
        <v>147</v>
      </c>
      <c r="H12" s="69" t="s">
        <v>149</v>
      </c>
      <c r="I12" s="70" t="s">
        <v>151</v>
      </c>
    </row>
    <row r="13" spans="1:10" s="25" customFormat="1" ht="14.25" customHeight="1" x14ac:dyDescent="0.2">
      <c r="A13" s="24"/>
      <c r="B13" s="24"/>
      <c r="C13" s="24" t="s">
        <v>159</v>
      </c>
      <c r="D13" s="24" t="s">
        <v>0</v>
      </c>
      <c r="E13" s="24" t="s">
        <v>15</v>
      </c>
      <c r="F13" s="24"/>
      <c r="G13" s="24"/>
      <c r="H13" s="24" t="str">
        <f>E13</f>
        <v>€</v>
      </c>
      <c r="I13" s="24">
        <f>$I$9</f>
        <v>0</v>
      </c>
    </row>
    <row r="14" spans="1:10" s="25" customFormat="1" ht="14.25" customHeight="1" x14ac:dyDescent="0.2">
      <c r="A14" s="40" t="s">
        <v>305</v>
      </c>
      <c r="B14" s="22" t="s">
        <v>306</v>
      </c>
      <c r="C14" s="22">
        <v>0.37</v>
      </c>
      <c r="D14" s="22">
        <v>0.5</v>
      </c>
      <c r="E14" s="24">
        <v>510.09</v>
      </c>
      <c r="F14" s="35"/>
      <c r="G14" s="36">
        <f t="shared" ref="G14:G20" si="0">IF(F14="",IF($I$8="","",$I$8),F14)</f>
        <v>0</v>
      </c>
      <c r="H14" s="36">
        <f t="shared" ref="H14:H20" si="1">ROUND(E14*(G14),2)</f>
        <v>0</v>
      </c>
      <c r="I14" s="24">
        <f>H14*$I$10</f>
        <v>0</v>
      </c>
    </row>
    <row r="15" spans="1:10" s="25" customFormat="1" ht="14.25" customHeight="1" x14ac:dyDescent="0.2">
      <c r="A15" s="22" t="s">
        <v>307</v>
      </c>
      <c r="B15" s="22" t="s">
        <v>308</v>
      </c>
      <c r="C15" s="22">
        <v>0.55000000000000004</v>
      </c>
      <c r="D15" s="22">
        <v>0.75</v>
      </c>
      <c r="E15" s="24">
        <v>548.14</v>
      </c>
      <c r="F15" s="35"/>
      <c r="G15" s="36">
        <f t="shared" si="0"/>
        <v>0</v>
      </c>
      <c r="H15" s="36">
        <f t="shared" si="1"/>
        <v>0</v>
      </c>
      <c r="I15" s="24">
        <f t="shared" ref="I15:I20" si="2">H15*$I$10</f>
        <v>0</v>
      </c>
    </row>
    <row r="16" spans="1:10" s="25" customFormat="1" ht="14.25" customHeight="1" x14ac:dyDescent="0.2">
      <c r="A16" s="40" t="s">
        <v>3325</v>
      </c>
      <c r="B16" s="22" t="s">
        <v>3320</v>
      </c>
      <c r="C16" s="22">
        <v>0.75</v>
      </c>
      <c r="D16" s="22">
        <v>1</v>
      </c>
      <c r="E16" s="24">
        <v>570.99</v>
      </c>
      <c r="F16" s="35"/>
      <c r="G16" s="36">
        <f t="shared" si="0"/>
        <v>0</v>
      </c>
      <c r="H16" s="36">
        <f t="shared" si="1"/>
        <v>0</v>
      </c>
      <c r="I16" s="24">
        <f t="shared" si="2"/>
        <v>0</v>
      </c>
    </row>
    <row r="17" spans="1:9" s="25" customFormat="1" ht="14.25" customHeight="1" x14ac:dyDescent="0.2">
      <c r="A17" s="22" t="s">
        <v>3326</v>
      </c>
      <c r="B17" s="22" t="s">
        <v>3321</v>
      </c>
      <c r="C17" s="22">
        <v>1.1000000000000001</v>
      </c>
      <c r="D17" s="22">
        <v>1.5</v>
      </c>
      <c r="E17" s="24">
        <v>675.41</v>
      </c>
      <c r="F17" s="35"/>
      <c r="G17" s="36">
        <f t="shared" si="0"/>
        <v>0</v>
      </c>
      <c r="H17" s="36">
        <f t="shared" si="1"/>
        <v>0</v>
      </c>
      <c r="I17" s="24">
        <f t="shared" si="2"/>
        <v>0</v>
      </c>
    </row>
    <row r="18" spans="1:9" s="25" customFormat="1" ht="14.25" customHeight="1" x14ac:dyDescent="0.2">
      <c r="A18" s="40" t="s">
        <v>3327</v>
      </c>
      <c r="B18" s="22" t="s">
        <v>3322</v>
      </c>
      <c r="C18" s="22">
        <v>1.1000000000000001</v>
      </c>
      <c r="D18" s="22">
        <v>1.5</v>
      </c>
      <c r="E18" s="24">
        <v>759.39</v>
      </c>
      <c r="F18" s="35"/>
      <c r="G18" s="36">
        <f t="shared" si="0"/>
        <v>0</v>
      </c>
      <c r="H18" s="36">
        <f t="shared" si="1"/>
        <v>0</v>
      </c>
      <c r="I18" s="24">
        <f t="shared" si="2"/>
        <v>0</v>
      </c>
    </row>
    <row r="19" spans="1:9" s="25" customFormat="1" ht="14.25" customHeight="1" x14ac:dyDescent="0.2">
      <c r="A19" s="22" t="s">
        <v>3328</v>
      </c>
      <c r="B19" s="22" t="s">
        <v>3323</v>
      </c>
      <c r="C19" s="22">
        <v>1.5</v>
      </c>
      <c r="D19" s="22">
        <v>2</v>
      </c>
      <c r="E19" s="24">
        <v>787.97</v>
      </c>
      <c r="F19" s="35"/>
      <c r="G19" s="36">
        <f t="shared" si="0"/>
        <v>0</v>
      </c>
      <c r="H19" s="36">
        <f t="shared" si="1"/>
        <v>0</v>
      </c>
      <c r="I19" s="24">
        <f t="shared" si="2"/>
        <v>0</v>
      </c>
    </row>
    <row r="20" spans="1:9" s="25" customFormat="1" ht="14.25" customHeight="1" x14ac:dyDescent="0.2">
      <c r="A20" s="40" t="s">
        <v>3329</v>
      </c>
      <c r="B20" s="22" t="s">
        <v>3324</v>
      </c>
      <c r="C20" s="22">
        <v>2.2000000000000002</v>
      </c>
      <c r="D20" s="22">
        <v>3</v>
      </c>
      <c r="E20" s="24">
        <v>856.49</v>
      </c>
      <c r="F20" s="35"/>
      <c r="G20" s="36">
        <f t="shared" si="0"/>
        <v>0</v>
      </c>
      <c r="H20" s="36">
        <f t="shared" si="1"/>
        <v>0</v>
      </c>
      <c r="I20" s="24">
        <f t="shared" si="2"/>
        <v>0</v>
      </c>
    </row>
    <row r="21" spans="1:9" s="25" customFormat="1" ht="14.25" customHeight="1" x14ac:dyDescent="0.25">
      <c r="A21" s="22"/>
      <c r="B21" s="22"/>
      <c r="C21" s="22"/>
      <c r="D21" s="22"/>
      <c r="E21" s="179"/>
      <c r="F21" s="36"/>
      <c r="G21" s="36"/>
      <c r="H21" s="36"/>
      <c r="I21" s="24"/>
    </row>
    <row r="22" spans="1:9" s="25" customFormat="1" ht="14.25" customHeight="1" x14ac:dyDescent="0.2">
      <c r="A22" s="40" t="s">
        <v>309</v>
      </c>
      <c r="B22" s="22" t="s">
        <v>310</v>
      </c>
      <c r="C22" s="22">
        <v>0.37</v>
      </c>
      <c r="D22" s="22">
        <v>0.5</v>
      </c>
      <c r="E22" s="24">
        <v>510.09</v>
      </c>
      <c r="F22" s="35"/>
      <c r="G22" s="36">
        <f t="shared" ref="G22:G28" si="3">IF(F22="",IF($I$8="","",$I$8),F22)</f>
        <v>0</v>
      </c>
      <c r="H22" s="36">
        <f t="shared" ref="H22:H28" si="4">ROUND(E22*(G22),2)</f>
        <v>0</v>
      </c>
      <c r="I22" s="24">
        <f t="shared" ref="I22:I28" si="5">H22*$I$10</f>
        <v>0</v>
      </c>
    </row>
    <row r="23" spans="1:9" s="25" customFormat="1" ht="14.25" customHeight="1" x14ac:dyDescent="0.2">
      <c r="A23" s="40" t="s">
        <v>7234</v>
      </c>
      <c r="B23" s="22" t="s">
        <v>7238</v>
      </c>
      <c r="C23" s="22">
        <v>0.55000000000000004</v>
      </c>
      <c r="D23" s="22">
        <v>0.75</v>
      </c>
      <c r="E23" s="24">
        <v>564.65</v>
      </c>
      <c r="F23" s="35"/>
      <c r="G23" s="36">
        <f t="shared" si="3"/>
        <v>0</v>
      </c>
      <c r="H23" s="36">
        <f t="shared" si="4"/>
        <v>0</v>
      </c>
      <c r="I23" s="24">
        <f t="shared" si="5"/>
        <v>0</v>
      </c>
    </row>
    <row r="24" spans="1:9" s="25" customFormat="1" ht="14.25" customHeight="1" x14ac:dyDescent="0.2">
      <c r="A24" s="40" t="s">
        <v>7235</v>
      </c>
      <c r="B24" s="22" t="s">
        <v>7239</v>
      </c>
      <c r="C24" s="22">
        <v>0.75</v>
      </c>
      <c r="D24" s="22">
        <v>1</v>
      </c>
      <c r="E24" s="24">
        <v>588.79999999999995</v>
      </c>
      <c r="F24" s="35"/>
      <c r="G24" s="36">
        <f t="shared" si="3"/>
        <v>0</v>
      </c>
      <c r="H24" s="36">
        <f t="shared" si="4"/>
        <v>0</v>
      </c>
      <c r="I24" s="24">
        <f t="shared" si="5"/>
        <v>0</v>
      </c>
    </row>
    <row r="25" spans="1:9" s="25" customFormat="1" ht="14.25" customHeight="1" x14ac:dyDescent="0.2">
      <c r="A25" s="40" t="s">
        <v>7236</v>
      </c>
      <c r="B25" s="22" t="s">
        <v>7240</v>
      </c>
      <c r="C25" s="22">
        <v>1.1000000000000001</v>
      </c>
      <c r="D25" s="22">
        <v>1.5</v>
      </c>
      <c r="E25" s="24">
        <v>695.75</v>
      </c>
      <c r="F25" s="35"/>
      <c r="G25" s="36">
        <f t="shared" si="3"/>
        <v>0</v>
      </c>
      <c r="H25" s="36">
        <f t="shared" si="4"/>
        <v>0</v>
      </c>
      <c r="I25" s="24">
        <f t="shared" si="5"/>
        <v>0</v>
      </c>
    </row>
    <row r="26" spans="1:9" s="25" customFormat="1" ht="14.25" customHeight="1" x14ac:dyDescent="0.2">
      <c r="A26" s="40" t="s">
        <v>7237</v>
      </c>
      <c r="B26" s="22" t="s">
        <v>7241</v>
      </c>
      <c r="C26" s="22">
        <v>1.1000000000000001</v>
      </c>
      <c r="D26" s="22">
        <v>1.5</v>
      </c>
      <c r="E26" s="24">
        <v>783.15</v>
      </c>
      <c r="F26" s="35"/>
      <c r="G26" s="36">
        <f t="shared" si="3"/>
        <v>0</v>
      </c>
      <c r="H26" s="36">
        <f t="shared" si="4"/>
        <v>0</v>
      </c>
      <c r="I26" s="24">
        <f t="shared" si="5"/>
        <v>0</v>
      </c>
    </row>
    <row r="27" spans="1:9" s="25" customFormat="1" ht="14.25" customHeight="1" x14ac:dyDescent="0.2">
      <c r="A27" s="40" t="s">
        <v>311</v>
      </c>
      <c r="B27" s="22" t="s">
        <v>312</v>
      </c>
      <c r="C27" s="22">
        <v>1.5</v>
      </c>
      <c r="D27" s="22">
        <v>2</v>
      </c>
      <c r="E27" s="24">
        <v>787.97</v>
      </c>
      <c r="F27" s="35"/>
      <c r="G27" s="36">
        <f t="shared" si="3"/>
        <v>0</v>
      </c>
      <c r="H27" s="36">
        <f t="shared" si="4"/>
        <v>0</v>
      </c>
      <c r="I27" s="24">
        <f t="shared" si="5"/>
        <v>0</v>
      </c>
    </row>
    <row r="28" spans="1:9" s="25" customFormat="1" ht="14.25" customHeight="1" x14ac:dyDescent="0.2">
      <c r="A28" s="284" t="s">
        <v>8381</v>
      </c>
      <c r="B28" s="22" t="s">
        <v>2844</v>
      </c>
      <c r="C28" s="22">
        <v>1.8</v>
      </c>
      <c r="D28" s="22">
        <v>2.5</v>
      </c>
      <c r="E28" s="24">
        <v>942.61</v>
      </c>
      <c r="F28" s="35"/>
      <c r="G28" s="36">
        <f t="shared" si="3"/>
        <v>0</v>
      </c>
      <c r="H28" s="36">
        <f t="shared" si="4"/>
        <v>0</v>
      </c>
      <c r="I28" s="24">
        <f t="shared" si="5"/>
        <v>0</v>
      </c>
    </row>
    <row r="31" spans="1:9" ht="14.25" customHeight="1" x14ac:dyDescent="0.2">
      <c r="A31" s="292" t="s">
        <v>8382</v>
      </c>
      <c r="B31" s="27"/>
      <c r="C31" s="27"/>
      <c r="D31" s="27"/>
      <c r="E31" s="27"/>
      <c r="F31" s="27"/>
      <c r="G31" s="27"/>
      <c r="H31" s="27"/>
      <c r="I31" s="27"/>
    </row>
    <row r="32" spans="1:9" ht="14.25" customHeight="1" x14ac:dyDescent="0.2">
      <c r="A32" s="292"/>
      <c r="B32" s="27"/>
      <c r="C32" s="27"/>
      <c r="D32" s="27"/>
      <c r="E32" s="27"/>
      <c r="F32" s="27"/>
      <c r="G32" s="27"/>
      <c r="H32" s="27"/>
      <c r="I32" s="27"/>
    </row>
    <row r="33" spans="1:9" ht="14.25" customHeight="1" x14ac:dyDescent="0.2">
      <c r="A33" s="168" t="s">
        <v>8383</v>
      </c>
      <c r="B33" s="168"/>
      <c r="C33" s="168"/>
      <c r="D33" s="168"/>
      <c r="E33" s="168"/>
      <c r="F33" s="168"/>
      <c r="G33" s="168"/>
      <c r="H33" s="182" t="s">
        <v>2224</v>
      </c>
      <c r="I33" s="159"/>
    </row>
    <row r="34" spans="1:9" ht="14.25" customHeight="1" x14ac:dyDescent="0.2">
      <c r="A34" s="168" t="s">
        <v>8384</v>
      </c>
      <c r="B34" s="168"/>
      <c r="C34" s="168"/>
      <c r="D34" s="168"/>
      <c r="E34" s="168"/>
      <c r="F34" s="168"/>
      <c r="G34" s="168"/>
      <c r="H34" s="162"/>
      <c r="I34" s="159"/>
    </row>
    <row r="35" spans="1:9" ht="14.25" customHeight="1" x14ac:dyDescent="0.2">
      <c r="A35" s="173"/>
      <c r="B35" s="173"/>
      <c r="C35" s="173"/>
      <c r="D35" s="173"/>
      <c r="E35" s="173"/>
      <c r="F35" s="173"/>
      <c r="G35" s="173"/>
      <c r="H35" s="162"/>
      <c r="I35" s="163"/>
    </row>
    <row r="36" spans="1:9" ht="14.25" customHeight="1" x14ac:dyDescent="0.2">
      <c r="A36" s="216" t="s">
        <v>4082</v>
      </c>
      <c r="B36" s="216" t="s">
        <v>4079</v>
      </c>
      <c r="C36" s="173"/>
      <c r="D36" s="173"/>
      <c r="E36" s="173"/>
      <c r="F36" s="173"/>
      <c r="G36" s="173"/>
      <c r="H36" s="173" t="s">
        <v>2223</v>
      </c>
      <c r="I36" s="156">
        <f>IF(indice!$C$43="",indice!$D$7,indice!$C$43)</f>
        <v>0</v>
      </c>
    </row>
    <row r="37" spans="1:9" ht="14.25" customHeight="1" x14ac:dyDescent="0.2">
      <c r="A37" s="173"/>
      <c r="B37" s="173"/>
      <c r="C37" s="173"/>
      <c r="D37" s="173"/>
      <c r="E37" s="173"/>
      <c r="F37" s="173"/>
      <c r="G37" s="173"/>
      <c r="H37" s="173" t="s">
        <v>2221</v>
      </c>
      <c r="I37" s="156">
        <f>indice!$E$10</f>
        <v>0</v>
      </c>
    </row>
    <row r="38" spans="1:9" ht="14.25" customHeight="1" x14ac:dyDescent="0.2">
      <c r="A38" s="173"/>
      <c r="B38" s="173"/>
      <c r="C38" s="173"/>
      <c r="D38" s="173"/>
      <c r="E38" s="173"/>
      <c r="F38" s="173"/>
      <c r="G38" s="173"/>
      <c r="H38" s="173" t="s">
        <v>2221</v>
      </c>
      <c r="I38" s="156">
        <f>indice!$F$10</f>
        <v>0</v>
      </c>
    </row>
    <row r="39" spans="1:9" ht="14.25" customHeight="1" x14ac:dyDescent="0.2">
      <c r="A39" s="282" t="s">
        <v>137</v>
      </c>
      <c r="B39" s="282" t="s">
        <v>4080</v>
      </c>
      <c r="C39" s="288" t="s">
        <v>141</v>
      </c>
      <c r="D39" s="288"/>
      <c r="E39" s="282" t="s">
        <v>143</v>
      </c>
      <c r="F39" s="67" t="s">
        <v>145</v>
      </c>
      <c r="G39" s="67" t="s">
        <v>2223</v>
      </c>
      <c r="H39" s="67" t="s">
        <v>148</v>
      </c>
      <c r="I39" s="68" t="s">
        <v>150</v>
      </c>
    </row>
    <row r="40" spans="1:9" ht="14.25" customHeight="1" x14ac:dyDescent="0.2">
      <c r="A40" s="283" t="s">
        <v>138</v>
      </c>
      <c r="B40" s="283" t="s">
        <v>4078</v>
      </c>
      <c r="C40" s="290" t="s">
        <v>142</v>
      </c>
      <c r="D40" s="290"/>
      <c r="E40" s="283" t="s">
        <v>144</v>
      </c>
      <c r="F40" s="69" t="s">
        <v>146</v>
      </c>
      <c r="G40" s="69" t="s">
        <v>147</v>
      </c>
      <c r="H40" s="69" t="s">
        <v>149</v>
      </c>
      <c r="I40" s="70" t="s">
        <v>151</v>
      </c>
    </row>
    <row r="41" spans="1:9" ht="14.25" customHeight="1" x14ac:dyDescent="0.2">
      <c r="A41" s="24"/>
      <c r="B41" s="24"/>
      <c r="C41" s="24" t="s">
        <v>159</v>
      </c>
      <c r="D41" s="24" t="s">
        <v>0</v>
      </c>
      <c r="E41" s="24" t="s">
        <v>15</v>
      </c>
      <c r="F41" s="24"/>
      <c r="G41" s="24"/>
      <c r="H41" s="24" t="str">
        <f>E41</f>
        <v>€</v>
      </c>
      <c r="I41" s="24">
        <f>$I$9</f>
        <v>0</v>
      </c>
    </row>
    <row r="42" spans="1:9" ht="14.25" customHeight="1" x14ac:dyDescent="0.2">
      <c r="A42" s="40" t="s">
        <v>8385</v>
      </c>
      <c r="B42" s="22" t="s">
        <v>8386</v>
      </c>
      <c r="C42" s="22">
        <v>1.05</v>
      </c>
      <c r="D42" s="22">
        <v>1.45</v>
      </c>
      <c r="E42" s="24">
        <v>1357</v>
      </c>
      <c r="F42" s="35"/>
      <c r="G42" s="36">
        <f t="shared" ref="G42" si="6">IF(F42="",IF($I$8="","",$I$8),F42)</f>
        <v>0</v>
      </c>
      <c r="H42" s="36">
        <f t="shared" ref="H42" si="7">ROUND(E42*(G42),2)</f>
        <v>0</v>
      </c>
      <c r="I42" s="24">
        <f>H42*$I$10</f>
        <v>0</v>
      </c>
    </row>
    <row r="74" spans="8:8" ht="14.25" customHeight="1" x14ac:dyDescent="0.2">
      <c r="H74" s="15"/>
    </row>
  </sheetData>
  <mergeCells count="8">
    <mergeCell ref="A1:I1"/>
    <mergeCell ref="A2:I2"/>
    <mergeCell ref="C40:D40"/>
    <mergeCell ref="C11:D11"/>
    <mergeCell ref="C12:D12"/>
    <mergeCell ref="A3:A4"/>
    <mergeCell ref="A31:A32"/>
    <mergeCell ref="C39:D39"/>
  </mergeCells>
  <phoneticPr fontId="1" type="noConversion"/>
  <conditionalFormatting sqref="A14:D28 F14:I28">
    <cfRule type="expression" dxfId="567" priority="23">
      <formula>MOD(ROW(),2)=0</formula>
    </cfRule>
  </conditionalFormatting>
  <conditionalFormatting sqref="E26">
    <cfRule type="expression" dxfId="566" priority="8">
      <formula>MOD(ROW(),2)=0</formula>
    </cfRule>
  </conditionalFormatting>
  <conditionalFormatting sqref="E19">
    <cfRule type="expression" dxfId="565" priority="14">
      <formula>MOD(ROW(),2)=0</formula>
    </cfRule>
  </conditionalFormatting>
  <conditionalFormatting sqref="E14">
    <cfRule type="expression" dxfId="564" priority="19">
      <formula>MOD(ROW(),2)=0</formula>
    </cfRule>
  </conditionalFormatting>
  <conditionalFormatting sqref="E15">
    <cfRule type="expression" dxfId="563" priority="18">
      <formula>MOD(ROW(),2)=0</formula>
    </cfRule>
  </conditionalFormatting>
  <conditionalFormatting sqref="E16">
    <cfRule type="expression" dxfId="562" priority="17">
      <formula>MOD(ROW(),2)=0</formula>
    </cfRule>
  </conditionalFormatting>
  <conditionalFormatting sqref="E17">
    <cfRule type="expression" dxfId="561" priority="16">
      <formula>MOD(ROW(),2)=0</formula>
    </cfRule>
  </conditionalFormatting>
  <conditionalFormatting sqref="E18">
    <cfRule type="expression" dxfId="560" priority="15">
      <formula>MOD(ROW(),2)=0</formula>
    </cfRule>
  </conditionalFormatting>
  <conditionalFormatting sqref="E20">
    <cfRule type="expression" dxfId="559" priority="13">
      <formula>MOD(ROW(),2)=0</formula>
    </cfRule>
  </conditionalFormatting>
  <conditionalFormatting sqref="E22">
    <cfRule type="expression" dxfId="558" priority="12">
      <formula>MOD(ROW(),2)=0</formula>
    </cfRule>
  </conditionalFormatting>
  <conditionalFormatting sqref="E23">
    <cfRule type="expression" dxfId="557" priority="11">
      <formula>MOD(ROW(),2)=0</formula>
    </cfRule>
  </conditionalFormatting>
  <conditionalFormatting sqref="E24">
    <cfRule type="expression" dxfId="556" priority="10">
      <formula>MOD(ROW(),2)=0</formula>
    </cfRule>
  </conditionalFormatting>
  <conditionalFormatting sqref="E25">
    <cfRule type="expression" dxfId="555" priority="9">
      <formula>MOD(ROW(),2)=0</formula>
    </cfRule>
  </conditionalFormatting>
  <conditionalFormatting sqref="E27">
    <cfRule type="expression" dxfId="554" priority="7">
      <formula>MOD(ROW(),2)=0</formula>
    </cfRule>
  </conditionalFormatting>
  <conditionalFormatting sqref="E28">
    <cfRule type="expression" dxfId="553" priority="6">
      <formula>MOD(ROW(),2)=0</formula>
    </cfRule>
  </conditionalFormatting>
  <conditionalFormatting sqref="E42">
    <cfRule type="expression" dxfId="552" priority="1">
      <formula>MOD(ROW(),2)=0</formula>
    </cfRule>
  </conditionalFormatting>
  <conditionalFormatting sqref="A42:D42 F42:I42">
    <cfRule type="expression" dxfId="551" priority="2">
      <formula>MOD(ROW(),2)=0</formula>
    </cfRule>
  </conditionalFormatting>
  <hyperlinks>
    <hyperlink ref="H5" location="indice!A1" display="INDICE"/>
    <hyperlink ref="H33" location="indice!A1" display="INDICE"/>
  </hyperlinks>
  <pageMargins left="0.25" right="0.25" top="0.75000000000000011" bottom="0.75000000000000011" header="0.30000000000000004" footer="0.30000000000000004"/>
  <pageSetup paperSize="9" orientation="portrait"/>
  <headerFooter alignWithMargins="0">
    <oddFooter>&amp;L&amp;"Calibri,Normale"&amp;K000000&amp;P&amp;R&amp;"Calibri,Normale"&amp;K00000065656565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tabColor theme="8" tint="-0.249977111117893"/>
  </sheetPr>
  <dimension ref="A1:X54"/>
  <sheetViews>
    <sheetView zoomScaleNormal="100" zoomScalePageLayoutView="120" workbookViewId="0">
      <selection activeCell="A3" sqref="A3:A4"/>
    </sheetView>
  </sheetViews>
  <sheetFormatPr defaultColWidth="8.85546875" defaultRowHeight="14.25" customHeight="1" x14ac:dyDescent="0.2"/>
  <cols>
    <col min="1" max="1" width="19" style="41" customWidth="1"/>
    <col min="2" max="2" width="21.42578125" style="41" bestFit="1" customWidth="1"/>
    <col min="3" max="4" width="5.140625" style="41" bestFit="1" customWidth="1"/>
    <col min="5" max="5" width="9.7109375" style="76" bestFit="1" customWidth="1"/>
    <col min="6" max="6" width="13.85546875" style="76" hidden="1" customWidth="1"/>
    <col min="7" max="7" width="15.42578125" style="76" hidden="1" customWidth="1"/>
    <col min="8" max="8" width="16.85546875" style="76" hidden="1" customWidth="1"/>
    <col min="9" max="9" width="17.140625" style="44" hidden="1" customWidth="1"/>
    <col min="10" max="10" width="1" style="41" customWidth="1"/>
    <col min="11" max="12" width="15.85546875" style="41" customWidth="1"/>
    <col min="13" max="13" width="11.140625" style="41" customWidth="1"/>
    <col min="14" max="14" width="13.42578125" style="41" customWidth="1"/>
    <col min="15" max="15" width="4.85546875" style="41" customWidth="1"/>
    <col min="16" max="16" width="12.42578125" style="41" customWidth="1"/>
    <col min="17" max="17" width="15.85546875" style="41" customWidth="1"/>
    <col min="18" max="18" width="13.85546875" style="41" customWidth="1"/>
    <col min="19" max="19" width="15.42578125" style="41" customWidth="1"/>
    <col min="20" max="22" width="13.140625" style="41" customWidth="1"/>
    <col min="23" max="23" width="16.85546875" style="41" customWidth="1"/>
    <col min="24" max="24" width="11.85546875" style="41" customWidth="1"/>
    <col min="25" max="16384" width="8.85546875" style="41"/>
  </cols>
  <sheetData>
    <row r="1" spans="1:24" ht="14.25" customHeight="1" x14ac:dyDescent="0.2">
      <c r="A1" s="317" t="s">
        <v>8513</v>
      </c>
      <c r="B1" s="317"/>
      <c r="C1" s="317"/>
      <c r="D1" s="317"/>
      <c r="E1" s="317"/>
    </row>
    <row r="2" spans="1:24" ht="14.25" customHeight="1" x14ac:dyDescent="0.2">
      <c r="A2" s="317" t="s">
        <v>8514</v>
      </c>
      <c r="B2" s="317"/>
      <c r="C2" s="317"/>
      <c r="D2" s="317"/>
      <c r="E2" s="317"/>
    </row>
    <row r="3" spans="1:24" ht="14.25" customHeight="1" x14ac:dyDescent="0.2">
      <c r="A3" s="292" t="s">
        <v>53</v>
      </c>
      <c r="B3" s="79"/>
      <c r="C3" s="79"/>
      <c r="D3" s="79"/>
      <c r="E3" s="79"/>
      <c r="F3" s="79"/>
      <c r="G3" s="79"/>
      <c r="H3" s="79"/>
      <c r="I3" s="79"/>
      <c r="J3" s="46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</row>
    <row r="4" spans="1:24" ht="14.25" customHeight="1" x14ac:dyDescent="0.2">
      <c r="A4" s="292"/>
      <c r="B4" s="79"/>
      <c r="C4" s="79"/>
      <c r="D4" s="79"/>
      <c r="E4" s="79"/>
      <c r="F4" s="79"/>
      <c r="G4" s="79"/>
      <c r="H4" s="79"/>
      <c r="I4" s="79"/>
      <c r="J4" s="46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</row>
    <row r="5" spans="1:24" ht="14.25" customHeight="1" x14ac:dyDescent="0.2">
      <c r="A5" s="168" t="s">
        <v>85</v>
      </c>
      <c r="B5" s="168"/>
      <c r="C5" s="168"/>
      <c r="D5" s="168"/>
      <c r="E5" s="168"/>
      <c r="F5" s="168"/>
      <c r="G5" s="168"/>
      <c r="H5" s="182" t="s">
        <v>2224</v>
      </c>
      <c r="I5" s="159"/>
      <c r="J5" s="168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</row>
    <row r="6" spans="1:24" ht="14.25" customHeight="1" x14ac:dyDescent="0.2">
      <c r="A6" s="168" t="s">
        <v>68</v>
      </c>
      <c r="B6" s="168"/>
      <c r="C6" s="168"/>
      <c r="D6" s="168"/>
      <c r="E6" s="168"/>
      <c r="F6" s="168"/>
      <c r="G6" s="168"/>
      <c r="H6" s="162"/>
      <c r="I6" s="159"/>
      <c r="J6" s="168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</row>
    <row r="7" spans="1:24" ht="14.25" customHeight="1" x14ac:dyDescent="0.2">
      <c r="A7" s="173"/>
      <c r="B7" s="173"/>
      <c r="C7" s="173"/>
      <c r="D7" s="173"/>
      <c r="E7" s="173"/>
      <c r="F7" s="173"/>
      <c r="G7" s="173"/>
      <c r="H7" s="162"/>
      <c r="I7" s="163"/>
      <c r="J7" s="186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</row>
    <row r="8" spans="1:24" ht="14.25" customHeight="1" x14ac:dyDescent="0.2">
      <c r="A8" s="155" t="s">
        <v>4081</v>
      </c>
      <c r="B8" s="155" t="s">
        <v>4086</v>
      </c>
      <c r="C8" s="173"/>
      <c r="D8" s="173"/>
      <c r="E8" s="173"/>
      <c r="F8" s="173"/>
      <c r="G8" s="173"/>
      <c r="H8" s="173" t="s">
        <v>2223</v>
      </c>
      <c r="I8" s="156">
        <f>IF(indice!$C$46="",indice!$D$7,indice!$C$46)</f>
        <v>0</v>
      </c>
      <c r="J8" s="186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65" t="s">
        <v>2223</v>
      </c>
      <c r="X8" s="166">
        <f>$I$8</f>
        <v>0</v>
      </c>
    </row>
    <row r="9" spans="1:24" ht="14.25" customHeight="1" x14ac:dyDescent="0.2">
      <c r="A9" s="155" t="s">
        <v>4082</v>
      </c>
      <c r="B9" s="155" t="s">
        <v>4079</v>
      </c>
      <c r="C9" s="173"/>
      <c r="D9" s="173"/>
      <c r="E9" s="173"/>
      <c r="F9" s="173"/>
      <c r="G9" s="173"/>
      <c r="H9" s="173" t="s">
        <v>2221</v>
      </c>
      <c r="I9" s="156">
        <f>indice!$E$10</f>
        <v>0</v>
      </c>
      <c r="J9" s="16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90"/>
      <c r="X9" s="190"/>
    </row>
    <row r="10" spans="1:24" ht="14.25" customHeight="1" x14ac:dyDescent="0.2">
      <c r="A10" s="173"/>
      <c r="B10" s="173"/>
      <c r="C10" s="173"/>
      <c r="D10" s="173"/>
      <c r="E10" s="173"/>
      <c r="F10" s="173"/>
      <c r="G10" s="173"/>
      <c r="H10" s="173" t="s">
        <v>2221</v>
      </c>
      <c r="I10" s="156">
        <f>indice!$F$10</f>
        <v>0</v>
      </c>
      <c r="J10" s="16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90"/>
      <c r="X10" s="190"/>
    </row>
    <row r="11" spans="1:24" ht="14.25" customHeight="1" x14ac:dyDescent="0.2">
      <c r="A11" s="55" t="s">
        <v>137</v>
      </c>
      <c r="B11" s="55" t="s">
        <v>4080</v>
      </c>
      <c r="C11" s="288" t="s">
        <v>141</v>
      </c>
      <c r="D11" s="288"/>
      <c r="E11" s="85" t="s">
        <v>143</v>
      </c>
      <c r="F11" s="67" t="s">
        <v>145</v>
      </c>
      <c r="G11" s="67" t="s">
        <v>2223</v>
      </c>
      <c r="H11" s="67" t="s">
        <v>148</v>
      </c>
      <c r="I11" s="68" t="s">
        <v>150</v>
      </c>
      <c r="K11" s="68" t="s">
        <v>3564</v>
      </c>
      <c r="L11" s="68"/>
      <c r="M11" s="68" t="s">
        <v>4534</v>
      </c>
      <c r="N11" s="68"/>
      <c r="O11" s="68" t="s">
        <v>3567</v>
      </c>
      <c r="P11" s="68"/>
      <c r="Q11" s="68" t="s">
        <v>3568</v>
      </c>
      <c r="R11" s="68"/>
      <c r="S11" s="68" t="s">
        <v>3571</v>
      </c>
      <c r="T11" s="68"/>
      <c r="U11" s="68" t="s">
        <v>4536</v>
      </c>
      <c r="V11" s="77"/>
      <c r="W11" s="68" t="s">
        <v>143</v>
      </c>
      <c r="X11" s="68" t="s">
        <v>148</v>
      </c>
    </row>
    <row r="12" spans="1:24" ht="14.25" customHeight="1" x14ac:dyDescent="0.2">
      <c r="A12" s="56" t="s">
        <v>138</v>
      </c>
      <c r="B12" s="56" t="s">
        <v>4078</v>
      </c>
      <c r="C12" s="290" t="s">
        <v>142</v>
      </c>
      <c r="D12" s="290"/>
      <c r="E12" s="86" t="s">
        <v>144</v>
      </c>
      <c r="F12" s="69" t="s">
        <v>146</v>
      </c>
      <c r="G12" s="69" t="s">
        <v>147</v>
      </c>
      <c r="H12" s="69" t="s">
        <v>149</v>
      </c>
      <c r="I12" s="70" t="s">
        <v>151</v>
      </c>
      <c r="K12" s="70" t="s">
        <v>3565</v>
      </c>
      <c r="L12" s="70"/>
      <c r="M12" s="70" t="s">
        <v>3566</v>
      </c>
      <c r="N12" s="70"/>
      <c r="O12" s="70" t="s">
        <v>3567</v>
      </c>
      <c r="P12" s="70"/>
      <c r="Q12" s="70" t="s">
        <v>3569</v>
      </c>
      <c r="R12" s="70"/>
      <c r="S12" s="70" t="s">
        <v>3570</v>
      </c>
      <c r="T12" s="70"/>
      <c r="U12" s="70" t="s">
        <v>4537</v>
      </c>
      <c r="V12" s="78"/>
      <c r="W12" s="70" t="s">
        <v>165</v>
      </c>
      <c r="X12" s="70" t="s">
        <v>149</v>
      </c>
    </row>
    <row r="13" spans="1:24" s="25" customFormat="1" ht="14.25" customHeight="1" x14ac:dyDescent="0.2">
      <c r="A13" s="24"/>
      <c r="B13" s="24"/>
      <c r="C13" s="24" t="s">
        <v>159</v>
      </c>
      <c r="D13" s="24" t="s">
        <v>0</v>
      </c>
      <c r="E13" s="36" t="s">
        <v>15</v>
      </c>
      <c r="F13" s="24"/>
      <c r="G13" s="24"/>
      <c r="H13" s="24" t="str">
        <f>E13</f>
        <v>€</v>
      </c>
      <c r="I13" s="24">
        <f>$I$9</f>
        <v>0</v>
      </c>
      <c r="U13" s="25" t="s">
        <v>4538</v>
      </c>
      <c r="V13" s="95"/>
    </row>
    <row r="14" spans="1:24" s="25" customFormat="1" ht="14.25" customHeight="1" x14ac:dyDescent="0.2">
      <c r="A14" s="40" t="s">
        <v>313</v>
      </c>
      <c r="B14" s="22" t="s">
        <v>314</v>
      </c>
      <c r="C14" s="22">
        <v>0.55000000000000004</v>
      </c>
      <c r="D14" s="22">
        <v>0.75</v>
      </c>
      <c r="E14" s="24">
        <v>849.79</v>
      </c>
      <c r="F14" s="35"/>
      <c r="G14" s="36">
        <f t="shared" ref="G14:G21" si="0">IF(F14="",IF($I$8="","",$I$8),F14)</f>
        <v>0</v>
      </c>
      <c r="H14" s="36">
        <f t="shared" ref="H14:H24" si="1">ROUND(E14*(G14),2)</f>
        <v>0</v>
      </c>
      <c r="I14" s="24">
        <f>H14*$I$10</f>
        <v>0</v>
      </c>
      <c r="K14" s="26"/>
      <c r="L14" s="26">
        <f>IFERROR((VLOOKUP(K14,tenute!D:E,2,FALSE)),0)</f>
        <v>0</v>
      </c>
      <c r="M14" s="26"/>
      <c r="N14" s="26">
        <f>IFERROR((VLOOKUP(M14,guarnizioni!G:H,2,FALSE)),0)</f>
        <v>0</v>
      </c>
      <c r="O14" s="26"/>
      <c r="P14" s="26">
        <f>IFERROR((VLOOKUP(O14,'IP55'!A:B,2,FALSE)),0)</f>
        <v>0</v>
      </c>
      <c r="Q14" s="26"/>
      <c r="R14" s="26">
        <f>IFERROR((VLOOKUP(Q14,giranti!H:I,2,FALSE)),0)</f>
        <v>0</v>
      </c>
      <c r="S14" s="26"/>
      <c r="T14" s="26">
        <f>IFERROR((VLOOKUP(S14,'IP55'!A:C,3,FALSE)),0)</f>
        <v>0</v>
      </c>
      <c r="U14" s="26"/>
      <c r="V14" s="124" t="str">
        <f t="shared" ref="V14:V24" si="2">IF(U14="ok",(E14*0.06),"0,00")</f>
        <v>0,00</v>
      </c>
      <c r="W14" s="26" t="e">
        <f t="shared" ref="W14:W24" si="3">E14+L14+N14+P14+R14+T14+V14</f>
        <v>#VALUE!</v>
      </c>
      <c r="X14" s="26" t="e">
        <f>W14*$I$8</f>
        <v>#VALUE!</v>
      </c>
    </row>
    <row r="15" spans="1:24" s="25" customFormat="1" ht="14.25" customHeight="1" x14ac:dyDescent="0.2">
      <c r="A15" s="22" t="s">
        <v>315</v>
      </c>
      <c r="B15" s="22" t="s">
        <v>316</v>
      </c>
      <c r="C15" s="22">
        <v>0.75</v>
      </c>
      <c r="D15" s="22">
        <v>1</v>
      </c>
      <c r="E15" s="24">
        <v>875.64</v>
      </c>
      <c r="F15" s="35"/>
      <c r="G15" s="36">
        <f t="shared" si="0"/>
        <v>0</v>
      </c>
      <c r="H15" s="36">
        <f t="shared" si="1"/>
        <v>0</v>
      </c>
      <c r="I15" s="24">
        <f t="shared" ref="I15:I21" si="4">H15*$I$10</f>
        <v>0</v>
      </c>
      <c r="K15" s="26"/>
      <c r="L15" s="26">
        <f>IFERROR((VLOOKUP(K15,tenute!D:E,2,FALSE)),0)</f>
        <v>0</v>
      </c>
      <c r="M15" s="26"/>
      <c r="N15" s="26">
        <f>IFERROR((VLOOKUP(M15,guarnizioni!G:H,2,FALSE)),0)</f>
        <v>0</v>
      </c>
      <c r="O15" s="26"/>
      <c r="P15" s="26">
        <f>IFERROR((VLOOKUP(O15,'IP55'!A:B,2,FALSE)),0)</f>
        <v>0</v>
      </c>
      <c r="Q15" s="26"/>
      <c r="R15" s="26">
        <f>IFERROR((VLOOKUP(Q15,giranti!H:I,2,FALSE)),0)</f>
        <v>0</v>
      </c>
      <c r="S15" s="26"/>
      <c r="T15" s="26">
        <f>IFERROR((VLOOKUP(S15,'IP55'!A:C,3,FALSE)),0)</f>
        <v>0</v>
      </c>
      <c r="U15" s="26"/>
      <c r="V15" s="124" t="str">
        <f t="shared" si="2"/>
        <v>0,00</v>
      </c>
      <c r="W15" s="26" t="e">
        <f t="shared" si="3"/>
        <v>#VALUE!</v>
      </c>
      <c r="X15" s="26" t="e">
        <f t="shared" ref="X15:X24" si="5">W15*$I$8</f>
        <v>#VALUE!</v>
      </c>
    </row>
    <row r="16" spans="1:24" s="25" customFormat="1" ht="14.25" customHeight="1" x14ac:dyDescent="0.2">
      <c r="A16" s="40" t="s">
        <v>3335</v>
      </c>
      <c r="B16" s="22" t="s">
        <v>3330</v>
      </c>
      <c r="C16" s="22">
        <v>1.1000000000000001</v>
      </c>
      <c r="D16" s="22">
        <v>1.5</v>
      </c>
      <c r="E16" s="24">
        <v>890.45</v>
      </c>
      <c r="F16" s="35"/>
      <c r="G16" s="36">
        <f t="shared" si="0"/>
        <v>0</v>
      </c>
      <c r="H16" s="36">
        <f t="shared" si="1"/>
        <v>0</v>
      </c>
      <c r="I16" s="24">
        <f t="shared" si="4"/>
        <v>0</v>
      </c>
      <c r="K16" s="26"/>
      <c r="L16" s="26">
        <f>IFERROR((VLOOKUP(K16,tenute!D:E,2,FALSE)),0)</f>
        <v>0</v>
      </c>
      <c r="M16" s="26"/>
      <c r="N16" s="26">
        <f>IFERROR((VLOOKUP(M16,guarnizioni!G:H,2,FALSE)),0)</f>
        <v>0</v>
      </c>
      <c r="O16" s="26"/>
      <c r="P16" s="26">
        <f>IFERROR((VLOOKUP(O16,'IP55'!A:B,2,FALSE)),0)</f>
        <v>0</v>
      </c>
      <c r="Q16" s="26"/>
      <c r="R16" s="26">
        <f>IFERROR((VLOOKUP(Q16,giranti!H:I,2,FALSE)),0)</f>
        <v>0</v>
      </c>
      <c r="S16" s="26"/>
      <c r="T16" s="26">
        <f>IFERROR((VLOOKUP(S16,'IP55'!A:C,3,FALSE)),0)</f>
        <v>0</v>
      </c>
      <c r="U16" s="26"/>
      <c r="V16" s="124" t="str">
        <f t="shared" si="2"/>
        <v>0,00</v>
      </c>
      <c r="W16" s="26" t="e">
        <f t="shared" si="3"/>
        <v>#VALUE!</v>
      </c>
      <c r="X16" s="26" t="e">
        <f t="shared" si="5"/>
        <v>#VALUE!</v>
      </c>
    </row>
    <row r="17" spans="1:24" s="25" customFormat="1" ht="14.25" customHeight="1" x14ac:dyDescent="0.2">
      <c r="A17" s="40" t="s">
        <v>3336</v>
      </c>
      <c r="B17" s="22" t="s">
        <v>3331</v>
      </c>
      <c r="C17" s="22">
        <v>1.5</v>
      </c>
      <c r="D17" s="22">
        <v>2</v>
      </c>
      <c r="E17" s="24">
        <v>925.01</v>
      </c>
      <c r="F17" s="35"/>
      <c r="G17" s="36">
        <f t="shared" si="0"/>
        <v>0</v>
      </c>
      <c r="H17" s="36">
        <f t="shared" si="1"/>
        <v>0</v>
      </c>
      <c r="I17" s="24">
        <f t="shared" si="4"/>
        <v>0</v>
      </c>
      <c r="K17" s="26"/>
      <c r="L17" s="26">
        <f>IFERROR((VLOOKUP(K17,tenute!D:E,2,FALSE)),0)</f>
        <v>0</v>
      </c>
      <c r="M17" s="26"/>
      <c r="N17" s="26">
        <f>IFERROR((VLOOKUP(M17,guarnizioni!G:H,2,FALSE)),0)</f>
        <v>0</v>
      </c>
      <c r="O17" s="26"/>
      <c r="P17" s="26">
        <f>IFERROR((VLOOKUP(O17,'IP55'!A:B,2,FALSE)),0)</f>
        <v>0</v>
      </c>
      <c r="Q17" s="26"/>
      <c r="R17" s="26">
        <f>IFERROR((VLOOKUP(Q17,giranti!H:I,2,FALSE)),0)</f>
        <v>0</v>
      </c>
      <c r="S17" s="26"/>
      <c r="T17" s="26">
        <f>IFERROR((VLOOKUP(S17,'IP55'!A:C,3,FALSE)),0)</f>
        <v>0</v>
      </c>
      <c r="U17" s="26"/>
      <c r="V17" s="124" t="str">
        <f t="shared" si="2"/>
        <v>0,00</v>
      </c>
      <c r="W17" s="26" t="e">
        <f t="shared" si="3"/>
        <v>#VALUE!</v>
      </c>
      <c r="X17" s="26" t="e">
        <f t="shared" si="5"/>
        <v>#VALUE!</v>
      </c>
    </row>
    <row r="18" spans="1:24" s="25" customFormat="1" ht="14.25" customHeight="1" x14ac:dyDescent="0.2">
      <c r="A18" s="22" t="s">
        <v>3337</v>
      </c>
      <c r="B18" s="22" t="s">
        <v>3332</v>
      </c>
      <c r="C18" s="22">
        <v>1.1000000000000001</v>
      </c>
      <c r="D18" s="22">
        <v>1.5</v>
      </c>
      <c r="E18" s="24">
        <v>935.18</v>
      </c>
      <c r="F18" s="35"/>
      <c r="G18" s="36">
        <f t="shared" si="0"/>
        <v>0</v>
      </c>
      <c r="H18" s="36">
        <f t="shared" si="1"/>
        <v>0</v>
      </c>
      <c r="I18" s="24">
        <f t="shared" si="4"/>
        <v>0</v>
      </c>
      <c r="K18" s="26"/>
      <c r="L18" s="26">
        <f>IFERROR((VLOOKUP(K18,tenute!D:E,2,FALSE)),0)</f>
        <v>0</v>
      </c>
      <c r="M18" s="26"/>
      <c r="N18" s="26">
        <f>IFERROR((VLOOKUP(M18,guarnizioni!G:H,2,FALSE)),0)</f>
        <v>0</v>
      </c>
      <c r="O18" s="26"/>
      <c r="P18" s="26">
        <f>IFERROR((VLOOKUP(O18,'IP55'!A:B,2,FALSE)),0)</f>
        <v>0</v>
      </c>
      <c r="Q18" s="26"/>
      <c r="R18" s="26">
        <f>IFERROR((VLOOKUP(Q18,giranti!H:I,2,FALSE)),0)</f>
        <v>0</v>
      </c>
      <c r="S18" s="26"/>
      <c r="T18" s="26">
        <f>IFERROR((VLOOKUP(S18,'IP55'!A:C,3,FALSE)),0)</f>
        <v>0</v>
      </c>
      <c r="U18" s="26"/>
      <c r="V18" s="124" t="str">
        <f t="shared" si="2"/>
        <v>0,00</v>
      </c>
      <c r="W18" s="26" t="e">
        <f t="shared" si="3"/>
        <v>#VALUE!</v>
      </c>
      <c r="X18" s="26" t="e">
        <f t="shared" si="5"/>
        <v>#VALUE!</v>
      </c>
    </row>
    <row r="19" spans="1:24" s="25" customFormat="1" ht="14.25" customHeight="1" x14ac:dyDescent="0.2">
      <c r="A19" s="40" t="s">
        <v>3338</v>
      </c>
      <c r="B19" s="22" t="s">
        <v>3333</v>
      </c>
      <c r="C19" s="22">
        <v>1.5</v>
      </c>
      <c r="D19" s="22">
        <v>2</v>
      </c>
      <c r="E19" s="24">
        <v>968.16</v>
      </c>
      <c r="F19" s="35"/>
      <c r="G19" s="36">
        <f t="shared" si="0"/>
        <v>0</v>
      </c>
      <c r="H19" s="36">
        <f t="shared" si="1"/>
        <v>0</v>
      </c>
      <c r="I19" s="24">
        <f t="shared" si="4"/>
        <v>0</v>
      </c>
      <c r="K19" s="26"/>
      <c r="L19" s="26">
        <f>IFERROR((VLOOKUP(K19,tenute!D:E,2,FALSE)),0)</f>
        <v>0</v>
      </c>
      <c r="M19" s="26"/>
      <c r="N19" s="26">
        <f>IFERROR((VLOOKUP(M19,guarnizioni!G:H,2,FALSE)),0)</f>
        <v>0</v>
      </c>
      <c r="O19" s="26"/>
      <c r="P19" s="26">
        <f>IFERROR((VLOOKUP(O19,'IP55'!A:B,2,FALSE)),0)</f>
        <v>0</v>
      </c>
      <c r="Q19" s="26"/>
      <c r="R19" s="26">
        <f>IFERROR((VLOOKUP(Q19,giranti!H:I,2,FALSE)),0)</f>
        <v>0</v>
      </c>
      <c r="S19" s="26"/>
      <c r="T19" s="26">
        <f>IFERROR((VLOOKUP(S19,'IP55'!A:C,3,FALSE)),0)</f>
        <v>0</v>
      </c>
      <c r="U19" s="26"/>
      <c r="V19" s="124" t="str">
        <f t="shared" si="2"/>
        <v>0,00</v>
      </c>
      <c r="W19" s="26" t="e">
        <f t="shared" si="3"/>
        <v>#VALUE!</v>
      </c>
      <c r="X19" s="26" t="e">
        <f t="shared" si="5"/>
        <v>#VALUE!</v>
      </c>
    </row>
    <row r="20" spans="1:24" s="25" customFormat="1" ht="14.25" customHeight="1" x14ac:dyDescent="0.2">
      <c r="A20" s="40" t="s">
        <v>4381</v>
      </c>
      <c r="B20" s="22" t="s">
        <v>3334</v>
      </c>
      <c r="C20" s="22">
        <v>2.2000000000000002</v>
      </c>
      <c r="D20" s="22">
        <v>3</v>
      </c>
      <c r="E20" s="24">
        <v>1057</v>
      </c>
      <c r="F20" s="35"/>
      <c r="G20" s="36">
        <f t="shared" si="0"/>
        <v>0</v>
      </c>
      <c r="H20" s="36">
        <f t="shared" si="1"/>
        <v>0</v>
      </c>
      <c r="I20" s="24">
        <f t="shared" si="4"/>
        <v>0</v>
      </c>
      <c r="K20" s="26"/>
      <c r="L20" s="26">
        <f>IFERROR((VLOOKUP(K20,tenute!D:E,2,FALSE)),0)</f>
        <v>0</v>
      </c>
      <c r="M20" s="26"/>
      <c r="N20" s="26">
        <f>IFERROR((VLOOKUP(M20,guarnizioni!G:H,2,FALSE)),0)</f>
        <v>0</v>
      </c>
      <c r="O20" s="26"/>
      <c r="P20" s="26">
        <f>IFERROR((VLOOKUP(O20,'IP55'!A:B,2,FALSE)),0)</f>
        <v>0</v>
      </c>
      <c r="Q20" s="26"/>
      <c r="R20" s="26">
        <f>IFERROR((VLOOKUP(Q20,giranti!H:I,2,FALSE)),0)</f>
        <v>0</v>
      </c>
      <c r="S20" s="26"/>
      <c r="T20" s="26">
        <f>IFERROR((VLOOKUP(S20,'IP55'!A:C,3,FALSE)),0)</f>
        <v>0</v>
      </c>
      <c r="U20" s="26"/>
      <c r="V20" s="124" t="str">
        <f t="shared" si="2"/>
        <v>0,00</v>
      </c>
      <c r="W20" s="26" t="e">
        <f t="shared" si="3"/>
        <v>#VALUE!</v>
      </c>
      <c r="X20" s="26" t="e">
        <f t="shared" si="5"/>
        <v>#VALUE!</v>
      </c>
    </row>
    <row r="21" spans="1:24" s="25" customFormat="1" ht="14.25" customHeight="1" x14ac:dyDescent="0.2">
      <c r="A21" s="22" t="s">
        <v>4382</v>
      </c>
      <c r="B21" s="22" t="s">
        <v>4383</v>
      </c>
      <c r="C21" s="22">
        <v>3</v>
      </c>
      <c r="D21" s="22">
        <v>4</v>
      </c>
      <c r="E21" s="24">
        <v>1191.4000000000001</v>
      </c>
      <c r="F21" s="35"/>
      <c r="G21" s="36">
        <f t="shared" si="0"/>
        <v>0</v>
      </c>
      <c r="H21" s="36">
        <f t="shared" si="1"/>
        <v>0</v>
      </c>
      <c r="I21" s="24">
        <f t="shared" si="4"/>
        <v>0</v>
      </c>
      <c r="K21" s="26"/>
      <c r="L21" s="26">
        <f>IFERROR((VLOOKUP(K21,tenute!D:E,2,FALSE)),0)</f>
        <v>0</v>
      </c>
      <c r="M21" s="26"/>
      <c r="N21" s="26">
        <f>IFERROR((VLOOKUP(M21,guarnizioni!G:H,2,FALSE)),0)</f>
        <v>0</v>
      </c>
      <c r="O21" s="26"/>
      <c r="P21" s="26">
        <f>IFERROR((VLOOKUP(O21,'IP55'!A:B,2,FALSE)),0)</f>
        <v>0</v>
      </c>
      <c r="Q21" s="26"/>
      <c r="R21" s="26">
        <f>IFERROR((VLOOKUP(Q21,giranti!H:I,2,FALSE)),0)</f>
        <v>0</v>
      </c>
      <c r="S21" s="26"/>
      <c r="T21" s="26">
        <f>IFERROR((VLOOKUP(S21,'IP55'!A:C,3,FALSE)),0)</f>
        <v>0</v>
      </c>
      <c r="U21" s="26"/>
      <c r="V21" s="124" t="str">
        <f t="shared" si="2"/>
        <v>0,00</v>
      </c>
      <c r="W21" s="26" t="e">
        <f t="shared" si="3"/>
        <v>#VALUE!</v>
      </c>
      <c r="X21" s="26" t="e">
        <f t="shared" si="5"/>
        <v>#VALUE!</v>
      </c>
    </row>
    <row r="22" spans="1:24" s="25" customFormat="1" ht="14.25" customHeight="1" x14ac:dyDescent="0.2">
      <c r="A22" s="40" t="s">
        <v>4948</v>
      </c>
      <c r="B22" s="22" t="s">
        <v>4951</v>
      </c>
      <c r="C22" s="22">
        <v>4</v>
      </c>
      <c r="D22" s="22">
        <v>5.5</v>
      </c>
      <c r="E22" s="24">
        <v>1599.09</v>
      </c>
      <c r="F22" s="35"/>
      <c r="G22" s="36">
        <f>IF(F22="",IF($I$8="","",$I$8),F22)</f>
        <v>0</v>
      </c>
      <c r="H22" s="36">
        <f t="shared" si="1"/>
        <v>0</v>
      </c>
      <c r="I22" s="24">
        <f>H22*$I$10</f>
        <v>0</v>
      </c>
      <c r="K22" s="26"/>
      <c r="L22" s="26">
        <f>IFERROR((VLOOKUP(K22,tenute!D:E,2,FALSE)),0)</f>
        <v>0</v>
      </c>
      <c r="M22" s="26"/>
      <c r="N22" s="26">
        <f>IFERROR((VLOOKUP(M22,guarnizioni!G:H,2,FALSE)),0)</f>
        <v>0</v>
      </c>
      <c r="O22" s="26"/>
      <c r="P22" s="26">
        <f>IFERROR((VLOOKUP(O22,'IP55'!A:B,2,FALSE)),0)</f>
        <v>0</v>
      </c>
      <c r="Q22" s="26"/>
      <c r="R22" s="26">
        <f>IFERROR((VLOOKUP(Q22,giranti!H:I,2,FALSE)),0)</f>
        <v>0</v>
      </c>
      <c r="S22" s="26"/>
      <c r="T22" s="26">
        <f>IFERROR((VLOOKUP(S22,'IP55'!A:C,3,FALSE)),0)</f>
        <v>0</v>
      </c>
      <c r="U22" s="26"/>
      <c r="V22" s="124" t="str">
        <f t="shared" si="2"/>
        <v>0,00</v>
      </c>
      <c r="W22" s="26" t="e">
        <f t="shared" si="3"/>
        <v>#VALUE!</v>
      </c>
      <c r="X22" s="26" t="e">
        <f t="shared" si="5"/>
        <v>#VALUE!</v>
      </c>
    </row>
    <row r="23" spans="1:24" s="25" customFormat="1" ht="14.25" customHeight="1" x14ac:dyDescent="0.2">
      <c r="A23" s="40" t="s">
        <v>4949</v>
      </c>
      <c r="B23" s="22" t="s">
        <v>4952</v>
      </c>
      <c r="C23" s="22">
        <v>5.5</v>
      </c>
      <c r="D23" s="22">
        <v>7.5</v>
      </c>
      <c r="E23" s="24">
        <v>1912.94</v>
      </c>
      <c r="F23" s="35"/>
      <c r="G23" s="36">
        <f>IF(F23="",IF($I$8="","",$I$8),F23)</f>
        <v>0</v>
      </c>
      <c r="H23" s="36">
        <f t="shared" si="1"/>
        <v>0</v>
      </c>
      <c r="I23" s="24">
        <f>H23*$I$10</f>
        <v>0</v>
      </c>
      <c r="K23" s="26"/>
      <c r="L23" s="26">
        <f>IFERROR((VLOOKUP(K23,tenute!D:E,2,FALSE)),0)</f>
        <v>0</v>
      </c>
      <c r="M23" s="26"/>
      <c r="N23" s="26">
        <f>IFERROR((VLOOKUP(M23,guarnizioni!G:H,2,FALSE)),0)</f>
        <v>0</v>
      </c>
      <c r="O23" s="26"/>
      <c r="P23" s="26">
        <f>IFERROR((VLOOKUP(O23,'IP55'!A:B,2,FALSE)),0)</f>
        <v>0</v>
      </c>
      <c r="Q23" s="26"/>
      <c r="R23" s="26">
        <f>IFERROR((VLOOKUP(Q23,giranti!H:I,2,FALSE)),0)</f>
        <v>0</v>
      </c>
      <c r="S23" s="26"/>
      <c r="T23" s="26">
        <f>IFERROR((VLOOKUP(S23,'IP55'!A:C,3,FALSE)),0)</f>
        <v>0</v>
      </c>
      <c r="U23" s="26"/>
      <c r="V23" s="124" t="str">
        <f t="shared" si="2"/>
        <v>0,00</v>
      </c>
      <c r="W23" s="26" t="e">
        <f t="shared" si="3"/>
        <v>#VALUE!</v>
      </c>
      <c r="X23" s="26" t="e">
        <f t="shared" si="5"/>
        <v>#VALUE!</v>
      </c>
    </row>
    <row r="24" spans="1:24" s="25" customFormat="1" ht="14.25" customHeight="1" x14ac:dyDescent="0.2">
      <c r="A24" s="40" t="s">
        <v>4950</v>
      </c>
      <c r="B24" s="22" t="s">
        <v>4953</v>
      </c>
      <c r="C24" s="22">
        <v>7.5</v>
      </c>
      <c r="D24" s="22">
        <v>10</v>
      </c>
      <c r="E24" s="24">
        <v>2047.44</v>
      </c>
      <c r="F24" s="35"/>
      <c r="G24" s="36">
        <f>IF(F24="",IF($I$8="","",$I$8),F24)</f>
        <v>0</v>
      </c>
      <c r="H24" s="36">
        <f t="shared" si="1"/>
        <v>0</v>
      </c>
      <c r="I24" s="24">
        <f>H24*$I$10</f>
        <v>0</v>
      </c>
      <c r="K24" s="26"/>
      <c r="L24" s="26">
        <f>IFERROR((VLOOKUP(K24,tenute!D:E,2,FALSE)),0)</f>
        <v>0</v>
      </c>
      <c r="M24" s="26"/>
      <c r="N24" s="26">
        <f>IFERROR((VLOOKUP(M24,guarnizioni!G:H,2,FALSE)),0)</f>
        <v>0</v>
      </c>
      <c r="O24" s="26"/>
      <c r="P24" s="26">
        <f>IFERROR((VLOOKUP(O24,'IP55'!A:B,2,FALSE)),0)</f>
        <v>0</v>
      </c>
      <c r="Q24" s="26"/>
      <c r="R24" s="26">
        <f>IFERROR((VLOOKUP(Q24,giranti!H:I,2,FALSE)),0)</f>
        <v>0</v>
      </c>
      <c r="S24" s="26"/>
      <c r="T24" s="26">
        <f>IFERROR((VLOOKUP(S24,'IP55'!A:C,3,FALSE)),0)</f>
        <v>0</v>
      </c>
      <c r="U24" s="26"/>
      <c r="V24" s="124" t="str">
        <f t="shared" si="2"/>
        <v>0,00</v>
      </c>
      <c r="W24" s="26" t="e">
        <f t="shared" si="3"/>
        <v>#VALUE!</v>
      </c>
      <c r="X24" s="26" t="e">
        <f t="shared" si="5"/>
        <v>#VALUE!</v>
      </c>
    </row>
    <row r="25" spans="1:24" s="162" customFormat="1" ht="14.25" customHeight="1" x14ac:dyDescent="0.25">
      <c r="E25" s="179"/>
      <c r="F25" s="180"/>
      <c r="G25" s="180"/>
      <c r="H25" s="173"/>
      <c r="I25" s="163"/>
    </row>
    <row r="26" spans="1:24" s="25" customFormat="1" ht="14.25" customHeight="1" x14ac:dyDescent="0.2">
      <c r="A26" s="40" t="s">
        <v>317</v>
      </c>
      <c r="B26" s="22" t="s">
        <v>318</v>
      </c>
      <c r="C26" s="22">
        <v>0.55000000000000004</v>
      </c>
      <c r="D26" s="22">
        <v>0.75</v>
      </c>
      <c r="E26" s="24">
        <v>905.26</v>
      </c>
      <c r="F26" s="35"/>
      <c r="G26" s="36">
        <f t="shared" ref="G26:G31" si="6">IF(F26="",IF($I$8="","",$I$8),F26)</f>
        <v>0</v>
      </c>
      <c r="H26" s="36">
        <f t="shared" ref="H26:H31" si="7">ROUND(E26*(G26),2)</f>
        <v>0</v>
      </c>
      <c r="I26" s="24">
        <f t="shared" ref="I26:I31" si="8">H26*$I$10</f>
        <v>0</v>
      </c>
      <c r="K26" s="26"/>
      <c r="L26" s="26">
        <f>IFERROR((VLOOKUP(K26,tenute!D:E,2,FALSE)),0)</f>
        <v>0</v>
      </c>
      <c r="M26" s="26"/>
      <c r="N26" s="26">
        <f>IFERROR((VLOOKUP(M26,guarnizioni!G:H,2,FALSE)),0)</f>
        <v>0</v>
      </c>
      <c r="O26" s="26"/>
      <c r="P26" s="26">
        <f>IFERROR((VLOOKUP(O26,'IP55'!A:B,2,FALSE)),0)</f>
        <v>0</v>
      </c>
      <c r="Q26" s="26"/>
      <c r="R26" s="26">
        <f>IFERROR((VLOOKUP(Q26,giranti!H:I,2,FALSE)),0)</f>
        <v>0</v>
      </c>
      <c r="S26" s="26"/>
      <c r="T26" s="26">
        <f>IFERROR((VLOOKUP(S26,'IP55'!A:C,3,FALSE)),0)</f>
        <v>0</v>
      </c>
      <c r="U26" s="26"/>
      <c r="V26" s="124" t="str">
        <f t="shared" ref="V26:V31" si="9">IF(U26="ok",(E26*0.06),"0,00")</f>
        <v>0,00</v>
      </c>
      <c r="W26" s="26" t="e">
        <f t="shared" ref="W26:W31" si="10">E26+L26+N26+P26+R26+T26+V26</f>
        <v>#VALUE!</v>
      </c>
      <c r="X26" s="26" t="e">
        <f t="shared" ref="X26:X31" si="11">W26*$I$8</f>
        <v>#VALUE!</v>
      </c>
    </row>
    <row r="27" spans="1:24" s="25" customFormat="1" ht="14.25" customHeight="1" x14ac:dyDescent="0.2">
      <c r="A27" s="40" t="s">
        <v>7243</v>
      </c>
      <c r="B27" s="22" t="s">
        <v>7248</v>
      </c>
      <c r="C27" s="22">
        <v>0.75</v>
      </c>
      <c r="D27" s="22">
        <v>1</v>
      </c>
      <c r="E27" s="24">
        <v>944.15</v>
      </c>
      <c r="F27" s="35"/>
      <c r="G27" s="36">
        <f t="shared" si="6"/>
        <v>0</v>
      </c>
      <c r="H27" s="36">
        <f t="shared" si="7"/>
        <v>0</v>
      </c>
      <c r="I27" s="24">
        <f t="shared" si="8"/>
        <v>0</v>
      </c>
      <c r="K27" s="26"/>
      <c r="L27" s="26">
        <f>IFERROR((VLOOKUP(K27,tenute!D:E,2,FALSE)),0)</f>
        <v>0</v>
      </c>
      <c r="M27" s="26"/>
      <c r="N27" s="26">
        <f>IFERROR((VLOOKUP(M27,guarnizioni!G:H,2,FALSE)),0)</f>
        <v>0</v>
      </c>
      <c r="O27" s="26"/>
      <c r="P27" s="26">
        <f>IFERROR((VLOOKUP(O27,'IP55'!A:B,2,FALSE)),0)</f>
        <v>0</v>
      </c>
      <c r="Q27" s="26"/>
      <c r="R27" s="26">
        <f>IFERROR((VLOOKUP(Q27,giranti!H:I,2,FALSE)),0)</f>
        <v>0</v>
      </c>
      <c r="S27" s="26"/>
      <c r="T27" s="26">
        <f>IFERROR((VLOOKUP(S27,'IP55'!A:C,3,FALSE)),0)</f>
        <v>0</v>
      </c>
      <c r="U27" s="26"/>
      <c r="V27" s="124" t="str">
        <f t="shared" si="9"/>
        <v>0,00</v>
      </c>
      <c r="W27" s="26" t="e">
        <f t="shared" si="10"/>
        <v>#VALUE!</v>
      </c>
      <c r="X27" s="26" t="e">
        <f t="shared" si="11"/>
        <v>#VALUE!</v>
      </c>
    </row>
    <row r="28" spans="1:24" s="25" customFormat="1" ht="14.25" customHeight="1" x14ac:dyDescent="0.2">
      <c r="A28" s="40" t="s">
        <v>7242</v>
      </c>
      <c r="B28" s="22" t="s">
        <v>7249</v>
      </c>
      <c r="C28" s="22">
        <v>1.1000000000000001</v>
      </c>
      <c r="D28" s="22">
        <v>1.5</v>
      </c>
      <c r="E28" s="24">
        <v>989</v>
      </c>
      <c r="F28" s="35"/>
      <c r="G28" s="36">
        <f t="shared" si="6"/>
        <v>0</v>
      </c>
      <c r="H28" s="36">
        <f t="shared" si="7"/>
        <v>0</v>
      </c>
      <c r="I28" s="24">
        <f t="shared" si="8"/>
        <v>0</v>
      </c>
      <c r="K28" s="26"/>
      <c r="L28" s="26">
        <f>IFERROR((VLOOKUP(K28,tenute!D:E,2,FALSE)),0)</f>
        <v>0</v>
      </c>
      <c r="M28" s="26"/>
      <c r="N28" s="26">
        <f>IFERROR((VLOOKUP(M28,guarnizioni!G:H,2,FALSE)),0)</f>
        <v>0</v>
      </c>
      <c r="O28" s="26"/>
      <c r="P28" s="26">
        <f>IFERROR((VLOOKUP(O28,'IP55'!A:B,2,FALSE)),0)</f>
        <v>0</v>
      </c>
      <c r="Q28" s="26"/>
      <c r="R28" s="26">
        <f>IFERROR((VLOOKUP(Q28,giranti!H:I,2,FALSE)),0)</f>
        <v>0</v>
      </c>
      <c r="S28" s="26"/>
      <c r="T28" s="26">
        <f>IFERROR((VLOOKUP(S28,'IP55'!A:C,3,FALSE)),0)</f>
        <v>0</v>
      </c>
      <c r="U28" s="26"/>
      <c r="V28" s="124" t="str">
        <f t="shared" si="9"/>
        <v>0,00</v>
      </c>
      <c r="W28" s="26" t="e">
        <f t="shared" si="10"/>
        <v>#VALUE!</v>
      </c>
      <c r="X28" s="26" t="e">
        <f t="shared" si="11"/>
        <v>#VALUE!</v>
      </c>
    </row>
    <row r="29" spans="1:24" s="25" customFormat="1" ht="14.25" customHeight="1" x14ac:dyDescent="0.2">
      <c r="A29" s="40" t="s">
        <v>319</v>
      </c>
      <c r="B29" s="22" t="s">
        <v>320</v>
      </c>
      <c r="C29" s="22">
        <v>1.5</v>
      </c>
      <c r="D29" s="22">
        <v>2</v>
      </c>
      <c r="E29" s="24">
        <v>1054.52</v>
      </c>
      <c r="F29" s="35"/>
      <c r="G29" s="36">
        <f t="shared" si="6"/>
        <v>0</v>
      </c>
      <c r="H29" s="36">
        <f t="shared" si="7"/>
        <v>0</v>
      </c>
      <c r="I29" s="24">
        <f t="shared" si="8"/>
        <v>0</v>
      </c>
      <c r="K29" s="26"/>
      <c r="L29" s="26">
        <f>IFERROR((VLOOKUP(K29,tenute!D:E,2,FALSE)),0)</f>
        <v>0</v>
      </c>
      <c r="M29" s="26"/>
      <c r="N29" s="26">
        <f>IFERROR((VLOOKUP(M29,guarnizioni!G:H,2,FALSE)),0)</f>
        <v>0</v>
      </c>
      <c r="O29" s="26"/>
      <c r="P29" s="26">
        <f>IFERROR((VLOOKUP(O29,'IP55'!A:B,2,FALSE)),0)</f>
        <v>0</v>
      </c>
      <c r="Q29" s="26"/>
      <c r="R29" s="26">
        <f>IFERROR((VLOOKUP(Q29,giranti!H:I,2,FALSE)),0)</f>
        <v>0</v>
      </c>
      <c r="S29" s="26"/>
      <c r="T29" s="26">
        <f>IFERROR((VLOOKUP(S29,'IP55'!A:C,3,FALSE)),0)</f>
        <v>0</v>
      </c>
      <c r="U29" s="26"/>
      <c r="V29" s="124" t="str">
        <f t="shared" si="9"/>
        <v>0,00</v>
      </c>
      <c r="W29" s="26" t="e">
        <f t="shared" si="10"/>
        <v>#VALUE!</v>
      </c>
      <c r="X29" s="26" t="e">
        <f t="shared" si="11"/>
        <v>#VALUE!</v>
      </c>
    </row>
    <row r="30" spans="1:24" s="25" customFormat="1" ht="14.25" customHeight="1" x14ac:dyDescent="0.2">
      <c r="A30" s="40" t="s">
        <v>7244</v>
      </c>
      <c r="B30" s="22" t="s">
        <v>7250</v>
      </c>
      <c r="C30" s="22">
        <v>1.1000000000000001</v>
      </c>
      <c r="D30" s="22">
        <v>1.5</v>
      </c>
      <c r="E30" s="24">
        <v>1031.55</v>
      </c>
      <c r="F30" s="35"/>
      <c r="G30" s="36">
        <f t="shared" si="6"/>
        <v>0</v>
      </c>
      <c r="H30" s="36">
        <f t="shared" si="7"/>
        <v>0</v>
      </c>
      <c r="I30" s="24">
        <f t="shared" si="8"/>
        <v>0</v>
      </c>
      <c r="K30" s="26"/>
      <c r="L30" s="26">
        <f>IFERROR((VLOOKUP(K30,tenute!D:E,2,FALSE)),0)</f>
        <v>0</v>
      </c>
      <c r="M30" s="26"/>
      <c r="N30" s="26">
        <f>IFERROR((VLOOKUP(M30,guarnizioni!G:H,2,FALSE)),0)</f>
        <v>0</v>
      </c>
      <c r="O30" s="26"/>
      <c r="P30" s="26">
        <f>IFERROR((VLOOKUP(O30,'IP55'!A:B,2,FALSE)),0)</f>
        <v>0</v>
      </c>
      <c r="Q30" s="26"/>
      <c r="R30" s="26">
        <f>IFERROR((VLOOKUP(Q30,giranti!H:I,2,FALSE)),0)</f>
        <v>0</v>
      </c>
      <c r="S30" s="26"/>
      <c r="T30" s="26">
        <f>IFERROR((VLOOKUP(S30,'IP55'!A:C,3,FALSE)),0)</f>
        <v>0</v>
      </c>
      <c r="U30" s="26"/>
      <c r="V30" s="124" t="str">
        <f t="shared" si="9"/>
        <v>0,00</v>
      </c>
      <c r="W30" s="26" t="e">
        <f t="shared" si="10"/>
        <v>#VALUE!</v>
      </c>
      <c r="X30" s="26" t="e">
        <f t="shared" si="11"/>
        <v>#VALUE!</v>
      </c>
    </row>
    <row r="31" spans="1:24" s="25" customFormat="1" ht="14.25" customHeight="1" x14ac:dyDescent="0.2">
      <c r="A31" s="40" t="s">
        <v>321</v>
      </c>
      <c r="B31" s="22" t="s">
        <v>322</v>
      </c>
      <c r="C31" s="22">
        <v>1.5</v>
      </c>
      <c r="D31" s="22">
        <v>2</v>
      </c>
      <c r="E31" s="24">
        <v>1107.48</v>
      </c>
      <c r="F31" s="35"/>
      <c r="G31" s="36">
        <f t="shared" si="6"/>
        <v>0</v>
      </c>
      <c r="H31" s="36">
        <f t="shared" si="7"/>
        <v>0</v>
      </c>
      <c r="I31" s="24">
        <f t="shared" si="8"/>
        <v>0</v>
      </c>
      <c r="K31" s="26"/>
      <c r="L31" s="26">
        <f>IFERROR((VLOOKUP(K31,tenute!D:E,2,FALSE)),0)</f>
        <v>0</v>
      </c>
      <c r="M31" s="26"/>
      <c r="N31" s="26">
        <f>IFERROR((VLOOKUP(M31,guarnizioni!G:H,2,FALSE)),0)</f>
        <v>0</v>
      </c>
      <c r="O31" s="26"/>
      <c r="P31" s="26">
        <f>IFERROR((VLOOKUP(O31,'IP55'!A:B,2,FALSE)),0)</f>
        <v>0</v>
      </c>
      <c r="Q31" s="26"/>
      <c r="R31" s="26">
        <f>IFERROR((VLOOKUP(Q31,giranti!H:I,2,FALSE)),0)</f>
        <v>0</v>
      </c>
      <c r="S31" s="26"/>
      <c r="T31" s="26">
        <f>IFERROR((VLOOKUP(S31,'IP55'!A:C,3,FALSE)),0)</f>
        <v>0</v>
      </c>
      <c r="U31" s="26"/>
      <c r="V31" s="124" t="str">
        <f t="shared" si="9"/>
        <v>0,00</v>
      </c>
      <c r="W31" s="26" t="e">
        <f t="shared" si="10"/>
        <v>#VALUE!</v>
      </c>
      <c r="X31" s="26" t="e">
        <f t="shared" si="11"/>
        <v>#VALUE!</v>
      </c>
    </row>
    <row r="32" spans="1:24" s="162" customFormat="1" ht="14.25" customHeight="1" x14ac:dyDescent="0.25">
      <c r="E32" s="179"/>
      <c r="F32" s="180"/>
      <c r="G32" s="180"/>
      <c r="H32" s="173"/>
      <c r="I32" s="163"/>
    </row>
    <row r="33" spans="1:24" ht="14.25" customHeight="1" x14ac:dyDescent="0.2">
      <c r="A33" s="40" t="s">
        <v>323</v>
      </c>
      <c r="B33" s="22" t="s">
        <v>4958</v>
      </c>
      <c r="C33" s="22">
        <v>0.55000000000000004</v>
      </c>
      <c r="D33" s="22">
        <v>0.75</v>
      </c>
      <c r="E33" s="24">
        <v>2453.5100000000002</v>
      </c>
      <c r="F33" s="35"/>
      <c r="G33" s="36">
        <f t="shared" ref="G33:G40" si="12">IF(F33="",IF($I$8="","",$I$8),F33)</f>
        <v>0</v>
      </c>
      <c r="H33" s="36">
        <f t="shared" ref="H33:H43" si="13">ROUND(E33*(G33),2)</f>
        <v>0</v>
      </c>
      <c r="I33" s="24">
        <f t="shared" ref="I33:I40" si="14">H33*$I$10</f>
        <v>0</v>
      </c>
      <c r="J33" s="25"/>
      <c r="K33" s="26"/>
      <c r="L33" s="26">
        <f>IFERROR((VLOOKUP(K33,tenute!D:E,2,FALSE)),0)</f>
        <v>0</v>
      </c>
      <c r="M33" s="26"/>
      <c r="N33" s="26">
        <f>IFERROR((VLOOKUP(M33,guarnizioni!G:H,2,FALSE)),0)</f>
        <v>0</v>
      </c>
      <c r="O33" s="26"/>
      <c r="P33" s="26">
        <f>IFERROR((VLOOKUP(O33,'IP55'!A:B,2,FALSE)),0)</f>
        <v>0</v>
      </c>
      <c r="Q33" s="26"/>
      <c r="R33" s="26"/>
      <c r="S33" s="26"/>
      <c r="T33" s="26"/>
      <c r="U33" s="26"/>
      <c r="V33" s="124" t="str">
        <f>IF(U33="ok",($E$14*0.06),"0,00")</f>
        <v>0,00</v>
      </c>
      <c r="W33" s="26" t="e">
        <f t="shared" ref="W33:W43" si="15">E33+L33+N33+P33+R33+T33+V33</f>
        <v>#VALUE!</v>
      </c>
      <c r="X33" s="26" t="e">
        <f>W33*$I$8</f>
        <v>#VALUE!</v>
      </c>
    </row>
    <row r="34" spans="1:24" ht="14.25" customHeight="1" x14ac:dyDescent="0.2">
      <c r="A34" s="40" t="s">
        <v>324</v>
      </c>
      <c r="B34" s="22" t="s">
        <v>4959</v>
      </c>
      <c r="C34" s="22">
        <v>0.75</v>
      </c>
      <c r="D34" s="22">
        <v>1</v>
      </c>
      <c r="E34" s="24">
        <v>2493.42</v>
      </c>
      <c r="F34" s="35"/>
      <c r="G34" s="36">
        <f t="shared" si="12"/>
        <v>0</v>
      </c>
      <c r="H34" s="36">
        <f t="shared" si="13"/>
        <v>0</v>
      </c>
      <c r="I34" s="24">
        <f t="shared" si="14"/>
        <v>0</v>
      </c>
      <c r="J34" s="25"/>
      <c r="K34" s="26"/>
      <c r="L34" s="26">
        <f>IFERROR((VLOOKUP(K34,tenute!D:E,2,FALSE)),0)</f>
        <v>0</v>
      </c>
      <c r="M34" s="26"/>
      <c r="N34" s="26">
        <f>IFERROR((VLOOKUP(M34,guarnizioni!G:H,2,FALSE)),0)</f>
        <v>0</v>
      </c>
      <c r="O34" s="26"/>
      <c r="P34" s="26">
        <f>IFERROR((VLOOKUP(O34,'IP55'!A:B,2,FALSE)),0)</f>
        <v>0</v>
      </c>
      <c r="Q34" s="26"/>
      <c r="R34" s="26"/>
      <c r="S34" s="26"/>
      <c r="T34" s="26"/>
      <c r="U34" s="26"/>
      <c r="V34" s="124" t="str">
        <f>IF(U34="ok",($E$15*0.06),"0,00")</f>
        <v>0,00</v>
      </c>
      <c r="W34" s="26" t="e">
        <f t="shared" si="15"/>
        <v>#VALUE!</v>
      </c>
      <c r="X34" s="26" t="e">
        <f t="shared" ref="X34:X40" si="16">W34*$I$8</f>
        <v>#VALUE!</v>
      </c>
    </row>
    <row r="35" spans="1:24" ht="14.25" customHeight="1" x14ac:dyDescent="0.2">
      <c r="A35" s="40" t="s">
        <v>3339</v>
      </c>
      <c r="B35" s="22" t="s">
        <v>4960</v>
      </c>
      <c r="C35" s="22">
        <v>1.1000000000000001</v>
      </c>
      <c r="D35" s="22">
        <v>1.5</v>
      </c>
      <c r="E35" s="24">
        <v>2509.38</v>
      </c>
      <c r="F35" s="35"/>
      <c r="G35" s="36">
        <f t="shared" si="12"/>
        <v>0</v>
      </c>
      <c r="H35" s="36">
        <f t="shared" si="13"/>
        <v>0</v>
      </c>
      <c r="I35" s="24">
        <f t="shared" si="14"/>
        <v>0</v>
      </c>
      <c r="J35" s="25"/>
      <c r="K35" s="26"/>
      <c r="L35" s="26">
        <f>IFERROR((VLOOKUP(K35,tenute!D:E,2,FALSE)),0)</f>
        <v>0</v>
      </c>
      <c r="M35" s="26"/>
      <c r="N35" s="26">
        <f>IFERROR((VLOOKUP(M35,guarnizioni!G:H,2,FALSE)),0)</f>
        <v>0</v>
      </c>
      <c r="O35" s="26"/>
      <c r="P35" s="26">
        <f>IFERROR((VLOOKUP(O35,'IP55'!A:B,2,FALSE)),0)</f>
        <v>0</v>
      </c>
      <c r="Q35" s="26"/>
      <c r="R35" s="26"/>
      <c r="S35" s="26"/>
      <c r="T35" s="26"/>
      <c r="U35" s="26"/>
      <c r="V35" s="124" t="str">
        <f>IF(U35="ok",($E$16*0.06),"0,00")</f>
        <v>0,00</v>
      </c>
      <c r="W35" s="26" t="e">
        <f t="shared" si="15"/>
        <v>#VALUE!</v>
      </c>
      <c r="X35" s="26" t="e">
        <f t="shared" si="16"/>
        <v>#VALUE!</v>
      </c>
    </row>
    <row r="36" spans="1:24" ht="14.25" customHeight="1" x14ac:dyDescent="0.2">
      <c r="A36" s="40" t="s">
        <v>3340</v>
      </c>
      <c r="B36" s="22" t="s">
        <v>4961</v>
      </c>
      <c r="C36" s="22">
        <v>1.5</v>
      </c>
      <c r="D36" s="22">
        <v>2</v>
      </c>
      <c r="E36" s="24">
        <v>2549.2399999999998</v>
      </c>
      <c r="F36" s="35"/>
      <c r="G36" s="36">
        <f t="shared" si="12"/>
        <v>0</v>
      </c>
      <c r="H36" s="36">
        <f t="shared" si="13"/>
        <v>0</v>
      </c>
      <c r="I36" s="24">
        <f t="shared" si="14"/>
        <v>0</v>
      </c>
      <c r="J36" s="25"/>
      <c r="K36" s="26"/>
      <c r="L36" s="26">
        <f>IFERROR((VLOOKUP(K36,tenute!D:E,2,FALSE)),0)</f>
        <v>0</v>
      </c>
      <c r="M36" s="26"/>
      <c r="N36" s="26">
        <f>IFERROR((VLOOKUP(M36,guarnizioni!G:H,2,FALSE)),0)</f>
        <v>0</v>
      </c>
      <c r="O36" s="26"/>
      <c r="P36" s="26">
        <f>IFERROR((VLOOKUP(O36,'IP55'!A:B,2,FALSE)),0)</f>
        <v>0</v>
      </c>
      <c r="Q36" s="26"/>
      <c r="R36" s="26"/>
      <c r="S36" s="26"/>
      <c r="T36" s="26"/>
      <c r="U36" s="26"/>
      <c r="V36" s="124" t="str">
        <f>IF(U36="ok",($E$17*0.06),"0,00")</f>
        <v>0,00</v>
      </c>
      <c r="W36" s="26" t="e">
        <f t="shared" si="15"/>
        <v>#VALUE!</v>
      </c>
      <c r="X36" s="26" t="e">
        <f t="shared" si="16"/>
        <v>#VALUE!</v>
      </c>
    </row>
    <row r="37" spans="1:24" ht="14.25" customHeight="1" x14ac:dyDescent="0.2">
      <c r="A37" s="40" t="s">
        <v>3341</v>
      </c>
      <c r="B37" s="22" t="s">
        <v>4962</v>
      </c>
      <c r="C37" s="22">
        <v>1.1000000000000001</v>
      </c>
      <c r="D37" s="22">
        <v>1.5</v>
      </c>
      <c r="E37" s="24">
        <v>2756.73</v>
      </c>
      <c r="F37" s="35"/>
      <c r="G37" s="36">
        <f t="shared" si="12"/>
        <v>0</v>
      </c>
      <c r="H37" s="36">
        <f t="shared" si="13"/>
        <v>0</v>
      </c>
      <c r="I37" s="24">
        <f t="shared" si="14"/>
        <v>0</v>
      </c>
      <c r="J37" s="25"/>
      <c r="K37" s="26"/>
      <c r="L37" s="26">
        <f>IFERROR((VLOOKUP(K37,tenute!D:E,2,FALSE)),0)</f>
        <v>0</v>
      </c>
      <c r="M37" s="26"/>
      <c r="N37" s="26">
        <f>IFERROR((VLOOKUP(M37,guarnizioni!G:H,2,FALSE)),0)</f>
        <v>0</v>
      </c>
      <c r="O37" s="26"/>
      <c r="P37" s="26">
        <f>IFERROR((VLOOKUP(O37,'IP55'!A:B,2,FALSE)),0)</f>
        <v>0</v>
      </c>
      <c r="Q37" s="26"/>
      <c r="R37" s="26"/>
      <c r="S37" s="26"/>
      <c r="T37" s="26"/>
      <c r="U37" s="26"/>
      <c r="V37" s="124" t="str">
        <f>IF(U37="ok",($E$18*0.06),"0,00")</f>
        <v>0,00</v>
      </c>
      <c r="W37" s="26" t="e">
        <f t="shared" si="15"/>
        <v>#VALUE!</v>
      </c>
      <c r="X37" s="26" t="e">
        <f t="shared" si="16"/>
        <v>#VALUE!</v>
      </c>
    </row>
    <row r="38" spans="1:24" ht="14.25" customHeight="1" x14ac:dyDescent="0.2">
      <c r="A38" s="40" t="s">
        <v>3342</v>
      </c>
      <c r="B38" s="22" t="s">
        <v>4963</v>
      </c>
      <c r="C38" s="22">
        <v>1.5</v>
      </c>
      <c r="D38" s="22">
        <v>2</v>
      </c>
      <c r="E38" s="24">
        <v>2798</v>
      </c>
      <c r="F38" s="35"/>
      <c r="G38" s="36">
        <f t="shared" si="12"/>
        <v>0</v>
      </c>
      <c r="H38" s="36">
        <f t="shared" si="13"/>
        <v>0</v>
      </c>
      <c r="I38" s="24">
        <f t="shared" si="14"/>
        <v>0</v>
      </c>
      <c r="J38" s="25"/>
      <c r="K38" s="26"/>
      <c r="L38" s="26">
        <f>IFERROR((VLOOKUP(K38,tenute!D:E,2,FALSE)),0)</f>
        <v>0</v>
      </c>
      <c r="M38" s="26"/>
      <c r="N38" s="26">
        <f>IFERROR((VLOOKUP(M38,guarnizioni!G:H,2,FALSE)),0)</f>
        <v>0</v>
      </c>
      <c r="O38" s="26"/>
      <c r="P38" s="26">
        <f>IFERROR((VLOOKUP(O38,'IP55'!A:B,2,FALSE)),0)</f>
        <v>0</v>
      </c>
      <c r="Q38" s="26"/>
      <c r="R38" s="26"/>
      <c r="S38" s="26"/>
      <c r="T38" s="26"/>
      <c r="U38" s="26"/>
      <c r="V38" s="124" t="str">
        <f>IF(U38="ok",($E$19*0.06),"0,00")</f>
        <v>0,00</v>
      </c>
      <c r="W38" s="26" t="e">
        <f t="shared" si="15"/>
        <v>#VALUE!</v>
      </c>
      <c r="X38" s="26" t="e">
        <f t="shared" si="16"/>
        <v>#VALUE!</v>
      </c>
    </row>
    <row r="39" spans="1:24" ht="14.25" customHeight="1" x14ac:dyDescent="0.2">
      <c r="A39" s="40" t="s">
        <v>4384</v>
      </c>
      <c r="B39" s="22" t="s">
        <v>4964</v>
      </c>
      <c r="C39" s="22">
        <v>2.2000000000000002</v>
      </c>
      <c r="D39" s="22">
        <v>3</v>
      </c>
      <c r="E39" s="24">
        <v>2908.3</v>
      </c>
      <c r="F39" s="35"/>
      <c r="G39" s="36">
        <f t="shared" si="12"/>
        <v>0</v>
      </c>
      <c r="H39" s="36">
        <f t="shared" si="13"/>
        <v>0</v>
      </c>
      <c r="I39" s="24">
        <f t="shared" si="14"/>
        <v>0</v>
      </c>
      <c r="J39" s="25"/>
      <c r="K39" s="26"/>
      <c r="L39" s="26">
        <f>IFERROR((VLOOKUP(K39,tenute!D:E,2,FALSE)),0)</f>
        <v>0</v>
      </c>
      <c r="M39" s="26"/>
      <c r="N39" s="26">
        <f>IFERROR((VLOOKUP(M39,guarnizioni!G:H,2,FALSE)),0)</f>
        <v>0</v>
      </c>
      <c r="O39" s="26"/>
      <c r="P39" s="26">
        <f>IFERROR((VLOOKUP(O39,'IP55'!A:B,2,FALSE)),0)</f>
        <v>0</v>
      </c>
      <c r="Q39" s="26"/>
      <c r="R39" s="26"/>
      <c r="S39" s="26"/>
      <c r="T39" s="26"/>
      <c r="U39" s="26"/>
      <c r="V39" s="124" t="str">
        <f>IF(U39="ok",($E$20*0.06),"0,00")</f>
        <v>0,00</v>
      </c>
      <c r="W39" s="26" t="e">
        <f t="shared" si="15"/>
        <v>#VALUE!</v>
      </c>
      <c r="X39" s="26" t="e">
        <f t="shared" si="16"/>
        <v>#VALUE!</v>
      </c>
    </row>
    <row r="40" spans="1:24" ht="14.25" customHeight="1" x14ac:dyDescent="0.2">
      <c r="A40" s="40" t="s">
        <v>4385</v>
      </c>
      <c r="B40" s="22" t="s">
        <v>4965</v>
      </c>
      <c r="C40" s="22">
        <v>3</v>
      </c>
      <c r="D40" s="22">
        <v>4</v>
      </c>
      <c r="E40" s="24">
        <v>3129.06</v>
      </c>
      <c r="F40" s="35"/>
      <c r="G40" s="36">
        <f t="shared" si="12"/>
        <v>0</v>
      </c>
      <c r="H40" s="36">
        <f t="shared" si="13"/>
        <v>0</v>
      </c>
      <c r="I40" s="24">
        <f t="shared" si="14"/>
        <v>0</v>
      </c>
      <c r="J40" s="25"/>
      <c r="K40" s="26"/>
      <c r="L40" s="26">
        <f>IFERROR((VLOOKUP(K40,tenute!D:E,2,FALSE)),0)</f>
        <v>0</v>
      </c>
      <c r="M40" s="26"/>
      <c r="N40" s="26">
        <f>IFERROR((VLOOKUP(M40,guarnizioni!G:H,2,FALSE)),0)</f>
        <v>0</v>
      </c>
      <c r="O40" s="26"/>
      <c r="P40" s="26">
        <f>IFERROR((VLOOKUP(O40,'IP55'!A:B,2,FALSE)),0)</f>
        <v>0</v>
      </c>
      <c r="Q40" s="26"/>
      <c r="R40" s="26"/>
      <c r="S40" s="26"/>
      <c r="T40" s="26"/>
      <c r="U40" s="26"/>
      <c r="V40" s="124" t="str">
        <f>IF(U40="ok",($E$21*0.06),"0,00")</f>
        <v>0,00</v>
      </c>
      <c r="W40" s="26" t="e">
        <f t="shared" si="15"/>
        <v>#VALUE!</v>
      </c>
      <c r="X40" s="26" t="e">
        <f t="shared" si="16"/>
        <v>#VALUE!</v>
      </c>
    </row>
    <row r="41" spans="1:24" ht="14.25" customHeight="1" x14ac:dyDescent="0.2">
      <c r="A41" s="40" t="s">
        <v>4954</v>
      </c>
      <c r="B41" s="22" t="s">
        <v>4957</v>
      </c>
      <c r="C41" s="22">
        <v>4</v>
      </c>
      <c r="D41" s="22">
        <v>5.5</v>
      </c>
      <c r="E41" s="24">
        <v>5576.02</v>
      </c>
      <c r="F41" s="35"/>
      <c r="G41" s="36">
        <f>IF(F41="",IF($I$8="","",$I$8),F41)</f>
        <v>0</v>
      </c>
      <c r="H41" s="36">
        <f t="shared" si="13"/>
        <v>0</v>
      </c>
      <c r="I41" s="24">
        <f>H41*$I$10</f>
        <v>0</v>
      </c>
      <c r="J41" s="25"/>
      <c r="K41" s="26"/>
      <c r="L41" s="26">
        <f>IFERROR((VLOOKUP(K41,tenute!D:E,2,FALSE)),0)</f>
        <v>0</v>
      </c>
      <c r="M41" s="26"/>
      <c r="N41" s="26">
        <f>IFERROR((VLOOKUP(M41,guarnizioni!G:H,2,FALSE)),0)</f>
        <v>0</v>
      </c>
      <c r="O41" s="26"/>
      <c r="P41" s="26">
        <f>IFERROR((VLOOKUP(O41,'IP55'!A:B,2,FALSE)),0)</f>
        <v>0</v>
      </c>
      <c r="Q41" s="26"/>
      <c r="R41" s="26"/>
      <c r="S41" s="26"/>
      <c r="T41" s="26"/>
      <c r="U41" s="26"/>
      <c r="V41" s="124" t="str">
        <f>IF(U41="ok",(#REF!*0.06),"0,00")</f>
        <v>0,00</v>
      </c>
      <c r="W41" s="26" t="e">
        <f t="shared" si="15"/>
        <v>#VALUE!</v>
      </c>
      <c r="X41" s="26" t="e">
        <f>W41*$I$8</f>
        <v>#VALUE!</v>
      </c>
    </row>
    <row r="42" spans="1:24" ht="14.25" customHeight="1" x14ac:dyDescent="0.2">
      <c r="A42" s="40" t="s">
        <v>4955</v>
      </c>
      <c r="B42" s="22" t="s">
        <v>6777</v>
      </c>
      <c r="C42" s="22">
        <v>5.5</v>
      </c>
      <c r="D42" s="22">
        <v>7.5</v>
      </c>
      <c r="E42" s="24">
        <v>6170.18</v>
      </c>
      <c r="F42" s="35"/>
      <c r="G42" s="36">
        <f>IF(F42="",IF($I$8="","",$I$8),F42)</f>
        <v>0</v>
      </c>
      <c r="H42" s="36">
        <f t="shared" si="13"/>
        <v>0</v>
      </c>
      <c r="I42" s="24">
        <f>H42*$I$10</f>
        <v>0</v>
      </c>
      <c r="J42" s="25"/>
      <c r="K42" s="26"/>
      <c r="L42" s="26">
        <f>IFERROR((VLOOKUP(K42,tenute!D:E,2,FALSE)),0)</f>
        <v>0</v>
      </c>
      <c r="M42" s="26"/>
      <c r="N42" s="26">
        <f>IFERROR((VLOOKUP(M42,guarnizioni!G:H,2,FALSE)),0)</f>
        <v>0</v>
      </c>
      <c r="O42" s="26"/>
      <c r="P42" s="26">
        <f>IFERROR((VLOOKUP(O42,'IP55'!A:B,2,FALSE)),0)</f>
        <v>0</v>
      </c>
      <c r="Q42" s="26"/>
      <c r="R42" s="26"/>
      <c r="S42" s="26"/>
      <c r="T42" s="26"/>
      <c r="U42" s="26"/>
      <c r="V42" s="124" t="str">
        <f>IF(U42="ok",(#REF!*0.06),"0,00")</f>
        <v>0,00</v>
      </c>
      <c r="W42" s="26" t="e">
        <f t="shared" si="15"/>
        <v>#VALUE!</v>
      </c>
      <c r="X42" s="26" t="e">
        <f>W42*$I$8</f>
        <v>#VALUE!</v>
      </c>
    </row>
    <row r="43" spans="1:24" ht="14.25" customHeight="1" x14ac:dyDescent="0.2">
      <c r="A43" s="40" t="s">
        <v>4956</v>
      </c>
      <c r="B43" s="22" t="s">
        <v>6778</v>
      </c>
      <c r="C43" s="22">
        <v>7.5</v>
      </c>
      <c r="D43" s="22">
        <v>10</v>
      </c>
      <c r="E43" s="24">
        <v>6337.77</v>
      </c>
      <c r="F43" s="35"/>
      <c r="G43" s="36">
        <f>IF(F43="",IF($I$8="","",$I$8),F43)</f>
        <v>0</v>
      </c>
      <c r="H43" s="36">
        <f t="shared" si="13"/>
        <v>0</v>
      </c>
      <c r="I43" s="24">
        <f>H43*$I$10</f>
        <v>0</v>
      </c>
      <c r="J43" s="25"/>
      <c r="K43" s="26"/>
      <c r="L43" s="26">
        <f>IFERROR((VLOOKUP(K43,tenute!D:E,2,FALSE)),0)</f>
        <v>0</v>
      </c>
      <c r="M43" s="26"/>
      <c r="N43" s="26">
        <f>IFERROR((VLOOKUP(M43,guarnizioni!G:H,2,FALSE)),0)</f>
        <v>0</v>
      </c>
      <c r="O43" s="26"/>
      <c r="P43" s="26">
        <f>IFERROR((VLOOKUP(O43,'IP55'!A:B,2,FALSE)),0)</f>
        <v>0</v>
      </c>
      <c r="Q43" s="26"/>
      <c r="R43" s="26"/>
      <c r="S43" s="26"/>
      <c r="T43" s="26"/>
      <c r="U43" s="26"/>
      <c r="V43" s="124" t="str">
        <f>IF(U43="ok",(#REF!*0.06),"0,00")</f>
        <v>0,00</v>
      </c>
      <c r="W43" s="26" t="e">
        <f t="shared" si="15"/>
        <v>#VALUE!</v>
      </c>
      <c r="X43" s="26" t="e">
        <f>W43*$I$8</f>
        <v>#VALUE!</v>
      </c>
    </row>
    <row r="44" spans="1:24" s="162" customFormat="1" ht="14.25" customHeight="1" x14ac:dyDescent="0.25">
      <c r="E44" s="179"/>
      <c r="F44" s="180"/>
      <c r="G44" s="180"/>
      <c r="H44" s="173"/>
      <c r="I44" s="163"/>
    </row>
    <row r="45" spans="1:24" ht="14.25" customHeight="1" x14ac:dyDescent="0.2">
      <c r="A45" s="40" t="s">
        <v>325</v>
      </c>
      <c r="B45" s="22" t="s">
        <v>4966</v>
      </c>
      <c r="C45" s="22">
        <v>0.55000000000000004</v>
      </c>
      <c r="D45" s="22">
        <v>0.75</v>
      </c>
      <c r="E45" s="24">
        <v>2518.6799999999998</v>
      </c>
      <c r="F45" s="35"/>
      <c r="G45" s="36">
        <f t="shared" ref="G45:G50" si="17">IF(F45="",IF($I$8="","",$I$8),F45)</f>
        <v>0</v>
      </c>
      <c r="H45" s="36">
        <f t="shared" ref="H45:H50" si="18">ROUND(E45*(G45),2)</f>
        <v>0</v>
      </c>
      <c r="I45" s="24">
        <f t="shared" ref="I45:I50" si="19">H45*$I$10</f>
        <v>0</v>
      </c>
      <c r="J45" s="25"/>
      <c r="K45" s="26"/>
      <c r="L45" s="26">
        <f>IFERROR((VLOOKUP(K45,tenute!D:E,2,FALSE)),0)</f>
        <v>0</v>
      </c>
      <c r="M45" s="26"/>
      <c r="N45" s="26">
        <f>IFERROR((VLOOKUP(M45,guarnizioni!G:H,2,FALSE)),0)</f>
        <v>0</v>
      </c>
      <c r="O45" s="26"/>
      <c r="P45" s="26">
        <f>IFERROR((VLOOKUP(O45,'IP55'!A:B,2,FALSE)),0)</f>
        <v>0</v>
      </c>
      <c r="Q45" s="26"/>
      <c r="R45" s="26"/>
      <c r="S45" s="26"/>
      <c r="T45" s="26"/>
      <c r="U45" s="26"/>
      <c r="V45" s="124" t="str">
        <f>IF(U45="ok",($E$26*0.06),"0,00")</f>
        <v>0,00</v>
      </c>
      <c r="W45" s="26" t="e">
        <f t="shared" ref="W45:W50" si="20">E45+L45+N45+P45+R45+T45+V45</f>
        <v>#VALUE!</v>
      </c>
      <c r="X45" s="26" t="e">
        <f t="shared" ref="X45:X50" si="21">W45*$I$8</f>
        <v>#VALUE!</v>
      </c>
    </row>
    <row r="46" spans="1:24" ht="14.25" customHeight="1" x14ac:dyDescent="0.2">
      <c r="A46" s="40" t="s">
        <v>7246</v>
      </c>
      <c r="B46" s="22" t="s">
        <v>7251</v>
      </c>
      <c r="C46" s="22">
        <v>0.75</v>
      </c>
      <c r="D46" s="22">
        <v>1</v>
      </c>
      <c r="E46" s="24">
        <v>2613.9499999999998</v>
      </c>
      <c r="F46" s="35"/>
      <c r="G46" s="36">
        <f t="shared" si="17"/>
        <v>0</v>
      </c>
      <c r="H46" s="36">
        <f t="shared" si="18"/>
        <v>0</v>
      </c>
      <c r="I46" s="24">
        <f t="shared" si="19"/>
        <v>0</v>
      </c>
      <c r="J46" s="25"/>
      <c r="K46" s="26"/>
      <c r="L46" s="26">
        <f>IFERROR((VLOOKUP(K46,tenute!D:E,2,FALSE)),0)</f>
        <v>0</v>
      </c>
      <c r="M46" s="26"/>
      <c r="N46" s="26">
        <f>IFERROR((VLOOKUP(M46,guarnizioni!G:H,2,FALSE)),0)</f>
        <v>0</v>
      </c>
      <c r="O46" s="26"/>
      <c r="P46" s="26">
        <f>IFERROR((VLOOKUP(O46,'IP55'!A:B,2,FALSE)),0)</f>
        <v>0</v>
      </c>
      <c r="Q46" s="26"/>
      <c r="R46" s="26"/>
      <c r="S46" s="26"/>
      <c r="T46" s="26"/>
      <c r="U46" s="26"/>
      <c r="V46" s="124" t="str">
        <f>IF(U46="ok",($E$27*0.06),"0,00")</f>
        <v>0,00</v>
      </c>
      <c r="W46" s="26" t="e">
        <f t="shared" si="20"/>
        <v>#VALUE!</v>
      </c>
      <c r="X46" s="26" t="e">
        <f t="shared" si="21"/>
        <v>#VALUE!</v>
      </c>
    </row>
    <row r="47" spans="1:24" ht="14.25" customHeight="1" x14ac:dyDescent="0.2">
      <c r="A47" s="40" t="s">
        <v>7245</v>
      </c>
      <c r="B47" s="22" t="s">
        <v>7252</v>
      </c>
      <c r="C47" s="22">
        <v>1.1000000000000001</v>
      </c>
      <c r="D47" s="22">
        <v>1.5</v>
      </c>
      <c r="E47" s="24">
        <v>2666.85</v>
      </c>
      <c r="F47" s="35"/>
      <c r="G47" s="36">
        <f t="shared" si="17"/>
        <v>0</v>
      </c>
      <c r="H47" s="36">
        <f t="shared" si="18"/>
        <v>0</v>
      </c>
      <c r="I47" s="24">
        <f t="shared" si="19"/>
        <v>0</v>
      </c>
      <c r="J47" s="25"/>
      <c r="K47" s="26"/>
      <c r="L47" s="26">
        <f>IFERROR((VLOOKUP(K47,tenute!D:E,2,FALSE)),0)</f>
        <v>0</v>
      </c>
      <c r="M47" s="26"/>
      <c r="N47" s="26">
        <f>IFERROR((VLOOKUP(M47,guarnizioni!G:H,2,FALSE)),0)</f>
        <v>0</v>
      </c>
      <c r="O47" s="26"/>
      <c r="P47" s="26">
        <f>IFERROR((VLOOKUP(O47,'IP55'!A:B,2,FALSE)),0)</f>
        <v>0</v>
      </c>
      <c r="Q47" s="26"/>
      <c r="R47" s="26"/>
      <c r="S47" s="26"/>
      <c r="T47" s="26"/>
      <c r="U47" s="26"/>
      <c r="V47" s="124" t="str">
        <f>IF(U47="ok",($E$28*0.06),"0,00")</f>
        <v>0,00</v>
      </c>
      <c r="W47" s="26" t="e">
        <f t="shared" si="20"/>
        <v>#VALUE!</v>
      </c>
      <c r="X47" s="26" t="e">
        <f t="shared" si="21"/>
        <v>#VALUE!</v>
      </c>
    </row>
    <row r="48" spans="1:24" ht="14.25" customHeight="1" x14ac:dyDescent="0.2">
      <c r="A48" s="40" t="s">
        <v>326</v>
      </c>
      <c r="B48" s="22" t="s">
        <v>4967</v>
      </c>
      <c r="C48" s="22">
        <v>1.5</v>
      </c>
      <c r="D48" s="22">
        <v>2</v>
      </c>
      <c r="E48" s="24">
        <v>2972.18</v>
      </c>
      <c r="F48" s="35"/>
      <c r="G48" s="36">
        <f t="shared" si="17"/>
        <v>0</v>
      </c>
      <c r="H48" s="36">
        <f t="shared" si="18"/>
        <v>0</v>
      </c>
      <c r="I48" s="24">
        <f t="shared" si="19"/>
        <v>0</v>
      </c>
      <c r="J48" s="25"/>
      <c r="K48" s="26"/>
      <c r="L48" s="26">
        <f>IFERROR((VLOOKUP(K48,tenute!D:E,2,FALSE)),0)</f>
        <v>0</v>
      </c>
      <c r="M48" s="26"/>
      <c r="N48" s="26">
        <f>IFERROR((VLOOKUP(M48,guarnizioni!G:H,2,FALSE)),0)</f>
        <v>0</v>
      </c>
      <c r="O48" s="26"/>
      <c r="P48" s="26">
        <f>IFERROR((VLOOKUP(O48,'IP55'!A:B,2,FALSE)),0)</f>
        <v>0</v>
      </c>
      <c r="Q48" s="26"/>
      <c r="R48" s="26"/>
      <c r="S48" s="26"/>
      <c r="T48" s="26"/>
      <c r="U48" s="26"/>
      <c r="V48" s="124" t="str">
        <f>IF(U48="ok",($E$29*0.06),"0,00")</f>
        <v>0,00</v>
      </c>
      <c r="W48" s="26" t="e">
        <f t="shared" si="20"/>
        <v>#VALUE!</v>
      </c>
      <c r="X48" s="26" t="e">
        <f t="shared" si="21"/>
        <v>#VALUE!</v>
      </c>
    </row>
    <row r="49" spans="1:24" ht="14.25" customHeight="1" x14ac:dyDescent="0.2">
      <c r="A49" s="40" t="s">
        <v>7247</v>
      </c>
      <c r="B49" s="22" t="s">
        <v>7253</v>
      </c>
      <c r="C49" s="22">
        <v>1.1000000000000001</v>
      </c>
      <c r="D49" s="22">
        <v>1.5</v>
      </c>
      <c r="E49" s="24">
        <v>2926.75</v>
      </c>
      <c r="F49" s="35"/>
      <c r="G49" s="36">
        <f t="shared" si="17"/>
        <v>0</v>
      </c>
      <c r="H49" s="36">
        <f t="shared" si="18"/>
        <v>0</v>
      </c>
      <c r="I49" s="24">
        <f t="shared" si="19"/>
        <v>0</v>
      </c>
      <c r="J49" s="25"/>
      <c r="K49" s="26"/>
      <c r="L49" s="26">
        <f>IFERROR((VLOOKUP(K49,tenute!D:E,2,FALSE)),0)</f>
        <v>0</v>
      </c>
      <c r="M49" s="26"/>
      <c r="N49" s="26">
        <f>IFERROR((VLOOKUP(M49,guarnizioni!G:H,2,FALSE)),0)</f>
        <v>0</v>
      </c>
      <c r="O49" s="26"/>
      <c r="P49" s="26">
        <f>IFERROR((VLOOKUP(O49,'IP55'!A:B,2,FALSE)),0)</f>
        <v>0</v>
      </c>
      <c r="Q49" s="26"/>
      <c r="R49" s="26"/>
      <c r="S49" s="26"/>
      <c r="T49" s="26"/>
      <c r="U49" s="26"/>
      <c r="V49" s="124" t="str">
        <f>IF(U49="ok",($E$30*0.06),"0,00")</f>
        <v>0,00</v>
      </c>
      <c r="W49" s="26" t="e">
        <f t="shared" si="20"/>
        <v>#VALUE!</v>
      </c>
      <c r="X49" s="26" t="e">
        <f t="shared" si="21"/>
        <v>#VALUE!</v>
      </c>
    </row>
    <row r="50" spans="1:24" ht="14.25" customHeight="1" x14ac:dyDescent="0.2">
      <c r="A50" s="40" t="s">
        <v>327</v>
      </c>
      <c r="B50" s="22" t="s">
        <v>4968</v>
      </c>
      <c r="C50" s="22">
        <v>1.5</v>
      </c>
      <c r="D50" s="22">
        <v>2</v>
      </c>
      <c r="E50" s="24">
        <v>3222.19</v>
      </c>
      <c r="F50" s="35"/>
      <c r="G50" s="36">
        <f t="shared" si="17"/>
        <v>0</v>
      </c>
      <c r="H50" s="36">
        <f t="shared" si="18"/>
        <v>0</v>
      </c>
      <c r="I50" s="24">
        <f t="shared" si="19"/>
        <v>0</v>
      </c>
      <c r="J50" s="25"/>
      <c r="K50" s="26"/>
      <c r="L50" s="26">
        <f>IFERROR((VLOOKUP(K50,tenute!D:E,2,FALSE)),0)</f>
        <v>0</v>
      </c>
      <c r="M50" s="26"/>
      <c r="N50" s="26">
        <f>IFERROR((VLOOKUP(M50,guarnizioni!G:H,2,FALSE)),0)</f>
        <v>0</v>
      </c>
      <c r="O50" s="26"/>
      <c r="P50" s="26">
        <f>IFERROR((VLOOKUP(O50,'IP55'!A:B,2,FALSE)),0)</f>
        <v>0</v>
      </c>
      <c r="Q50" s="26"/>
      <c r="R50" s="26"/>
      <c r="S50" s="26"/>
      <c r="T50" s="26"/>
      <c r="U50" s="26"/>
      <c r="V50" s="124" t="str">
        <f>IF(U50="ok",($E$31*0.06),"0,00")</f>
        <v>0,00</v>
      </c>
      <c r="W50" s="26" t="e">
        <f t="shared" si="20"/>
        <v>#VALUE!</v>
      </c>
      <c r="X50" s="26" t="e">
        <f t="shared" si="21"/>
        <v>#VALUE!</v>
      </c>
    </row>
    <row r="54" spans="1:24" s="162" customFormat="1" ht="14.25" customHeight="1" x14ac:dyDescent="0.2">
      <c r="E54" s="180"/>
      <c r="F54" s="180"/>
      <c r="G54" s="180"/>
      <c r="H54" s="173"/>
      <c r="I54" s="163"/>
    </row>
  </sheetData>
  <mergeCells count="6">
    <mergeCell ref="K3:X4"/>
    <mergeCell ref="C11:D11"/>
    <mergeCell ref="C12:D12"/>
    <mergeCell ref="A3:A4"/>
    <mergeCell ref="A1:E1"/>
    <mergeCell ref="A2:E2"/>
  </mergeCells>
  <phoneticPr fontId="1" type="noConversion"/>
  <conditionalFormatting sqref="A14:D24 F14:I24">
    <cfRule type="expression" dxfId="550" priority="359">
      <formula>MOD(ROW(),2)=0</formula>
    </cfRule>
  </conditionalFormatting>
  <conditionalFormatting sqref="K14:L24">
    <cfRule type="expression" dxfId="549" priority="85">
      <formula>MOD(ROW(),2)=0</formula>
    </cfRule>
  </conditionalFormatting>
  <conditionalFormatting sqref="A26:D31 F26:I31">
    <cfRule type="expression" dxfId="548" priority="69">
      <formula>MOD(ROW(),2)=0</formula>
    </cfRule>
  </conditionalFormatting>
  <conditionalFormatting sqref="M14:S24">
    <cfRule type="expression" dxfId="547" priority="90">
      <formula>MOD(ROW(),2)=0</formula>
    </cfRule>
  </conditionalFormatting>
  <conditionalFormatting sqref="T14 T15:V21">
    <cfRule type="expression" dxfId="546" priority="214">
      <formula>MOD(ROW(),2)=0</formula>
    </cfRule>
  </conditionalFormatting>
  <conditionalFormatting sqref="T22:X24">
    <cfRule type="expression" dxfId="545" priority="98">
      <formula>MOD(ROW(),2)=0</formula>
    </cfRule>
  </conditionalFormatting>
  <conditionalFormatting sqref="U14:X21">
    <cfRule type="expression" dxfId="544" priority="120">
      <formula>MOD(ROW(),2)=0</formula>
    </cfRule>
  </conditionalFormatting>
  <conditionalFormatting sqref="K45:L50">
    <cfRule type="expression" dxfId="543" priority="60">
      <formula>MOD(ROW(),2)=0</formula>
    </cfRule>
  </conditionalFormatting>
  <conditionalFormatting sqref="A33:D43 F33:I43">
    <cfRule type="expression" dxfId="542" priority="73">
      <formula>MOD(ROW(),2)=0</formula>
    </cfRule>
  </conditionalFormatting>
  <conditionalFormatting sqref="K33:L43">
    <cfRule type="expression" dxfId="541" priority="70">
      <formula>MOD(ROW(),2)=0</formula>
    </cfRule>
  </conditionalFormatting>
  <conditionalFormatting sqref="M33:S43">
    <cfRule type="expression" dxfId="540" priority="71">
      <formula>MOD(ROW(),2)=0</formula>
    </cfRule>
  </conditionalFormatting>
  <conditionalFormatting sqref="T33:X43">
    <cfRule type="expression" dxfId="539" priority="72">
      <formula>MOD(ROW(),2)=0</formula>
    </cfRule>
  </conditionalFormatting>
  <conditionalFormatting sqref="K26:L31">
    <cfRule type="expression" dxfId="538" priority="65">
      <formula>MOD(ROW(),2)=0</formula>
    </cfRule>
  </conditionalFormatting>
  <conditionalFormatting sqref="M26:S31">
    <cfRule type="expression" dxfId="537" priority="66">
      <formula>MOD(ROW(),2)=0</formula>
    </cfRule>
  </conditionalFormatting>
  <conditionalFormatting sqref="T26:T31">
    <cfRule type="expression" dxfId="536" priority="68">
      <formula>MOD(ROW(),2)=0</formula>
    </cfRule>
  </conditionalFormatting>
  <conditionalFormatting sqref="U26:X31">
    <cfRule type="expression" dxfId="535" priority="67">
      <formula>MOD(ROW(),2)=0</formula>
    </cfRule>
  </conditionalFormatting>
  <conditionalFormatting sqref="A45:D50 F45:I50">
    <cfRule type="expression" dxfId="534" priority="64">
      <formula>MOD(ROW(),2)=0</formula>
    </cfRule>
  </conditionalFormatting>
  <conditionalFormatting sqref="M45:S50">
    <cfRule type="expression" dxfId="533" priority="61">
      <formula>MOD(ROW(),2)=0</formula>
    </cfRule>
  </conditionalFormatting>
  <conditionalFormatting sqref="T45:T50">
    <cfRule type="expression" dxfId="532" priority="63">
      <formula>MOD(ROW(),2)=0</formula>
    </cfRule>
  </conditionalFormatting>
  <conditionalFormatting sqref="U45:X50">
    <cfRule type="expression" dxfId="531" priority="62">
      <formula>MOD(ROW(),2)=0</formula>
    </cfRule>
  </conditionalFormatting>
  <conditionalFormatting sqref="E23">
    <cfRule type="expression" dxfId="530" priority="10">
      <formula>MOD(ROW(),2)=0</formula>
    </cfRule>
  </conditionalFormatting>
  <conditionalFormatting sqref="E14">
    <cfRule type="expression" dxfId="529" priority="29">
      <formula>MOD(ROW(),2)=0</formula>
    </cfRule>
  </conditionalFormatting>
  <conditionalFormatting sqref="E15">
    <cfRule type="expression" dxfId="528" priority="18">
      <formula>MOD(ROW(),2)=0</formula>
    </cfRule>
  </conditionalFormatting>
  <conditionalFormatting sqref="E16">
    <cfRule type="expression" dxfId="527" priority="17">
      <formula>MOD(ROW(),2)=0</formula>
    </cfRule>
  </conditionalFormatting>
  <conditionalFormatting sqref="E17">
    <cfRule type="expression" dxfId="526" priority="16">
      <formula>MOD(ROW(),2)=0</formula>
    </cfRule>
  </conditionalFormatting>
  <conditionalFormatting sqref="E18">
    <cfRule type="expression" dxfId="525" priority="15">
      <formula>MOD(ROW(),2)=0</formula>
    </cfRule>
  </conditionalFormatting>
  <conditionalFormatting sqref="E19">
    <cfRule type="expression" dxfId="524" priority="14">
      <formula>MOD(ROW(),2)=0</formula>
    </cfRule>
  </conditionalFormatting>
  <conditionalFormatting sqref="E20">
    <cfRule type="expression" dxfId="523" priority="13">
      <formula>MOD(ROW(),2)=0</formula>
    </cfRule>
  </conditionalFormatting>
  <conditionalFormatting sqref="E21">
    <cfRule type="expression" dxfId="522" priority="12">
      <formula>MOD(ROW(),2)=0</formula>
    </cfRule>
  </conditionalFormatting>
  <conditionalFormatting sqref="E22">
    <cfRule type="expression" dxfId="521" priority="11">
      <formula>MOD(ROW(),2)=0</formula>
    </cfRule>
  </conditionalFormatting>
  <conditionalFormatting sqref="E24">
    <cfRule type="expression" dxfId="520" priority="9">
      <formula>MOD(ROW(),2)=0</formula>
    </cfRule>
  </conditionalFormatting>
  <conditionalFormatting sqref="E26">
    <cfRule type="expression" dxfId="519" priority="8">
      <formula>MOD(ROW(),2)=0</formula>
    </cfRule>
  </conditionalFormatting>
  <conditionalFormatting sqref="E27">
    <cfRule type="expression" dxfId="518" priority="7">
      <formula>MOD(ROW(),2)=0</formula>
    </cfRule>
  </conditionalFormatting>
  <conditionalFormatting sqref="E28">
    <cfRule type="expression" dxfId="517" priority="6">
      <formula>MOD(ROW(),2)=0</formula>
    </cfRule>
  </conditionalFormatting>
  <conditionalFormatting sqref="E29">
    <cfRule type="expression" dxfId="516" priority="5">
      <formula>MOD(ROW(),2)=0</formula>
    </cfRule>
  </conditionalFormatting>
  <conditionalFormatting sqref="E30">
    <cfRule type="expression" dxfId="515" priority="4">
      <formula>MOD(ROW(),2)=0</formula>
    </cfRule>
  </conditionalFormatting>
  <conditionalFormatting sqref="E31">
    <cfRule type="expression" dxfId="514" priority="3">
      <formula>MOD(ROW(),2)=0</formula>
    </cfRule>
  </conditionalFormatting>
  <conditionalFormatting sqref="E33:E43">
    <cfRule type="expression" dxfId="513" priority="2">
      <formula>MOD(ROW(),2)=0</formula>
    </cfRule>
  </conditionalFormatting>
  <conditionalFormatting sqref="E45:E50">
    <cfRule type="expression" dxfId="512" priority="1">
      <formula>MOD(ROW(),2)=0</formula>
    </cfRule>
  </conditionalFormatting>
  <dataValidations count="11">
    <dataValidation type="list" allowBlank="1" showInputMessage="1" showErrorMessage="1" sqref="K14:K21 K26:K31 K45:K50 K33:K43">
      <formula1>ROTENR2R3R5D18</formula1>
    </dataValidation>
    <dataValidation type="list" allowBlank="1" showInputMessage="1" showErrorMessage="1" sqref="K22">
      <formula1>ROTENR2R3R5D24</formula1>
    </dataValidation>
    <dataValidation type="list" allowBlank="1" showInputMessage="1" showErrorMessage="1" sqref="K23:K24">
      <formula1>ROTENR2R3R5D32</formula1>
    </dataValidation>
    <dataValidation type="list" allowBlank="1" showInputMessage="1" showErrorMessage="1" sqref="M14:M21 M26:M31 M45:M50 M33:M43">
      <formula1>PG19RIGA1</formula1>
    </dataValidation>
    <dataValidation type="list" allowBlank="1" showInputMessage="1" showErrorMessage="1" sqref="M22:M24">
      <formula1>PG19RIGA3</formula1>
    </dataValidation>
    <dataValidation type="list" allowBlank="1" showInputMessage="1" showErrorMessage="1" sqref="O14:O20 S14:S20 O26:O31 S26:S31 O33:O39 O45:O50 O41:O43">
      <formula1>SIZE80</formula1>
    </dataValidation>
    <dataValidation type="list" allowBlank="1" showInputMessage="1" showErrorMessage="1" sqref="O40 S21:S22 O21:O22">
      <formula1>SIZE90</formula1>
    </dataValidation>
    <dataValidation type="list" allowBlank="1" showInputMessage="1" showErrorMessage="1" sqref="O23:O24 S23:S24">
      <formula1>SIZE112</formula1>
    </dataValidation>
    <dataValidation type="list" allowBlank="1" showInputMessage="1" showErrorMessage="1" sqref="Q14:Q17 Q26:Q29">
      <formula1>GHISAR5</formula1>
    </dataValidation>
    <dataValidation type="list" allowBlank="1" showInputMessage="1" showErrorMessage="1" sqref="Q30:Q31 Q18:Q21">
      <formula1>BRONZOR12</formula1>
    </dataValidation>
    <dataValidation type="list" allowBlank="1" showInputMessage="1" showErrorMessage="1" sqref="Q22:Q24">
      <formula1>BRONZOR16</formula1>
    </dataValidation>
  </dataValidations>
  <hyperlinks>
    <hyperlink ref="H5" location="indice!A1" display="INDICE"/>
  </hyperlinks>
  <pageMargins left="0.25" right="0.25" top="0.75000000000000011" bottom="0.75000000000000011" header="0.30000000000000004" footer="0.30000000000000004"/>
  <pageSetup paperSize="9" orientation="portrait"/>
  <headerFooter alignWithMargins="0">
    <oddFooter>&amp;L&amp;"Calibri,Normale"&amp;K000000&amp;P&amp;R&amp;"Calibri,Normale"&amp;K00000065656565</oddFooter>
  </headerFooter>
  <ignoredErrors>
    <ignoredError sqref="L14:X18 L20:X50 L19 N19 P19 R19 T19:X19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>
    <tabColor theme="8" tint="-0.249977111117893"/>
  </sheetPr>
  <dimension ref="A1:I34"/>
  <sheetViews>
    <sheetView zoomScaleNormal="100" zoomScalePageLayoutView="120" workbookViewId="0">
      <selection activeCell="A3" sqref="A3:A4"/>
    </sheetView>
  </sheetViews>
  <sheetFormatPr defaultColWidth="8.85546875" defaultRowHeight="14.25" customHeight="1" x14ac:dyDescent="0.2"/>
  <cols>
    <col min="1" max="1" width="16.85546875" style="41" customWidth="1"/>
    <col min="2" max="2" width="19" style="41" customWidth="1"/>
    <col min="3" max="3" width="7.140625" style="41" bestFit="1" customWidth="1"/>
    <col min="4" max="4" width="10.28515625" style="76" bestFit="1" customWidth="1"/>
    <col min="5" max="5" width="13" style="76" bestFit="1" customWidth="1"/>
    <col min="6" max="6" width="7.85546875" style="76" bestFit="1" customWidth="1"/>
    <col min="7" max="7" width="16" style="76" bestFit="1" customWidth="1"/>
    <col min="8" max="8" width="15.85546875" style="44" bestFit="1" customWidth="1"/>
    <col min="9" max="9" width="21.140625" style="41" customWidth="1"/>
    <col min="10" max="16384" width="8.85546875" style="41"/>
  </cols>
  <sheetData>
    <row r="1" spans="1:9" ht="14.25" customHeight="1" x14ac:dyDescent="0.2">
      <c r="A1" s="317" t="s">
        <v>8513</v>
      </c>
      <c r="B1" s="317"/>
      <c r="C1" s="317"/>
      <c r="D1" s="317"/>
      <c r="E1" s="317"/>
      <c r="F1" s="317"/>
      <c r="G1" s="317"/>
      <c r="H1" s="317"/>
    </row>
    <row r="2" spans="1:9" ht="14.25" customHeight="1" x14ac:dyDescent="0.2">
      <c r="A2" s="317" t="s">
        <v>8514</v>
      </c>
      <c r="B2" s="317"/>
      <c r="C2" s="317"/>
      <c r="D2" s="317"/>
      <c r="E2" s="317"/>
      <c r="F2" s="317"/>
      <c r="G2" s="317"/>
      <c r="H2" s="317"/>
    </row>
    <row r="3" spans="1:9" ht="14.25" customHeight="1" x14ac:dyDescent="0.2">
      <c r="A3" s="292" t="s">
        <v>54</v>
      </c>
      <c r="B3" s="75"/>
      <c r="C3" s="75"/>
      <c r="D3" s="75"/>
      <c r="E3" s="75"/>
      <c r="F3" s="75"/>
      <c r="G3" s="75"/>
      <c r="H3" s="75"/>
      <c r="I3" s="46"/>
    </row>
    <row r="4" spans="1:9" ht="14.25" customHeight="1" x14ac:dyDescent="0.2">
      <c r="A4" s="292"/>
      <c r="B4" s="75"/>
      <c r="C4" s="75"/>
      <c r="D4" s="75"/>
      <c r="E4" s="75"/>
      <c r="F4" s="75"/>
      <c r="G4" s="75"/>
      <c r="H4" s="75"/>
      <c r="I4" s="46"/>
    </row>
    <row r="5" spans="1:9" ht="14.25" customHeight="1" x14ac:dyDescent="0.2">
      <c r="A5" s="168" t="s">
        <v>86</v>
      </c>
      <c r="B5" s="168"/>
      <c r="C5" s="168"/>
      <c r="D5" s="168"/>
      <c r="E5" s="168"/>
      <c r="F5" s="168"/>
      <c r="G5" s="182" t="s">
        <v>2224</v>
      </c>
      <c r="H5" s="159"/>
      <c r="I5" s="46"/>
    </row>
    <row r="6" spans="1:9" ht="14.25" customHeight="1" x14ac:dyDescent="0.2">
      <c r="A6" s="168" t="s">
        <v>69</v>
      </c>
      <c r="B6" s="168"/>
      <c r="C6" s="168"/>
      <c r="D6" s="168"/>
      <c r="E6" s="168"/>
      <c r="F6" s="168"/>
      <c r="G6" s="162"/>
      <c r="H6" s="159"/>
      <c r="I6" s="46"/>
    </row>
    <row r="7" spans="1:9" ht="14.25" customHeight="1" x14ac:dyDescent="0.2">
      <c r="A7" s="173"/>
      <c r="B7" s="173"/>
      <c r="C7" s="173"/>
      <c r="D7" s="173"/>
      <c r="E7" s="173"/>
      <c r="F7" s="173"/>
      <c r="G7" s="162"/>
      <c r="H7" s="163"/>
      <c r="I7" s="47"/>
    </row>
    <row r="8" spans="1:9" ht="14.25" customHeight="1" x14ac:dyDescent="0.2">
      <c r="A8" s="173"/>
      <c r="B8" s="173"/>
      <c r="C8" s="173"/>
      <c r="D8" s="173"/>
      <c r="E8" s="173"/>
      <c r="F8" s="173"/>
      <c r="G8" s="173" t="s">
        <v>2223</v>
      </c>
      <c r="H8" s="156">
        <f>IF(indice!$C$49="",indice!$D$7,indice!$C$49)</f>
        <v>0</v>
      </c>
      <c r="I8" s="47"/>
    </row>
    <row r="9" spans="1:9" ht="14.25" customHeight="1" x14ac:dyDescent="0.2">
      <c r="A9" s="173"/>
      <c r="B9" s="173"/>
      <c r="C9" s="173"/>
      <c r="D9" s="173"/>
      <c r="E9" s="173"/>
      <c r="F9" s="173"/>
      <c r="G9" s="173" t="s">
        <v>2221</v>
      </c>
      <c r="H9" s="156">
        <f>indice!$E$10</f>
        <v>0</v>
      </c>
    </row>
    <row r="10" spans="1:9" ht="14.25" customHeight="1" x14ac:dyDescent="0.2">
      <c r="A10" s="173"/>
      <c r="B10" s="173"/>
      <c r="C10" s="173"/>
      <c r="D10" s="173"/>
      <c r="E10" s="173"/>
      <c r="F10" s="173"/>
      <c r="G10" s="173" t="s">
        <v>2221</v>
      </c>
      <c r="H10" s="156">
        <f>indice!$F$10</f>
        <v>0</v>
      </c>
    </row>
    <row r="11" spans="1:9" ht="14.25" customHeight="1" x14ac:dyDescent="0.2">
      <c r="A11" s="55" t="s">
        <v>137</v>
      </c>
      <c r="B11" s="55" t="s">
        <v>332</v>
      </c>
      <c r="C11" s="91" t="s">
        <v>334</v>
      </c>
      <c r="D11" s="85" t="s">
        <v>143</v>
      </c>
      <c r="E11" s="67" t="s">
        <v>145</v>
      </c>
      <c r="F11" s="67" t="s">
        <v>127</v>
      </c>
      <c r="G11" s="67" t="s">
        <v>148</v>
      </c>
      <c r="H11" s="68" t="s">
        <v>150</v>
      </c>
    </row>
    <row r="12" spans="1:9" ht="14.25" customHeight="1" x14ac:dyDescent="0.2">
      <c r="A12" s="56" t="s">
        <v>138</v>
      </c>
      <c r="B12" s="92"/>
      <c r="C12" s="93" t="s">
        <v>335</v>
      </c>
      <c r="D12" s="86" t="s">
        <v>144</v>
      </c>
      <c r="E12" s="69" t="s">
        <v>146</v>
      </c>
      <c r="F12" s="69" t="s">
        <v>147</v>
      </c>
      <c r="G12" s="69" t="s">
        <v>149</v>
      </c>
      <c r="H12" s="70" t="s">
        <v>151</v>
      </c>
    </row>
    <row r="13" spans="1:9" s="25" customFormat="1" ht="14.25" customHeight="1" x14ac:dyDescent="0.2">
      <c r="A13" s="22"/>
      <c r="B13" s="22"/>
      <c r="C13" s="22" t="s">
        <v>2242</v>
      </c>
      <c r="D13" s="36" t="s">
        <v>15</v>
      </c>
      <c r="E13" s="36"/>
      <c r="F13" s="36"/>
      <c r="G13" s="24" t="str">
        <f>D13</f>
        <v>€</v>
      </c>
      <c r="H13" s="24">
        <f>$H$9</f>
        <v>0</v>
      </c>
    </row>
    <row r="14" spans="1:9" s="25" customFormat="1" ht="14.25" customHeight="1" x14ac:dyDescent="0.2">
      <c r="A14" s="40">
        <v>14020640000</v>
      </c>
      <c r="B14" s="22" t="s">
        <v>329</v>
      </c>
      <c r="C14" s="22">
        <v>100</v>
      </c>
      <c r="D14" s="24">
        <v>2754.32</v>
      </c>
      <c r="E14" s="35"/>
      <c r="F14" s="36">
        <f>IF(E14="",IF($H$8="","",$H$8),E14)</f>
        <v>0</v>
      </c>
      <c r="G14" s="36">
        <f>ROUND(D14*(F14),2)</f>
        <v>0</v>
      </c>
      <c r="H14" s="24">
        <f>G14*$H$10</f>
        <v>0</v>
      </c>
    </row>
    <row r="15" spans="1:9" s="25" customFormat="1" ht="14.25" customHeight="1" x14ac:dyDescent="0.2">
      <c r="A15" s="40">
        <v>14020650000</v>
      </c>
      <c r="B15" s="22" t="s">
        <v>330</v>
      </c>
      <c r="C15" s="22">
        <v>125</v>
      </c>
      <c r="D15" s="24">
        <v>2848.48</v>
      </c>
      <c r="E15" s="35"/>
      <c r="F15" s="36">
        <f>IF(E15="",IF($H$8="","",$H$8),E15)</f>
        <v>0</v>
      </c>
      <c r="G15" s="36">
        <f>ROUND(D15*(F15),2)</f>
        <v>0</v>
      </c>
      <c r="H15" s="24">
        <f>G15*$H$10</f>
        <v>0</v>
      </c>
    </row>
    <row r="16" spans="1:9" s="25" customFormat="1" ht="14.25" customHeight="1" x14ac:dyDescent="0.2">
      <c r="A16" s="40">
        <v>14020660000</v>
      </c>
      <c r="B16" s="22" t="s">
        <v>331</v>
      </c>
      <c r="C16" s="22">
        <v>150</v>
      </c>
      <c r="D16" s="24">
        <v>3807.94</v>
      </c>
      <c r="E16" s="35"/>
      <c r="F16" s="36">
        <f>IF(E16="",IF($H$8="","",$H$8),E16)</f>
        <v>0</v>
      </c>
      <c r="G16" s="36">
        <f>ROUND(D16*(F16),2)</f>
        <v>0</v>
      </c>
      <c r="H16" s="24">
        <f>G16*$H$10</f>
        <v>0</v>
      </c>
    </row>
    <row r="17" spans="1:8" s="25" customFormat="1" ht="14.25" customHeight="1" x14ac:dyDescent="0.2">
      <c r="A17" s="22"/>
      <c r="B17" s="22"/>
      <c r="C17" s="22"/>
      <c r="D17" s="36"/>
      <c r="E17" s="36"/>
      <c r="F17" s="36"/>
      <c r="G17" s="36"/>
      <c r="H17" s="24"/>
    </row>
    <row r="18" spans="1:8" s="42" customFormat="1" ht="14.25" customHeight="1" x14ac:dyDescent="0.2">
      <c r="A18" s="55" t="s">
        <v>137</v>
      </c>
      <c r="B18" s="55" t="s">
        <v>333</v>
      </c>
      <c r="C18" s="91" t="s">
        <v>334</v>
      </c>
      <c r="D18" s="85" t="s">
        <v>143</v>
      </c>
      <c r="E18" s="67" t="s">
        <v>145</v>
      </c>
      <c r="F18" s="67" t="s">
        <v>127</v>
      </c>
      <c r="G18" s="67" t="s">
        <v>148</v>
      </c>
      <c r="H18" s="68" t="s">
        <v>150</v>
      </c>
    </row>
    <row r="19" spans="1:8" s="42" customFormat="1" ht="14.25" customHeight="1" x14ac:dyDescent="0.2">
      <c r="A19" s="56" t="s">
        <v>138</v>
      </c>
      <c r="B19" s="56"/>
      <c r="C19" s="93" t="s">
        <v>335</v>
      </c>
      <c r="D19" s="86" t="s">
        <v>144</v>
      </c>
      <c r="E19" s="69" t="s">
        <v>146</v>
      </c>
      <c r="F19" s="69" t="s">
        <v>147</v>
      </c>
      <c r="G19" s="69" t="s">
        <v>149</v>
      </c>
      <c r="H19" s="70" t="s">
        <v>151</v>
      </c>
    </row>
    <row r="20" spans="1:8" s="25" customFormat="1" ht="14.25" customHeight="1" x14ac:dyDescent="0.2">
      <c r="A20" s="22"/>
      <c r="B20" s="22"/>
      <c r="C20" s="22" t="s">
        <v>2242</v>
      </c>
      <c r="D20" s="36" t="s">
        <v>15</v>
      </c>
      <c r="E20" s="36"/>
      <c r="F20" s="36"/>
      <c r="G20" s="24" t="str">
        <f>D20</f>
        <v>€</v>
      </c>
      <c r="H20" s="24">
        <f>$H$9</f>
        <v>0</v>
      </c>
    </row>
    <row r="21" spans="1:8" s="25" customFormat="1" ht="14.25" customHeight="1" x14ac:dyDescent="0.2">
      <c r="A21" s="40">
        <v>14021230000</v>
      </c>
      <c r="B21" s="22" t="s">
        <v>336</v>
      </c>
      <c r="C21" s="22">
        <v>100</v>
      </c>
      <c r="D21" s="24">
        <v>3665.95</v>
      </c>
      <c r="E21" s="35"/>
      <c r="F21" s="36">
        <f>IF(E21="",IF($H$8="","",$H$8),E21)</f>
        <v>0</v>
      </c>
      <c r="G21" s="36">
        <f>ROUND(D21*(F21),2)</f>
        <v>0</v>
      </c>
      <c r="H21" s="24">
        <f>G21*$H$10</f>
        <v>0</v>
      </c>
    </row>
    <row r="22" spans="1:8" s="25" customFormat="1" ht="14.25" customHeight="1" x14ac:dyDescent="0.2">
      <c r="A22" s="40">
        <v>14022370000</v>
      </c>
      <c r="B22" s="22" t="s">
        <v>337</v>
      </c>
      <c r="C22" s="22">
        <v>125</v>
      </c>
      <c r="D22" s="24">
        <v>3819.9</v>
      </c>
      <c r="E22" s="35"/>
      <c r="F22" s="36">
        <f>IF(E22="",IF($H$8="","",$H$8),E22)</f>
        <v>0</v>
      </c>
      <c r="G22" s="36">
        <f>ROUND(D22*(F22),2)</f>
        <v>0</v>
      </c>
      <c r="H22" s="24">
        <f>G22*$H$10</f>
        <v>0</v>
      </c>
    </row>
    <row r="23" spans="1:8" s="25" customFormat="1" ht="14.25" customHeight="1" x14ac:dyDescent="0.2">
      <c r="A23" s="40">
        <v>14024830000</v>
      </c>
      <c r="B23" s="22" t="s">
        <v>338</v>
      </c>
      <c r="C23" s="22">
        <v>150</v>
      </c>
      <c r="D23" s="24">
        <v>5302.42</v>
      </c>
      <c r="E23" s="35"/>
      <c r="F23" s="36">
        <f>IF(E23="",IF($H$8="","",$H$8),E23)</f>
        <v>0</v>
      </c>
      <c r="G23" s="36">
        <f>ROUND(D23*(F23),2)</f>
        <v>0</v>
      </c>
      <c r="H23" s="24">
        <f>G23*$H$10</f>
        <v>0</v>
      </c>
    </row>
    <row r="25" spans="1:8" ht="14.25" customHeight="1" x14ac:dyDescent="0.2">
      <c r="A25" s="153" t="s">
        <v>137</v>
      </c>
      <c r="B25" s="153" t="s">
        <v>7254</v>
      </c>
      <c r="C25" s="91" t="s">
        <v>334</v>
      </c>
      <c r="D25" s="85" t="s">
        <v>143</v>
      </c>
      <c r="E25" s="67" t="s">
        <v>145</v>
      </c>
      <c r="F25" s="67" t="s">
        <v>127</v>
      </c>
      <c r="G25" s="67" t="s">
        <v>148</v>
      </c>
      <c r="H25" s="68" t="s">
        <v>150</v>
      </c>
    </row>
    <row r="26" spans="1:8" ht="14.25" customHeight="1" x14ac:dyDescent="0.2">
      <c r="A26" s="154" t="s">
        <v>138</v>
      </c>
      <c r="B26" s="154"/>
      <c r="C26" s="93" t="s">
        <v>335</v>
      </c>
      <c r="D26" s="86" t="s">
        <v>144</v>
      </c>
      <c r="E26" s="69" t="s">
        <v>146</v>
      </c>
      <c r="F26" s="69" t="s">
        <v>147</v>
      </c>
      <c r="G26" s="69" t="s">
        <v>149</v>
      </c>
      <c r="H26" s="70" t="s">
        <v>151</v>
      </c>
    </row>
    <row r="27" spans="1:8" ht="14.25" customHeight="1" x14ac:dyDescent="0.2">
      <c r="A27" s="22"/>
      <c r="B27" s="22"/>
      <c r="C27" s="22" t="s">
        <v>2242</v>
      </c>
      <c r="D27" s="36" t="s">
        <v>15</v>
      </c>
      <c r="E27" s="36"/>
      <c r="F27" s="36"/>
      <c r="G27" s="24" t="str">
        <f>D27</f>
        <v>€</v>
      </c>
      <c r="H27" s="24">
        <f>$H$9</f>
        <v>0</v>
      </c>
    </row>
    <row r="28" spans="1:8" ht="14.25" customHeight="1" x14ac:dyDescent="0.2">
      <c r="A28" s="40">
        <v>14063750000</v>
      </c>
      <c r="B28" s="22" t="s">
        <v>7255</v>
      </c>
      <c r="C28" s="22" t="s">
        <v>7256</v>
      </c>
      <c r="D28" s="24">
        <v>3208.83</v>
      </c>
      <c r="E28" s="35"/>
      <c r="F28" s="36">
        <f t="shared" ref="F28:F34" si="0">IF(E28="",IF($H$8="","",$H$8),E28)</f>
        <v>0</v>
      </c>
      <c r="G28" s="36">
        <f t="shared" ref="G28:G34" si="1">ROUND(D28*(F28),2)</f>
        <v>0</v>
      </c>
      <c r="H28" s="24">
        <f t="shared" ref="H28:H34" si="2">G28*$H$10</f>
        <v>0</v>
      </c>
    </row>
    <row r="29" spans="1:8" ht="14.25" customHeight="1" x14ac:dyDescent="0.2">
      <c r="A29" s="40">
        <v>14063760000</v>
      </c>
      <c r="B29" s="22" t="s">
        <v>7257</v>
      </c>
      <c r="C29" s="22" t="s">
        <v>7258</v>
      </c>
      <c r="D29" s="24">
        <v>3229.76</v>
      </c>
      <c r="E29" s="35"/>
      <c r="F29" s="36">
        <f t="shared" si="0"/>
        <v>0</v>
      </c>
      <c r="G29" s="36">
        <f t="shared" si="1"/>
        <v>0</v>
      </c>
      <c r="H29" s="24">
        <f t="shared" si="2"/>
        <v>0</v>
      </c>
    </row>
    <row r="30" spans="1:8" ht="14.25" customHeight="1" x14ac:dyDescent="0.2">
      <c r="A30" s="40">
        <v>14063770000</v>
      </c>
      <c r="B30" s="22" t="s">
        <v>7259</v>
      </c>
      <c r="C30" s="22" t="s">
        <v>7260</v>
      </c>
      <c r="D30" s="24">
        <v>3243.71</v>
      </c>
      <c r="E30" s="35"/>
      <c r="F30" s="36">
        <f t="shared" si="0"/>
        <v>0</v>
      </c>
      <c r="G30" s="36">
        <f t="shared" si="1"/>
        <v>0</v>
      </c>
      <c r="H30" s="24">
        <f t="shared" si="2"/>
        <v>0</v>
      </c>
    </row>
    <row r="31" spans="1:8" ht="14.25" customHeight="1" x14ac:dyDescent="0.2">
      <c r="A31" s="40">
        <v>14063780000</v>
      </c>
      <c r="B31" s="22" t="s">
        <v>7261</v>
      </c>
      <c r="C31" s="22" t="s">
        <v>7262</v>
      </c>
      <c r="D31" s="24">
        <v>3285.57</v>
      </c>
      <c r="E31" s="35"/>
      <c r="F31" s="36">
        <f t="shared" si="0"/>
        <v>0</v>
      </c>
      <c r="G31" s="36">
        <f t="shared" si="1"/>
        <v>0</v>
      </c>
      <c r="H31" s="24">
        <f t="shared" si="2"/>
        <v>0</v>
      </c>
    </row>
    <row r="32" spans="1:8" ht="14.25" customHeight="1" x14ac:dyDescent="0.2">
      <c r="A32" s="40">
        <v>14063790000</v>
      </c>
      <c r="B32" s="22" t="s">
        <v>7263</v>
      </c>
      <c r="C32" s="22" t="s">
        <v>7264</v>
      </c>
      <c r="D32" s="24">
        <v>3348.35</v>
      </c>
      <c r="E32" s="35"/>
      <c r="F32" s="36">
        <f t="shared" si="0"/>
        <v>0</v>
      </c>
      <c r="G32" s="36">
        <f t="shared" si="1"/>
        <v>0</v>
      </c>
      <c r="H32" s="24">
        <f t="shared" si="2"/>
        <v>0</v>
      </c>
    </row>
    <row r="33" spans="1:8" ht="14.25" customHeight="1" x14ac:dyDescent="0.2">
      <c r="A33" s="40">
        <v>14063800000</v>
      </c>
      <c r="B33" s="22" t="s">
        <v>7265</v>
      </c>
      <c r="C33" s="22" t="s">
        <v>7266</v>
      </c>
      <c r="D33" s="24">
        <v>3725.05</v>
      </c>
      <c r="E33" s="35"/>
      <c r="F33" s="36">
        <f t="shared" si="0"/>
        <v>0</v>
      </c>
      <c r="G33" s="36">
        <f t="shared" si="1"/>
        <v>0</v>
      </c>
      <c r="H33" s="24">
        <f t="shared" si="2"/>
        <v>0</v>
      </c>
    </row>
    <row r="34" spans="1:8" ht="14.25" customHeight="1" x14ac:dyDescent="0.2">
      <c r="A34" s="40">
        <v>14063810000</v>
      </c>
      <c r="B34" s="22" t="s">
        <v>7267</v>
      </c>
      <c r="C34" s="22" t="s">
        <v>7268</v>
      </c>
      <c r="D34" s="24">
        <v>4624.91</v>
      </c>
      <c r="E34" s="35"/>
      <c r="F34" s="36">
        <f t="shared" si="0"/>
        <v>0</v>
      </c>
      <c r="G34" s="36">
        <f t="shared" si="1"/>
        <v>0</v>
      </c>
      <c r="H34" s="24">
        <f t="shared" si="2"/>
        <v>0</v>
      </c>
    </row>
  </sheetData>
  <mergeCells count="3">
    <mergeCell ref="A3:A4"/>
    <mergeCell ref="A1:H1"/>
    <mergeCell ref="A2:H2"/>
  </mergeCells>
  <phoneticPr fontId="1" type="noConversion"/>
  <conditionalFormatting sqref="A17:H17 A14:C16 E14:H16">
    <cfRule type="expression" dxfId="511" priority="38">
      <formula>MOD(ROW(),2)=0</formula>
    </cfRule>
  </conditionalFormatting>
  <conditionalFormatting sqref="A21:C23 E21:H23">
    <cfRule type="expression" dxfId="510" priority="35">
      <formula>MOD(ROW(),2)=0</formula>
    </cfRule>
  </conditionalFormatting>
  <conditionalFormatting sqref="A28:C34 E28:H34">
    <cfRule type="expression" dxfId="509" priority="26">
      <formula>MOD(ROW(),2)=0</formula>
    </cfRule>
  </conditionalFormatting>
  <conditionalFormatting sqref="D14">
    <cfRule type="expression" dxfId="508" priority="25">
      <formula>MOD(ROW(),2)=0</formula>
    </cfRule>
  </conditionalFormatting>
  <conditionalFormatting sqref="D15">
    <cfRule type="expression" dxfId="507" priority="12">
      <formula>MOD(ROW(),2)=0</formula>
    </cfRule>
  </conditionalFormatting>
  <conditionalFormatting sqref="D16">
    <cfRule type="expression" dxfId="506" priority="11">
      <formula>MOD(ROW(),2)=0</formula>
    </cfRule>
  </conditionalFormatting>
  <conditionalFormatting sqref="D21">
    <cfRule type="expression" dxfId="505" priority="10">
      <formula>MOD(ROW(),2)=0</formula>
    </cfRule>
  </conditionalFormatting>
  <conditionalFormatting sqref="D22">
    <cfRule type="expression" dxfId="504" priority="9">
      <formula>MOD(ROW(),2)=0</formula>
    </cfRule>
  </conditionalFormatting>
  <conditionalFormatting sqref="D23">
    <cfRule type="expression" dxfId="503" priority="8">
      <formula>MOD(ROW(),2)=0</formula>
    </cfRule>
  </conditionalFormatting>
  <conditionalFormatting sqref="D28">
    <cfRule type="expression" dxfId="502" priority="7">
      <formula>MOD(ROW(),2)=0</formula>
    </cfRule>
  </conditionalFormatting>
  <conditionalFormatting sqref="D29">
    <cfRule type="expression" dxfId="501" priority="6">
      <formula>MOD(ROW(),2)=0</formula>
    </cfRule>
  </conditionalFormatting>
  <conditionalFormatting sqref="D30">
    <cfRule type="expression" dxfId="500" priority="5">
      <formula>MOD(ROW(),2)=0</formula>
    </cfRule>
  </conditionalFormatting>
  <conditionalFormatting sqref="D31">
    <cfRule type="expression" dxfId="499" priority="4">
      <formula>MOD(ROW(),2)=0</formula>
    </cfRule>
  </conditionalFormatting>
  <conditionalFormatting sqref="D32">
    <cfRule type="expression" dxfId="498" priority="3">
      <formula>MOD(ROW(),2)=0</formula>
    </cfRule>
  </conditionalFormatting>
  <conditionalFormatting sqref="D33">
    <cfRule type="expression" dxfId="497" priority="2">
      <formula>MOD(ROW(),2)=0</formula>
    </cfRule>
  </conditionalFormatting>
  <conditionalFormatting sqref="D34">
    <cfRule type="expression" dxfId="496" priority="1">
      <formula>MOD(ROW(),2)=0</formula>
    </cfRule>
  </conditionalFormatting>
  <hyperlinks>
    <hyperlink ref="G5" location="indice!A1" display="INDICE"/>
  </hyperlinks>
  <pageMargins left="0.25" right="0.25" top="0.75000000000000011" bottom="0.75000000000000011" header="0.30000000000000004" footer="0.30000000000000004"/>
  <pageSetup paperSize="9" orientation="portrait"/>
  <headerFooter alignWithMargins="0">
    <oddFooter>&amp;L&amp;"Calibri,Normale"&amp;K000000&amp;P&amp;R&amp;"Calibri,Normale"&amp;K00000065656565</oddFooter>
  </headerFooter>
  <rowBreaks count="1" manualBreakCount="1">
    <brk id="17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>
    <tabColor theme="8" tint="-0.249977111117893"/>
  </sheetPr>
  <dimension ref="A1:X42"/>
  <sheetViews>
    <sheetView zoomScaleNormal="100" zoomScalePageLayoutView="120" workbookViewId="0">
      <selection activeCell="A3" sqref="A3:A4"/>
    </sheetView>
  </sheetViews>
  <sheetFormatPr defaultColWidth="8.85546875" defaultRowHeight="14.25" customHeight="1" x14ac:dyDescent="0.2"/>
  <cols>
    <col min="1" max="1" width="16.85546875" style="41" customWidth="1"/>
    <col min="2" max="2" width="23.42578125" style="41" bestFit="1" customWidth="1"/>
    <col min="3" max="4" width="5.85546875" style="41" bestFit="1" customWidth="1"/>
    <col min="5" max="5" width="9.140625" style="76" customWidth="1"/>
    <col min="6" max="6" width="17.140625" style="76" customWidth="1"/>
    <col min="7" max="8" width="17.42578125" style="76" customWidth="1"/>
    <col min="9" max="9" width="20.140625" style="44" customWidth="1"/>
    <col min="10" max="10" width="1" style="41" customWidth="1"/>
    <col min="11" max="11" width="18" style="41" customWidth="1"/>
    <col min="12" max="12" width="13.140625" style="41" customWidth="1"/>
    <col min="13" max="13" width="12" style="41" customWidth="1"/>
    <col min="14" max="14" width="11.85546875" style="41" customWidth="1"/>
    <col min="15" max="15" width="7.140625" style="41" customWidth="1"/>
    <col min="16" max="16" width="11.42578125" style="41" customWidth="1"/>
    <col min="17" max="17" width="25.7109375" style="41" customWidth="1"/>
    <col min="18" max="18" width="13.140625" style="41" customWidth="1"/>
    <col min="19" max="19" width="17.140625" style="41" customWidth="1"/>
    <col min="20" max="22" width="11" style="41" customWidth="1"/>
    <col min="23" max="23" width="17.42578125" style="41" customWidth="1"/>
    <col min="24" max="24" width="12.140625" style="41" customWidth="1"/>
    <col min="25" max="25" width="6.140625" style="41" bestFit="1" customWidth="1"/>
    <col min="26" max="16384" width="8.85546875" style="41"/>
  </cols>
  <sheetData>
    <row r="1" spans="1:24" ht="14.25" customHeight="1" x14ac:dyDescent="0.2">
      <c r="A1" s="317" t="s">
        <v>8513</v>
      </c>
      <c r="B1" s="317"/>
      <c r="C1" s="317"/>
      <c r="D1" s="317"/>
      <c r="E1" s="317"/>
      <c r="F1" s="317"/>
      <c r="G1" s="317"/>
      <c r="H1" s="317"/>
      <c r="I1" s="317"/>
    </row>
    <row r="2" spans="1:24" ht="14.25" customHeight="1" x14ac:dyDescent="0.2">
      <c r="A2" s="317" t="s">
        <v>8514</v>
      </c>
      <c r="B2" s="317"/>
      <c r="C2" s="317"/>
      <c r="D2" s="317"/>
      <c r="E2" s="317"/>
      <c r="F2" s="317"/>
      <c r="G2" s="317"/>
      <c r="H2" s="317"/>
      <c r="I2" s="317"/>
    </row>
    <row r="3" spans="1:24" ht="14.25" customHeight="1" x14ac:dyDescent="0.2">
      <c r="A3" s="292" t="s">
        <v>4118</v>
      </c>
      <c r="B3" s="79"/>
      <c r="C3" s="79"/>
      <c r="D3" s="79"/>
      <c r="E3" s="79"/>
      <c r="F3" s="79"/>
      <c r="G3" s="79"/>
      <c r="H3" s="79"/>
      <c r="I3" s="79"/>
      <c r="J3" s="46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</row>
    <row r="4" spans="1:24" ht="14.25" customHeight="1" x14ac:dyDescent="0.2">
      <c r="A4" s="292"/>
      <c r="B4" s="79"/>
      <c r="C4" s="79"/>
      <c r="D4" s="79"/>
      <c r="E4" s="79"/>
      <c r="F4" s="79"/>
      <c r="G4" s="79"/>
      <c r="H4" s="79"/>
      <c r="I4" s="79"/>
      <c r="J4" s="46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</row>
    <row r="5" spans="1:24" ht="14.25" customHeight="1" x14ac:dyDescent="0.2">
      <c r="A5" s="168" t="s">
        <v>92</v>
      </c>
      <c r="B5" s="168"/>
      <c r="C5" s="168"/>
      <c r="D5" s="168"/>
      <c r="E5" s="168"/>
      <c r="F5" s="168"/>
      <c r="G5" s="168"/>
      <c r="H5" s="182" t="s">
        <v>2224</v>
      </c>
      <c r="I5" s="159"/>
      <c r="J5" s="168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</row>
    <row r="6" spans="1:24" ht="14.25" customHeight="1" x14ac:dyDescent="0.2">
      <c r="A6" s="168" t="s">
        <v>71</v>
      </c>
      <c r="B6" s="168"/>
      <c r="C6" s="168"/>
      <c r="D6" s="168"/>
      <c r="E6" s="168"/>
      <c r="F6" s="168"/>
      <c r="G6" s="168"/>
      <c r="H6" s="162"/>
      <c r="I6" s="159"/>
      <c r="J6" s="168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</row>
    <row r="7" spans="1:24" ht="14.25" customHeight="1" x14ac:dyDescent="0.2">
      <c r="A7" s="173"/>
      <c r="B7" s="173"/>
      <c r="C7" s="173"/>
      <c r="D7" s="173"/>
      <c r="E7" s="173"/>
      <c r="F7" s="173"/>
      <c r="G7" s="173"/>
      <c r="H7" s="162"/>
      <c r="I7" s="163"/>
      <c r="J7" s="186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</row>
    <row r="8" spans="1:24" ht="14.25" customHeight="1" x14ac:dyDescent="0.2">
      <c r="A8" s="155" t="s">
        <v>4081</v>
      </c>
      <c r="B8" s="155" t="s">
        <v>4086</v>
      </c>
      <c r="C8" s="173"/>
      <c r="D8" s="173"/>
      <c r="E8" s="173"/>
      <c r="F8" s="173"/>
      <c r="G8" s="173"/>
      <c r="H8" s="173" t="s">
        <v>2223</v>
      </c>
      <c r="I8" s="156">
        <f>IF(indice!$C$55="",indice!$D$7,indice!$C$55)</f>
        <v>0</v>
      </c>
      <c r="J8" s="186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65" t="s">
        <v>2223</v>
      </c>
      <c r="X8" s="166">
        <f>$I$8</f>
        <v>0</v>
      </c>
    </row>
    <row r="9" spans="1:24" ht="14.25" customHeight="1" x14ac:dyDescent="0.2">
      <c r="A9" s="155" t="s">
        <v>4082</v>
      </c>
      <c r="B9" s="155" t="s">
        <v>4079</v>
      </c>
      <c r="C9" s="173"/>
      <c r="D9" s="173"/>
      <c r="E9" s="173"/>
      <c r="F9" s="173"/>
      <c r="G9" s="173"/>
      <c r="H9" s="173" t="s">
        <v>2221</v>
      </c>
      <c r="I9" s="156">
        <f>indice!$E$10</f>
        <v>0</v>
      </c>
      <c r="J9" s="16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90"/>
      <c r="X9" s="190"/>
    </row>
    <row r="10" spans="1:24" ht="14.25" customHeight="1" x14ac:dyDescent="0.2">
      <c r="A10" s="173"/>
      <c r="B10" s="173"/>
      <c r="C10" s="173"/>
      <c r="D10" s="173"/>
      <c r="E10" s="173"/>
      <c r="F10" s="173"/>
      <c r="G10" s="173"/>
      <c r="H10" s="173" t="s">
        <v>2221</v>
      </c>
      <c r="I10" s="156">
        <f>indice!$F$10</f>
        <v>0</v>
      </c>
      <c r="J10" s="16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90"/>
      <c r="X10" s="190"/>
    </row>
    <row r="11" spans="1:24" ht="14.25" customHeight="1" x14ac:dyDescent="0.2">
      <c r="A11" s="55" t="s">
        <v>137</v>
      </c>
      <c r="B11" s="55" t="s">
        <v>4080</v>
      </c>
      <c r="C11" s="288" t="s">
        <v>141</v>
      </c>
      <c r="D11" s="288"/>
      <c r="E11" s="85" t="s">
        <v>143</v>
      </c>
      <c r="F11" s="67" t="s">
        <v>145</v>
      </c>
      <c r="G11" s="67" t="s">
        <v>2223</v>
      </c>
      <c r="H11" s="67" t="s">
        <v>148</v>
      </c>
      <c r="I11" s="68" t="s">
        <v>150</v>
      </c>
      <c r="K11" s="68" t="s">
        <v>3564</v>
      </c>
      <c r="L11" s="68"/>
      <c r="M11" s="68" t="s">
        <v>4534</v>
      </c>
      <c r="N11" s="68"/>
      <c r="O11" s="68" t="s">
        <v>3567</v>
      </c>
      <c r="P11" s="68"/>
      <c r="Q11" s="68" t="s">
        <v>3568</v>
      </c>
      <c r="R11" s="68"/>
      <c r="S11" s="68" t="s">
        <v>3571</v>
      </c>
      <c r="T11" s="68"/>
      <c r="U11" s="68" t="s">
        <v>4536</v>
      </c>
      <c r="V11" s="77"/>
      <c r="W11" s="68" t="s">
        <v>143</v>
      </c>
      <c r="X11" s="68" t="s">
        <v>148</v>
      </c>
    </row>
    <row r="12" spans="1:24" ht="14.25" customHeight="1" x14ac:dyDescent="0.2">
      <c r="A12" s="56" t="s">
        <v>138</v>
      </c>
      <c r="B12" s="56" t="s">
        <v>4078</v>
      </c>
      <c r="C12" s="290" t="s">
        <v>142</v>
      </c>
      <c r="D12" s="290"/>
      <c r="E12" s="86" t="s">
        <v>144</v>
      </c>
      <c r="F12" s="69" t="s">
        <v>146</v>
      </c>
      <c r="G12" s="69" t="s">
        <v>147</v>
      </c>
      <c r="H12" s="69" t="s">
        <v>149</v>
      </c>
      <c r="I12" s="70" t="s">
        <v>151</v>
      </c>
      <c r="K12" s="70" t="s">
        <v>3565</v>
      </c>
      <c r="L12" s="70"/>
      <c r="M12" s="70" t="s">
        <v>3566</v>
      </c>
      <c r="N12" s="70"/>
      <c r="O12" s="70" t="s">
        <v>3567</v>
      </c>
      <c r="P12" s="70"/>
      <c r="Q12" s="70" t="s">
        <v>3569</v>
      </c>
      <c r="R12" s="70"/>
      <c r="S12" s="70" t="s">
        <v>3570</v>
      </c>
      <c r="T12" s="70"/>
      <c r="U12" s="70" t="s">
        <v>4537</v>
      </c>
      <c r="V12" s="78"/>
      <c r="W12" s="70" t="s">
        <v>165</v>
      </c>
      <c r="X12" s="70" t="s">
        <v>149</v>
      </c>
    </row>
    <row r="13" spans="1:24" s="25" customFormat="1" ht="14.25" customHeight="1" x14ac:dyDescent="0.2">
      <c r="A13" s="24"/>
      <c r="B13" s="24"/>
      <c r="C13" s="24" t="s">
        <v>159</v>
      </c>
      <c r="D13" s="24" t="s">
        <v>0</v>
      </c>
      <c r="E13" s="36" t="s">
        <v>15</v>
      </c>
      <c r="F13" s="24"/>
      <c r="G13" s="24"/>
      <c r="H13" s="24" t="str">
        <f>E13</f>
        <v>€</v>
      </c>
      <c r="I13" s="24">
        <f>$I$9</f>
        <v>0</v>
      </c>
      <c r="U13" s="25" t="s">
        <v>4538</v>
      </c>
      <c r="V13" s="95"/>
    </row>
    <row r="14" spans="1:24" s="25" customFormat="1" ht="14.25" customHeight="1" x14ac:dyDescent="0.2">
      <c r="A14" s="40">
        <v>70630020000</v>
      </c>
      <c r="B14" s="22" t="s">
        <v>356</v>
      </c>
      <c r="C14" s="22">
        <v>0.15</v>
      </c>
      <c r="D14" s="22">
        <v>0.2</v>
      </c>
      <c r="E14" s="36">
        <v>324.02</v>
      </c>
      <c r="F14" s="35"/>
      <c r="G14" s="36">
        <f t="shared" ref="G14:G26" si="0">IF(F14="",IF($I$8="","",$I$8),F14)</f>
        <v>0</v>
      </c>
      <c r="H14" s="36">
        <f t="shared" ref="H14:H26" si="1">ROUND(E14*(G14),2)</f>
        <v>0</v>
      </c>
      <c r="I14" s="24">
        <f>H14*$I$10</f>
        <v>0</v>
      </c>
      <c r="K14" s="26"/>
      <c r="L14" s="26">
        <f>IFERROR((VLOOKUP(K14,tenute!D:E,2,FALSE)),0)</f>
        <v>0</v>
      </c>
      <c r="M14" s="26"/>
      <c r="N14" s="26">
        <f>IFERROR((VLOOKUP(M14,guarnizioni!G:H,2,FALSE)),0)</f>
        <v>0</v>
      </c>
      <c r="O14" s="26"/>
      <c r="P14" s="26">
        <f>IFERROR((VLOOKUP(O14,'IP55'!A:B,2,FALSE)),0)</f>
        <v>0</v>
      </c>
      <c r="Q14" s="26"/>
      <c r="R14" s="26"/>
      <c r="S14" s="36"/>
      <c r="T14" s="26">
        <f>IFERROR((VLOOKUP(S14,'IP55'!A:C,3,FALSE)),0)</f>
        <v>0</v>
      </c>
      <c r="U14" s="26"/>
      <c r="V14" s="124" t="str">
        <f t="shared" ref="V14:V20" si="2">IF(U14="ok",(E14*0.06),"0,00")</f>
        <v>0,00</v>
      </c>
      <c r="W14" s="26" t="e">
        <f>E14+L14+N14+P14+R14+T14+V14</f>
        <v>#VALUE!</v>
      </c>
      <c r="X14" s="26" t="e">
        <f>W14*$I$8</f>
        <v>#VALUE!</v>
      </c>
    </row>
    <row r="15" spans="1:24" s="25" customFormat="1" ht="14.25" customHeight="1" x14ac:dyDescent="0.2">
      <c r="A15" s="40">
        <v>70630040000</v>
      </c>
      <c r="B15" s="22" t="s">
        <v>357</v>
      </c>
      <c r="C15" s="22">
        <v>0.37</v>
      </c>
      <c r="D15" s="22">
        <v>0.5</v>
      </c>
      <c r="E15" s="36">
        <v>365.04</v>
      </c>
      <c r="F15" s="35"/>
      <c r="G15" s="36">
        <f t="shared" si="0"/>
        <v>0</v>
      </c>
      <c r="H15" s="36">
        <f t="shared" si="1"/>
        <v>0</v>
      </c>
      <c r="I15" s="24">
        <f t="shared" ref="I15:I26" si="3">H15*$I$10</f>
        <v>0</v>
      </c>
      <c r="K15" s="26"/>
      <c r="L15" s="26">
        <f>IFERROR((VLOOKUP(K15,tenute!D:E,2,FALSE)),0)</f>
        <v>0</v>
      </c>
      <c r="M15" s="26"/>
      <c r="N15" s="26">
        <f>IFERROR((VLOOKUP(M15,guarnizioni!G:H,2,FALSE)),0)</f>
        <v>0</v>
      </c>
      <c r="O15" s="26"/>
      <c r="P15" s="26">
        <f>IFERROR((VLOOKUP(O15,'IP55'!A:B,2,FALSE)),0)</f>
        <v>0</v>
      </c>
      <c r="Q15" s="26"/>
      <c r="R15" s="26">
        <f>IFERROR((VLOOKUP(Q15,giranti!H:I,2,FALSE)),0)</f>
        <v>0</v>
      </c>
      <c r="S15" s="36"/>
      <c r="T15" s="26">
        <f>IFERROR((VLOOKUP(S15,'IP55'!A:C,3,FALSE)),0)</f>
        <v>0</v>
      </c>
      <c r="U15" s="26"/>
      <c r="V15" s="124" t="str">
        <f t="shared" si="2"/>
        <v>0,00</v>
      </c>
      <c r="W15" s="26" t="e">
        <f t="shared" ref="W15:W40" si="4">E15+L15+N15+P15+R15+T15+V15</f>
        <v>#VALUE!</v>
      </c>
      <c r="X15" s="26" t="e">
        <f t="shared" ref="X15:X26" si="5">W15*$I$8</f>
        <v>#VALUE!</v>
      </c>
    </row>
    <row r="16" spans="1:24" s="25" customFormat="1" ht="14.25" customHeight="1" x14ac:dyDescent="0.2">
      <c r="A16" s="40">
        <v>70630061000</v>
      </c>
      <c r="B16" s="22" t="s">
        <v>8496</v>
      </c>
      <c r="C16" s="22">
        <v>0.45</v>
      </c>
      <c r="D16" s="22">
        <v>0.6</v>
      </c>
      <c r="E16" s="36">
        <v>375.25</v>
      </c>
      <c r="F16" s="35"/>
      <c r="G16" s="36">
        <f t="shared" si="0"/>
        <v>0</v>
      </c>
      <c r="H16" s="36">
        <f t="shared" si="1"/>
        <v>0</v>
      </c>
      <c r="I16" s="24">
        <f t="shared" si="3"/>
        <v>0</v>
      </c>
      <c r="K16" s="26"/>
      <c r="L16" s="26">
        <f>IFERROR((VLOOKUP(K16,tenute!D:E,2,FALSE)),0)</f>
        <v>0</v>
      </c>
      <c r="M16" s="26"/>
      <c r="N16" s="26">
        <f>IFERROR((VLOOKUP(M16,guarnizioni!G:H,2,FALSE)),0)</f>
        <v>0</v>
      </c>
      <c r="O16" s="26"/>
      <c r="P16" s="26">
        <f>IFERROR((VLOOKUP(O16,'IP55'!A:B,2,FALSE)),0)</f>
        <v>0</v>
      </c>
      <c r="Q16" s="26"/>
      <c r="R16" s="26">
        <f>IFERROR((VLOOKUP(Q16,giranti!H:I,2,FALSE)),0)</f>
        <v>0</v>
      </c>
      <c r="S16" s="36"/>
      <c r="T16" s="26">
        <f>IFERROR((VLOOKUP(S16,'IP55'!A:C,3,FALSE)),0)</f>
        <v>0</v>
      </c>
      <c r="U16" s="26"/>
      <c r="V16" s="124" t="str">
        <f t="shared" si="2"/>
        <v>0,00</v>
      </c>
      <c r="W16" s="26" t="e">
        <f t="shared" si="4"/>
        <v>#VALUE!</v>
      </c>
      <c r="X16" s="26" t="e">
        <f t="shared" si="5"/>
        <v>#VALUE!</v>
      </c>
    </row>
    <row r="17" spans="1:24" s="25" customFormat="1" ht="14.25" customHeight="1" x14ac:dyDescent="0.2">
      <c r="A17" s="40">
        <v>70630070000</v>
      </c>
      <c r="B17" s="22" t="s">
        <v>358</v>
      </c>
      <c r="C17" s="22">
        <v>0.55000000000000004</v>
      </c>
      <c r="D17" s="22">
        <v>0.75</v>
      </c>
      <c r="E17" s="36">
        <v>404.75</v>
      </c>
      <c r="F17" s="35"/>
      <c r="G17" s="36">
        <f t="shared" si="0"/>
        <v>0</v>
      </c>
      <c r="H17" s="36">
        <f t="shared" si="1"/>
        <v>0</v>
      </c>
      <c r="I17" s="24">
        <f t="shared" si="3"/>
        <v>0</v>
      </c>
      <c r="K17" s="26"/>
      <c r="L17" s="26">
        <f>IFERROR((VLOOKUP(K17,tenute!D:E,2,FALSE)),0)</f>
        <v>0</v>
      </c>
      <c r="M17" s="26"/>
      <c r="N17" s="26">
        <f>IFERROR((VLOOKUP(M17,guarnizioni!G:H,2,FALSE)),0)</f>
        <v>0</v>
      </c>
      <c r="O17" s="26"/>
      <c r="P17" s="26">
        <f>IFERROR((VLOOKUP(O17,'IP55'!A:B,2,FALSE)),0)</f>
        <v>0</v>
      </c>
      <c r="Q17" s="26"/>
      <c r="R17" s="26">
        <f>IFERROR((VLOOKUP(Q17,giranti!H:I,2,FALSE)),0)</f>
        <v>0</v>
      </c>
      <c r="S17" s="36"/>
      <c r="T17" s="26">
        <f>IFERROR((VLOOKUP(S17,'IP55'!A:C,3,FALSE)),0)</f>
        <v>0</v>
      </c>
      <c r="U17" s="26"/>
      <c r="V17" s="124" t="str">
        <f t="shared" si="2"/>
        <v>0,00</v>
      </c>
      <c r="W17" s="26" t="e">
        <f t="shared" si="4"/>
        <v>#VALUE!</v>
      </c>
      <c r="X17" s="26" t="e">
        <f t="shared" si="5"/>
        <v>#VALUE!</v>
      </c>
    </row>
    <row r="18" spans="1:24" s="25" customFormat="1" ht="14.25" customHeight="1" x14ac:dyDescent="0.2">
      <c r="A18" s="40">
        <v>70630080000</v>
      </c>
      <c r="B18" s="22" t="s">
        <v>359</v>
      </c>
      <c r="C18" s="22">
        <v>0.55000000000000004</v>
      </c>
      <c r="D18" s="22">
        <v>0.75</v>
      </c>
      <c r="E18" s="36">
        <v>466.21</v>
      </c>
      <c r="F18" s="35"/>
      <c r="G18" s="36">
        <f t="shared" si="0"/>
        <v>0</v>
      </c>
      <c r="H18" s="36">
        <f t="shared" si="1"/>
        <v>0</v>
      </c>
      <c r="I18" s="24">
        <f t="shared" si="3"/>
        <v>0</v>
      </c>
      <c r="K18" s="26"/>
      <c r="L18" s="26">
        <f>IFERROR((VLOOKUP(K18,tenute!D:E,2,FALSE)),0)</f>
        <v>0</v>
      </c>
      <c r="M18" s="26"/>
      <c r="N18" s="26">
        <f>IFERROR((VLOOKUP(M18,guarnizioni!G:H,2,FALSE)),0)</f>
        <v>0</v>
      </c>
      <c r="O18" s="26"/>
      <c r="P18" s="26">
        <f>IFERROR((VLOOKUP(O18,'IP55'!A:B,2,FALSE)),0)</f>
        <v>0</v>
      </c>
      <c r="Q18" s="26"/>
      <c r="R18" s="26"/>
      <c r="S18" s="36"/>
      <c r="T18" s="26">
        <f>IFERROR((VLOOKUP(S18,'IP55'!A:C,3,FALSE)),0)</f>
        <v>0</v>
      </c>
      <c r="U18" s="26"/>
      <c r="V18" s="124" t="str">
        <f t="shared" si="2"/>
        <v>0,00</v>
      </c>
      <c r="W18" s="26" t="e">
        <f t="shared" si="4"/>
        <v>#VALUE!</v>
      </c>
      <c r="X18" s="26" t="e">
        <f t="shared" si="5"/>
        <v>#VALUE!</v>
      </c>
    </row>
    <row r="19" spans="1:24" s="25" customFormat="1" ht="14.25" customHeight="1" x14ac:dyDescent="0.2">
      <c r="A19" s="40">
        <v>70630091000</v>
      </c>
      <c r="B19" s="22" t="s">
        <v>3357</v>
      </c>
      <c r="C19" s="22">
        <v>0.75</v>
      </c>
      <c r="D19" s="22">
        <v>1</v>
      </c>
      <c r="E19" s="36">
        <v>528.99</v>
      </c>
      <c r="F19" s="35"/>
      <c r="G19" s="36">
        <f t="shared" si="0"/>
        <v>0</v>
      </c>
      <c r="H19" s="36">
        <f t="shared" si="1"/>
        <v>0</v>
      </c>
      <c r="I19" s="24">
        <f t="shared" si="3"/>
        <v>0</v>
      </c>
      <c r="K19" s="26"/>
      <c r="L19" s="26">
        <f>IFERROR((VLOOKUP(K19,tenute!D:E,2,FALSE)),0)</f>
        <v>0</v>
      </c>
      <c r="M19" s="26"/>
      <c r="N19" s="26">
        <f>IFERROR((VLOOKUP(M19,guarnizioni!G:H,2,FALSE)),0)</f>
        <v>0</v>
      </c>
      <c r="O19" s="26"/>
      <c r="P19" s="26">
        <f>IFERROR((VLOOKUP(O19,'IP55'!A:B,2,FALSE)),0)</f>
        <v>0</v>
      </c>
      <c r="Q19" s="26"/>
      <c r="R19" s="26"/>
      <c r="S19" s="36"/>
      <c r="T19" s="26">
        <f>IFERROR((VLOOKUP(S19,'IP55'!A:C,3,FALSE)),0)</f>
        <v>0</v>
      </c>
      <c r="U19" s="26"/>
      <c r="V19" s="124" t="str">
        <f t="shared" si="2"/>
        <v>0,00</v>
      </c>
      <c r="W19" s="26" t="e">
        <f t="shared" si="4"/>
        <v>#VALUE!</v>
      </c>
      <c r="X19" s="26" t="e">
        <f t="shared" si="5"/>
        <v>#VALUE!</v>
      </c>
    </row>
    <row r="20" spans="1:24" s="25" customFormat="1" ht="14.25" customHeight="1" x14ac:dyDescent="0.2">
      <c r="A20" s="40">
        <v>70600112000</v>
      </c>
      <c r="B20" s="22" t="s">
        <v>3358</v>
      </c>
      <c r="C20" s="22">
        <v>1.1000000000000001</v>
      </c>
      <c r="D20" s="22">
        <v>1.5</v>
      </c>
      <c r="E20" s="36">
        <v>639.1</v>
      </c>
      <c r="F20" s="35"/>
      <c r="G20" s="36">
        <f t="shared" si="0"/>
        <v>0</v>
      </c>
      <c r="H20" s="36">
        <f t="shared" si="1"/>
        <v>0</v>
      </c>
      <c r="I20" s="24">
        <f t="shared" si="3"/>
        <v>0</v>
      </c>
      <c r="K20" s="26"/>
      <c r="L20" s="26">
        <f>IFERROR((VLOOKUP(K20,tenute!D:E,2,FALSE)),0)</f>
        <v>0</v>
      </c>
      <c r="M20" s="26"/>
      <c r="N20" s="26">
        <f>IFERROR((VLOOKUP(M20,guarnizioni!G:H,2,FALSE)),0)</f>
        <v>0</v>
      </c>
      <c r="O20" s="26"/>
      <c r="P20" s="26">
        <f>IFERROR((VLOOKUP(O20,'IP55'!A:B,2,FALSE)),0)</f>
        <v>0</v>
      </c>
      <c r="Q20" s="26"/>
      <c r="R20" s="26">
        <f>IFERROR((VLOOKUP(Q20,giranti!H:I,2,FALSE)),0)</f>
        <v>0</v>
      </c>
      <c r="S20" s="36"/>
      <c r="T20" s="26">
        <f>IFERROR((VLOOKUP(S20,'IP55'!A:C,3,FALSE)),0)</f>
        <v>0</v>
      </c>
      <c r="U20" s="26"/>
      <c r="V20" s="124" t="str">
        <f t="shared" si="2"/>
        <v>0,00</v>
      </c>
      <c r="W20" s="26" t="e">
        <f>E20+L20+N20+P20+R20+T20+V20</f>
        <v>#VALUE!</v>
      </c>
      <c r="X20" s="26" t="e">
        <f t="shared" si="5"/>
        <v>#VALUE!</v>
      </c>
    </row>
    <row r="21" spans="1:24" s="25" customFormat="1" ht="14.25" customHeight="1" x14ac:dyDescent="0.2">
      <c r="A21" s="40">
        <v>71630020000</v>
      </c>
      <c r="B21" s="22" t="s">
        <v>5943</v>
      </c>
      <c r="C21" s="22">
        <v>0.15</v>
      </c>
      <c r="D21" s="22">
        <v>0.2</v>
      </c>
      <c r="E21" s="36">
        <v>616.24</v>
      </c>
      <c r="F21" s="35"/>
      <c r="G21" s="36">
        <f t="shared" si="0"/>
        <v>0</v>
      </c>
      <c r="H21" s="36">
        <f t="shared" si="1"/>
        <v>0</v>
      </c>
      <c r="I21" s="24">
        <f t="shared" si="3"/>
        <v>0</v>
      </c>
      <c r="K21" s="26"/>
      <c r="L21" s="26">
        <f>IFERROR((VLOOKUP(K21,tenute!D:E,2,FALSE)),0)</f>
        <v>0</v>
      </c>
      <c r="M21" s="26"/>
      <c r="N21" s="26">
        <f>IFERROR((VLOOKUP(M21,guarnizioni!G:H,2,FALSE)),0)</f>
        <v>0</v>
      </c>
      <c r="O21" s="26"/>
      <c r="P21" s="26">
        <f>IFERROR((VLOOKUP(O21,'IP55'!A:B,2,FALSE)),0)</f>
        <v>0</v>
      </c>
      <c r="Q21" s="26"/>
      <c r="R21" s="26"/>
      <c r="S21" s="36"/>
      <c r="T21" s="26"/>
      <c r="U21" s="26"/>
      <c r="V21" s="26" t="str">
        <f>IF(U21="ok",($E$14*0.06),"0,00")</f>
        <v>0,00</v>
      </c>
      <c r="W21" s="26" t="e">
        <f t="shared" si="4"/>
        <v>#VALUE!</v>
      </c>
      <c r="X21" s="26" t="e">
        <f t="shared" si="5"/>
        <v>#VALUE!</v>
      </c>
    </row>
    <row r="22" spans="1:24" s="25" customFormat="1" ht="14.25" customHeight="1" x14ac:dyDescent="0.2">
      <c r="A22" s="40">
        <v>71610040000</v>
      </c>
      <c r="B22" s="22" t="s">
        <v>5944</v>
      </c>
      <c r="C22" s="22">
        <v>0.37</v>
      </c>
      <c r="D22" s="22">
        <v>0.5</v>
      </c>
      <c r="E22" s="36">
        <v>685.46</v>
      </c>
      <c r="F22" s="35"/>
      <c r="G22" s="36">
        <f t="shared" si="0"/>
        <v>0</v>
      </c>
      <c r="H22" s="36">
        <f t="shared" si="1"/>
        <v>0</v>
      </c>
      <c r="I22" s="24">
        <f t="shared" si="3"/>
        <v>0</v>
      </c>
      <c r="K22" s="26"/>
      <c r="L22" s="26">
        <f>IFERROR((VLOOKUP(K22,tenute!D:E,2,FALSE)),0)</f>
        <v>0</v>
      </c>
      <c r="M22" s="26"/>
      <c r="N22" s="26">
        <f>IFERROR((VLOOKUP(M22,guarnizioni!G:H,2,FALSE)),0)</f>
        <v>0</v>
      </c>
      <c r="O22" s="26"/>
      <c r="P22" s="26">
        <f>IFERROR((VLOOKUP(O22,'IP55'!A:B,2,FALSE)),0)</f>
        <v>0</v>
      </c>
      <c r="Q22" s="26"/>
      <c r="R22" s="26">
        <f>IFERROR((VLOOKUP(Q22,giranti!H:I,2,FALSE)),0)</f>
        <v>0</v>
      </c>
      <c r="S22" s="36"/>
      <c r="T22" s="26"/>
      <c r="U22" s="26"/>
      <c r="V22" s="26" t="str">
        <f>IF(U22="ok",($E$15*0.06),"0,00")</f>
        <v>0,00</v>
      </c>
      <c r="W22" s="26" t="e">
        <f>E22+L22+N22+P22+R22+T22+V22</f>
        <v>#VALUE!</v>
      </c>
      <c r="X22" s="26" t="e">
        <f t="shared" si="5"/>
        <v>#VALUE!</v>
      </c>
    </row>
    <row r="23" spans="1:24" s="25" customFormat="1" ht="14.25" customHeight="1" x14ac:dyDescent="0.2">
      <c r="A23" s="40">
        <v>71610060000</v>
      </c>
      <c r="B23" s="22" t="s">
        <v>5945</v>
      </c>
      <c r="C23" s="22">
        <v>0.45</v>
      </c>
      <c r="D23" s="22">
        <v>0.6</v>
      </c>
      <c r="E23" s="36">
        <v>720.71</v>
      </c>
      <c r="F23" s="35"/>
      <c r="G23" s="36">
        <f t="shared" si="0"/>
        <v>0</v>
      </c>
      <c r="H23" s="36">
        <f t="shared" si="1"/>
        <v>0</v>
      </c>
      <c r="I23" s="24">
        <f t="shared" si="3"/>
        <v>0</v>
      </c>
      <c r="K23" s="26"/>
      <c r="L23" s="26">
        <f>IFERROR((VLOOKUP(K23,tenute!D:E,2,FALSE)),0)</f>
        <v>0</v>
      </c>
      <c r="M23" s="26"/>
      <c r="N23" s="26">
        <f>IFERROR((VLOOKUP(M23,guarnizioni!G:H,2,FALSE)),0)</f>
        <v>0</v>
      </c>
      <c r="O23" s="26"/>
      <c r="P23" s="26">
        <f>IFERROR((VLOOKUP(O23,'IP55'!A:B,2,FALSE)),0)</f>
        <v>0</v>
      </c>
      <c r="Q23" s="26"/>
      <c r="R23" s="26">
        <f>IFERROR((VLOOKUP(Q23,giranti!H:I,2,FALSE)),0)</f>
        <v>0</v>
      </c>
      <c r="S23" s="36"/>
      <c r="T23" s="26"/>
      <c r="U23" s="26"/>
      <c r="V23" s="26" t="str">
        <f>IF(U23="ok",($E$16*0.06),"0,00")</f>
        <v>0,00</v>
      </c>
      <c r="W23" s="26" t="e">
        <f t="shared" si="4"/>
        <v>#VALUE!</v>
      </c>
      <c r="X23" s="26" t="e">
        <f t="shared" si="5"/>
        <v>#VALUE!</v>
      </c>
    </row>
    <row r="24" spans="1:24" s="25" customFormat="1" ht="14.25" customHeight="1" x14ac:dyDescent="0.2">
      <c r="A24" s="40">
        <v>71610070000</v>
      </c>
      <c r="B24" s="22" t="s">
        <v>5946</v>
      </c>
      <c r="C24" s="22">
        <v>0.55000000000000004</v>
      </c>
      <c r="D24" s="22">
        <v>0.75</v>
      </c>
      <c r="E24" s="36">
        <v>731.2</v>
      </c>
      <c r="F24" s="35"/>
      <c r="G24" s="36">
        <f t="shared" si="0"/>
        <v>0</v>
      </c>
      <c r="H24" s="36">
        <f t="shared" si="1"/>
        <v>0</v>
      </c>
      <c r="I24" s="24">
        <f t="shared" si="3"/>
        <v>0</v>
      </c>
      <c r="K24" s="26"/>
      <c r="L24" s="26">
        <f>IFERROR((VLOOKUP(K24,tenute!D:E,2,FALSE)),0)</f>
        <v>0</v>
      </c>
      <c r="M24" s="26"/>
      <c r="N24" s="26">
        <f>IFERROR((VLOOKUP(M24,guarnizioni!G:H,2,FALSE)),0)</f>
        <v>0</v>
      </c>
      <c r="O24" s="26"/>
      <c r="P24" s="26">
        <f>IFERROR((VLOOKUP(O24,'IP55'!A:B,2,FALSE)),0)</f>
        <v>0</v>
      </c>
      <c r="Q24" s="26"/>
      <c r="R24" s="26">
        <f>IFERROR((VLOOKUP(Q24,giranti!H:I,2,FALSE)),0)</f>
        <v>0</v>
      </c>
      <c r="S24" s="36"/>
      <c r="T24" s="26"/>
      <c r="U24" s="26"/>
      <c r="V24" s="26" t="str">
        <f>IF(U24="ok",($E$17*0.06),"0,00")</f>
        <v>0,00</v>
      </c>
      <c r="W24" s="26" t="e">
        <f t="shared" si="4"/>
        <v>#VALUE!</v>
      </c>
      <c r="X24" s="26" t="e">
        <f t="shared" si="5"/>
        <v>#VALUE!</v>
      </c>
    </row>
    <row r="25" spans="1:24" s="25" customFormat="1" ht="14.25" customHeight="1" x14ac:dyDescent="0.2">
      <c r="A25" s="40">
        <v>71600101000</v>
      </c>
      <c r="B25" s="22" t="s">
        <v>5947</v>
      </c>
      <c r="C25" s="22">
        <v>0.75</v>
      </c>
      <c r="D25" s="22">
        <v>1</v>
      </c>
      <c r="E25" s="36">
        <v>1013.17</v>
      </c>
      <c r="F25" s="35"/>
      <c r="G25" s="36">
        <f t="shared" si="0"/>
        <v>0</v>
      </c>
      <c r="H25" s="36">
        <f t="shared" si="1"/>
        <v>0</v>
      </c>
      <c r="I25" s="24">
        <f t="shared" si="3"/>
        <v>0</v>
      </c>
      <c r="K25" s="26"/>
      <c r="L25" s="26">
        <f>IFERROR((VLOOKUP(K25,tenute!D:E,2,FALSE)),0)</f>
        <v>0</v>
      </c>
      <c r="M25" s="26"/>
      <c r="N25" s="26">
        <f>IFERROR((VLOOKUP(M25,guarnizioni!G:H,2,FALSE)),0)</f>
        <v>0</v>
      </c>
      <c r="O25" s="26"/>
      <c r="P25" s="26">
        <f>IFERROR((VLOOKUP(O25,'IP55'!A:B,2,FALSE)),0)</f>
        <v>0</v>
      </c>
      <c r="Q25" s="26"/>
      <c r="R25" s="26">
        <f>IFERROR((VLOOKUP(Q25,giranti!H:I,2,FALSE)),0)</f>
        <v>0</v>
      </c>
      <c r="S25" s="36"/>
      <c r="T25" s="26"/>
      <c r="U25" s="26"/>
      <c r="V25" s="26" t="str">
        <f>IF(U25="ok",($E$17*0.06),"0,00")</f>
        <v>0,00</v>
      </c>
      <c r="W25" s="26" t="e">
        <f t="shared" si="4"/>
        <v>#VALUE!</v>
      </c>
      <c r="X25" s="26" t="e">
        <f t="shared" si="5"/>
        <v>#VALUE!</v>
      </c>
    </row>
    <row r="26" spans="1:24" s="25" customFormat="1" ht="14.25" customHeight="1" x14ac:dyDescent="0.2">
      <c r="A26" s="40">
        <v>71600112000</v>
      </c>
      <c r="B26" s="22" t="s">
        <v>5948</v>
      </c>
      <c r="C26" s="22">
        <v>1.1000000000000001</v>
      </c>
      <c r="D26" s="22">
        <v>1.5</v>
      </c>
      <c r="E26" s="36">
        <v>1024.93</v>
      </c>
      <c r="F26" s="35"/>
      <c r="G26" s="36">
        <f t="shared" si="0"/>
        <v>0</v>
      </c>
      <c r="H26" s="36">
        <f t="shared" si="1"/>
        <v>0</v>
      </c>
      <c r="I26" s="24">
        <f t="shared" si="3"/>
        <v>0</v>
      </c>
      <c r="K26" s="26"/>
      <c r="L26" s="26">
        <f>IFERROR((VLOOKUP(K26,tenute!D:E,2,FALSE)),0)</f>
        <v>0</v>
      </c>
      <c r="M26" s="26"/>
      <c r="N26" s="26">
        <f>IFERROR((VLOOKUP(M26,guarnizioni!G:H,2,FALSE)),0)</f>
        <v>0</v>
      </c>
      <c r="O26" s="26"/>
      <c r="P26" s="26">
        <f>IFERROR((VLOOKUP(O26,'IP55'!A:B,2,FALSE)),0)</f>
        <v>0</v>
      </c>
      <c r="Q26" s="26"/>
      <c r="R26" s="26">
        <f>IFERROR((VLOOKUP(Q26,giranti!H:I,2,FALSE)),0)</f>
        <v>0</v>
      </c>
      <c r="S26" s="36"/>
      <c r="T26" s="26"/>
      <c r="U26" s="26"/>
      <c r="V26" s="26" t="str">
        <f>IF(U26="ok",($E$20*0.06),"0,00")</f>
        <v>0,00</v>
      </c>
      <c r="W26" s="26" t="e">
        <f t="shared" si="4"/>
        <v>#VALUE!</v>
      </c>
      <c r="X26" s="26" t="e">
        <f t="shared" si="5"/>
        <v>#VALUE!</v>
      </c>
    </row>
    <row r="27" spans="1:24" s="162" customFormat="1" ht="14.25" customHeight="1" x14ac:dyDescent="0.2">
      <c r="E27" s="36"/>
      <c r="F27" s="180"/>
      <c r="G27" s="180"/>
      <c r="H27" s="180"/>
      <c r="I27" s="163"/>
    </row>
    <row r="28" spans="1:24" s="25" customFormat="1" ht="14.25" customHeight="1" x14ac:dyDescent="0.2">
      <c r="A28" s="40">
        <v>70730020000</v>
      </c>
      <c r="B28" s="22" t="s">
        <v>360</v>
      </c>
      <c r="C28" s="22">
        <v>0.15</v>
      </c>
      <c r="D28" s="22">
        <v>0.2</v>
      </c>
      <c r="E28" s="36">
        <v>331.74</v>
      </c>
      <c r="F28" s="35"/>
      <c r="G28" s="36">
        <f t="shared" ref="G28:G40" si="6">IF(F28="",IF($I$8="","",$I$8),F28)</f>
        <v>0</v>
      </c>
      <c r="H28" s="36">
        <f t="shared" ref="H28:H40" si="7">ROUND(E28*(G28),2)</f>
        <v>0</v>
      </c>
      <c r="I28" s="24">
        <f t="shared" ref="I28:I40" si="8">H28*$I$10</f>
        <v>0</v>
      </c>
      <c r="K28" s="26"/>
      <c r="L28" s="26">
        <f>IFERROR((VLOOKUP(K28,tenute!D:E,2,FALSE)),0)</f>
        <v>0</v>
      </c>
      <c r="M28" s="26"/>
      <c r="N28" s="26">
        <f>IFERROR((VLOOKUP(M28,guarnizioni!G:H,2,FALSE)),0)</f>
        <v>0</v>
      </c>
      <c r="O28" s="26"/>
      <c r="P28" s="26">
        <f>IFERROR((VLOOKUP(O28,'IP55'!A:B,2,FALSE)),0)</f>
        <v>0</v>
      </c>
      <c r="Q28" s="26"/>
      <c r="R28" s="26"/>
      <c r="S28" s="36"/>
      <c r="T28" s="26">
        <f>IFERROR((VLOOKUP(S28,'IP55'!A:C,3,FALSE)),0)</f>
        <v>0</v>
      </c>
      <c r="U28" s="26"/>
      <c r="V28" s="124" t="str">
        <f t="shared" ref="V28:V34" si="9">IF(U28="ok",(E28*0.06),"0,00")</f>
        <v>0,00</v>
      </c>
      <c r="W28" s="26" t="e">
        <f t="shared" si="4"/>
        <v>#VALUE!</v>
      </c>
      <c r="X28" s="26" t="e">
        <f t="shared" ref="X28:X40" si="10">W28*$I$8</f>
        <v>#VALUE!</v>
      </c>
    </row>
    <row r="29" spans="1:24" s="25" customFormat="1" ht="14.25" customHeight="1" x14ac:dyDescent="0.2">
      <c r="A29" s="40">
        <v>70730040000</v>
      </c>
      <c r="B29" s="22" t="s">
        <v>361</v>
      </c>
      <c r="C29" s="22">
        <v>0.37</v>
      </c>
      <c r="D29" s="22">
        <v>0.5</v>
      </c>
      <c r="E29" s="36">
        <v>365.04</v>
      </c>
      <c r="F29" s="35"/>
      <c r="G29" s="36">
        <f t="shared" si="6"/>
        <v>0</v>
      </c>
      <c r="H29" s="36">
        <f t="shared" si="7"/>
        <v>0</v>
      </c>
      <c r="I29" s="24">
        <f t="shared" si="8"/>
        <v>0</v>
      </c>
      <c r="K29" s="26"/>
      <c r="L29" s="26">
        <f>IFERROR((VLOOKUP(K29,tenute!D:E,2,FALSE)),0)</f>
        <v>0</v>
      </c>
      <c r="M29" s="26"/>
      <c r="N29" s="26">
        <f>IFERROR((VLOOKUP(M29,guarnizioni!G:H,2,FALSE)),0)</f>
        <v>0</v>
      </c>
      <c r="O29" s="26"/>
      <c r="P29" s="26">
        <f>IFERROR((VLOOKUP(O29,'IP55'!A:B,2,FALSE)),0)</f>
        <v>0</v>
      </c>
      <c r="Q29" s="26"/>
      <c r="R29" s="26">
        <f>IFERROR((VLOOKUP(Q29,giranti!H:I,2,FALSE)),0)</f>
        <v>0</v>
      </c>
      <c r="S29" s="36"/>
      <c r="T29" s="26">
        <f>IFERROR((VLOOKUP(S29,'IP55'!A:C,3,FALSE)),0)</f>
        <v>0</v>
      </c>
      <c r="U29" s="26"/>
      <c r="V29" s="124" t="str">
        <f t="shared" si="9"/>
        <v>0,00</v>
      </c>
      <c r="W29" s="26" t="e">
        <f t="shared" si="4"/>
        <v>#VALUE!</v>
      </c>
      <c r="X29" s="26" t="e">
        <f t="shared" si="10"/>
        <v>#VALUE!</v>
      </c>
    </row>
    <row r="30" spans="1:24" s="25" customFormat="1" ht="14.25" customHeight="1" x14ac:dyDescent="0.2">
      <c r="A30" s="40">
        <v>70730060000</v>
      </c>
      <c r="B30" s="22" t="s">
        <v>362</v>
      </c>
      <c r="C30" s="22">
        <v>0.45</v>
      </c>
      <c r="D30" s="22">
        <v>0.6</v>
      </c>
      <c r="E30" s="36">
        <v>398.29</v>
      </c>
      <c r="F30" s="35"/>
      <c r="G30" s="36">
        <f t="shared" si="6"/>
        <v>0</v>
      </c>
      <c r="H30" s="36">
        <f t="shared" si="7"/>
        <v>0</v>
      </c>
      <c r="I30" s="24">
        <f t="shared" si="8"/>
        <v>0</v>
      </c>
      <c r="K30" s="26"/>
      <c r="L30" s="26">
        <f>IFERROR((VLOOKUP(K30,tenute!D:E,2,FALSE)),0)</f>
        <v>0</v>
      </c>
      <c r="M30" s="26"/>
      <c r="N30" s="26">
        <f>IFERROR((VLOOKUP(M30,guarnizioni!G:H,2,FALSE)),0)</f>
        <v>0</v>
      </c>
      <c r="O30" s="26"/>
      <c r="P30" s="26">
        <f>IFERROR((VLOOKUP(O30,'IP55'!A:B,2,FALSE)),0)</f>
        <v>0</v>
      </c>
      <c r="Q30" s="26"/>
      <c r="R30" s="26">
        <f>IFERROR((VLOOKUP(Q30,giranti!H:I,2,FALSE)),0)</f>
        <v>0</v>
      </c>
      <c r="S30" s="36"/>
      <c r="T30" s="26">
        <f>IFERROR((VLOOKUP(S30,'IP55'!A:C,3,FALSE)),0)</f>
        <v>0</v>
      </c>
      <c r="U30" s="26"/>
      <c r="V30" s="124" t="str">
        <f t="shared" si="9"/>
        <v>0,00</v>
      </c>
      <c r="W30" s="26" t="e">
        <f t="shared" si="4"/>
        <v>#VALUE!</v>
      </c>
      <c r="X30" s="26" t="e">
        <f t="shared" si="10"/>
        <v>#VALUE!</v>
      </c>
    </row>
    <row r="31" spans="1:24" s="25" customFormat="1" ht="14.25" customHeight="1" x14ac:dyDescent="0.2">
      <c r="A31" s="40">
        <v>70730070000</v>
      </c>
      <c r="B31" s="22" t="s">
        <v>363</v>
      </c>
      <c r="C31" s="22">
        <v>0.55000000000000004</v>
      </c>
      <c r="D31" s="22">
        <v>0.75</v>
      </c>
      <c r="E31" s="36">
        <v>438.04</v>
      </c>
      <c r="F31" s="35"/>
      <c r="G31" s="36">
        <f t="shared" si="6"/>
        <v>0</v>
      </c>
      <c r="H31" s="36">
        <f t="shared" si="7"/>
        <v>0</v>
      </c>
      <c r="I31" s="24">
        <f t="shared" si="8"/>
        <v>0</v>
      </c>
      <c r="K31" s="26"/>
      <c r="L31" s="26">
        <f>IFERROR((VLOOKUP(K31,tenute!D:E,2,FALSE)),0)</f>
        <v>0</v>
      </c>
      <c r="M31" s="26"/>
      <c r="N31" s="26">
        <f>IFERROR((VLOOKUP(M31,guarnizioni!G:H,2,FALSE)),0)</f>
        <v>0</v>
      </c>
      <c r="O31" s="26"/>
      <c r="P31" s="26">
        <f>IFERROR((VLOOKUP(O31,'IP55'!A:B,2,FALSE)),0)</f>
        <v>0</v>
      </c>
      <c r="Q31" s="26"/>
      <c r="R31" s="26">
        <f>IFERROR((VLOOKUP(Q31,giranti!H:I,2,FALSE)),0)</f>
        <v>0</v>
      </c>
      <c r="S31" s="36"/>
      <c r="T31" s="26">
        <f>IFERROR((VLOOKUP(S31,'IP55'!A:C,3,FALSE)),0)</f>
        <v>0</v>
      </c>
      <c r="U31" s="26"/>
      <c r="V31" s="124" t="str">
        <f t="shared" si="9"/>
        <v>0,00</v>
      </c>
      <c r="W31" s="26" t="e">
        <f t="shared" si="4"/>
        <v>#VALUE!</v>
      </c>
      <c r="X31" s="26" t="e">
        <f t="shared" si="10"/>
        <v>#VALUE!</v>
      </c>
    </row>
    <row r="32" spans="1:24" s="25" customFormat="1" ht="14.25" customHeight="1" x14ac:dyDescent="0.2">
      <c r="A32" s="40">
        <v>70730081000</v>
      </c>
      <c r="B32" s="22" t="s">
        <v>8497</v>
      </c>
      <c r="C32" s="22">
        <v>0.55000000000000004</v>
      </c>
      <c r="D32" s="22">
        <v>0.75</v>
      </c>
      <c r="E32" s="36">
        <v>504.85</v>
      </c>
      <c r="F32" s="35"/>
      <c r="G32" s="36">
        <f t="shared" si="6"/>
        <v>0</v>
      </c>
      <c r="H32" s="36">
        <f t="shared" si="7"/>
        <v>0</v>
      </c>
      <c r="I32" s="24">
        <f t="shared" si="8"/>
        <v>0</v>
      </c>
      <c r="K32" s="26"/>
      <c r="L32" s="26">
        <f>IFERROR((VLOOKUP(K32,tenute!D:E,2,FALSE)),0)</f>
        <v>0</v>
      </c>
      <c r="M32" s="26"/>
      <c r="N32" s="26">
        <f>IFERROR((VLOOKUP(M32,guarnizioni!G:H,2,FALSE)),0)</f>
        <v>0</v>
      </c>
      <c r="O32" s="26"/>
      <c r="P32" s="26">
        <f>IFERROR((VLOOKUP(O32,'IP55'!A:B,2,FALSE)),0)</f>
        <v>0</v>
      </c>
      <c r="Q32" s="26"/>
      <c r="R32" s="26"/>
      <c r="S32" s="36"/>
      <c r="T32" s="26">
        <f>IFERROR((VLOOKUP(S32,'IP55'!A:C,3,FALSE)),0)</f>
        <v>0</v>
      </c>
      <c r="U32" s="26"/>
      <c r="V32" s="124" t="str">
        <f t="shared" si="9"/>
        <v>0,00</v>
      </c>
      <c r="W32" s="26" t="e">
        <f t="shared" si="4"/>
        <v>#VALUE!</v>
      </c>
      <c r="X32" s="26" t="e">
        <f t="shared" si="10"/>
        <v>#VALUE!</v>
      </c>
    </row>
    <row r="33" spans="1:24" s="25" customFormat="1" ht="14.25" customHeight="1" x14ac:dyDescent="0.2">
      <c r="A33" s="40">
        <v>70730091000</v>
      </c>
      <c r="B33" s="22" t="s">
        <v>7269</v>
      </c>
      <c r="C33" s="22">
        <v>0.75</v>
      </c>
      <c r="D33" s="22">
        <v>1</v>
      </c>
      <c r="E33" s="36">
        <v>545.1</v>
      </c>
      <c r="F33" s="35"/>
      <c r="G33" s="36">
        <f t="shared" si="6"/>
        <v>0</v>
      </c>
      <c r="H33" s="36">
        <f t="shared" si="7"/>
        <v>0</v>
      </c>
      <c r="I33" s="24">
        <f t="shared" si="8"/>
        <v>0</v>
      </c>
      <c r="K33" s="26"/>
      <c r="L33" s="26">
        <f>IFERROR((VLOOKUP(K33,tenute!D:E,2,FALSE)),0)</f>
        <v>0</v>
      </c>
      <c r="M33" s="26"/>
      <c r="N33" s="26">
        <f>IFERROR((VLOOKUP(M33,guarnizioni!G:H,2,FALSE)),0)</f>
        <v>0</v>
      </c>
      <c r="O33" s="26"/>
      <c r="P33" s="26">
        <f>IFERROR((VLOOKUP(O33,'IP55'!A:B,2,FALSE)),0)</f>
        <v>0</v>
      </c>
      <c r="Q33" s="26"/>
      <c r="R33" s="26"/>
      <c r="S33" s="36"/>
      <c r="T33" s="26">
        <f>IFERROR((VLOOKUP(S33,'IP55'!A:C,3,FALSE)),0)</f>
        <v>0</v>
      </c>
      <c r="U33" s="26"/>
      <c r="V33" s="124" t="str">
        <f t="shared" si="9"/>
        <v>0,00</v>
      </c>
      <c r="W33" s="26" t="e">
        <f t="shared" si="4"/>
        <v>#VALUE!</v>
      </c>
      <c r="X33" s="26" t="e">
        <f t="shared" si="10"/>
        <v>#VALUE!</v>
      </c>
    </row>
    <row r="34" spans="1:24" s="25" customFormat="1" ht="14.25" customHeight="1" x14ac:dyDescent="0.2">
      <c r="A34" s="40">
        <v>70700112000</v>
      </c>
      <c r="B34" s="22" t="s">
        <v>7270</v>
      </c>
      <c r="C34" s="22">
        <v>1.1000000000000001</v>
      </c>
      <c r="D34" s="22">
        <v>1.5</v>
      </c>
      <c r="E34" s="36">
        <v>714.15</v>
      </c>
      <c r="F34" s="35"/>
      <c r="G34" s="36">
        <f t="shared" si="6"/>
        <v>0</v>
      </c>
      <c r="H34" s="36">
        <f t="shared" si="7"/>
        <v>0</v>
      </c>
      <c r="I34" s="24">
        <f t="shared" si="8"/>
        <v>0</v>
      </c>
      <c r="K34" s="26"/>
      <c r="L34" s="26">
        <f>IFERROR((VLOOKUP(K34,tenute!D:E,2,FALSE)),0)</f>
        <v>0</v>
      </c>
      <c r="M34" s="26"/>
      <c r="N34" s="26">
        <f>IFERROR((VLOOKUP(M34,guarnizioni!G:H,2,FALSE)),0)</f>
        <v>0</v>
      </c>
      <c r="O34" s="26"/>
      <c r="P34" s="26">
        <f>IFERROR((VLOOKUP(O34,'IP55'!A:B,2,FALSE)),0)</f>
        <v>0</v>
      </c>
      <c r="Q34" s="26"/>
      <c r="R34" s="26">
        <f>IFERROR((VLOOKUP(Q34,giranti!H:I,2,FALSE)),0)</f>
        <v>0</v>
      </c>
      <c r="S34" s="36"/>
      <c r="T34" s="26">
        <f>IFERROR((VLOOKUP(S34,'IP55'!A:C,3,FALSE)),0)</f>
        <v>0</v>
      </c>
      <c r="U34" s="26"/>
      <c r="V34" s="124" t="str">
        <f t="shared" si="9"/>
        <v>0,00</v>
      </c>
      <c r="W34" s="26" t="e">
        <f t="shared" si="4"/>
        <v>#VALUE!</v>
      </c>
      <c r="X34" s="26" t="e">
        <f t="shared" si="10"/>
        <v>#VALUE!</v>
      </c>
    </row>
    <row r="35" spans="1:24" s="25" customFormat="1" ht="14.25" customHeight="1" x14ac:dyDescent="0.2">
      <c r="A35" s="40">
        <v>71730020000</v>
      </c>
      <c r="B35" s="22" t="s">
        <v>5949</v>
      </c>
      <c r="C35" s="22">
        <v>0.15</v>
      </c>
      <c r="D35" s="22">
        <v>0.2</v>
      </c>
      <c r="E35" s="36">
        <v>616.24</v>
      </c>
      <c r="F35" s="35"/>
      <c r="G35" s="36">
        <f t="shared" si="6"/>
        <v>0</v>
      </c>
      <c r="H35" s="36">
        <f t="shared" si="7"/>
        <v>0</v>
      </c>
      <c r="I35" s="24">
        <f t="shared" si="8"/>
        <v>0</v>
      </c>
      <c r="K35" s="26"/>
      <c r="L35" s="26">
        <f>IFERROR((VLOOKUP(K35,tenute!D:E,2,FALSE)),0)</f>
        <v>0</v>
      </c>
      <c r="M35" s="26"/>
      <c r="N35" s="26">
        <f>IFERROR((VLOOKUP(M35,guarnizioni!G:H,2,FALSE)),0)</f>
        <v>0</v>
      </c>
      <c r="O35" s="26"/>
      <c r="P35" s="26">
        <f>IFERROR((VLOOKUP(O35,'IP55'!A:B,2,FALSE)),0)</f>
        <v>0</v>
      </c>
      <c r="Q35" s="26"/>
      <c r="R35" s="26"/>
      <c r="S35" s="36"/>
      <c r="T35" s="26"/>
      <c r="U35" s="26"/>
      <c r="V35" s="124" t="str">
        <f>IF(U35="ok",($E$28*0.06),"0,00")</f>
        <v>0,00</v>
      </c>
      <c r="W35" s="26" t="e">
        <f t="shared" si="4"/>
        <v>#VALUE!</v>
      </c>
      <c r="X35" s="26" t="e">
        <f t="shared" si="10"/>
        <v>#VALUE!</v>
      </c>
    </row>
    <row r="36" spans="1:24" s="25" customFormat="1" ht="14.25" customHeight="1" x14ac:dyDescent="0.2">
      <c r="A36" s="40">
        <v>71710040000</v>
      </c>
      <c r="B36" s="22" t="s">
        <v>5950</v>
      </c>
      <c r="C36" s="22">
        <v>0.37</v>
      </c>
      <c r="D36" s="22">
        <v>0.5</v>
      </c>
      <c r="E36" s="36">
        <v>685.46</v>
      </c>
      <c r="F36" s="35"/>
      <c r="G36" s="36">
        <f t="shared" si="6"/>
        <v>0</v>
      </c>
      <c r="H36" s="36">
        <f t="shared" si="7"/>
        <v>0</v>
      </c>
      <c r="I36" s="24">
        <f t="shared" si="8"/>
        <v>0</v>
      </c>
      <c r="K36" s="26"/>
      <c r="L36" s="26">
        <f>IFERROR((VLOOKUP(K36,tenute!D:E,2,FALSE)),0)</f>
        <v>0</v>
      </c>
      <c r="M36" s="26"/>
      <c r="N36" s="26">
        <f>IFERROR((VLOOKUP(M36,guarnizioni!G:H,2,FALSE)),0)</f>
        <v>0</v>
      </c>
      <c r="O36" s="26"/>
      <c r="P36" s="26">
        <f>IFERROR((VLOOKUP(O36,'IP55'!A:B,2,FALSE)),0)</f>
        <v>0</v>
      </c>
      <c r="Q36" s="26"/>
      <c r="R36" s="26">
        <f>IFERROR((VLOOKUP(Q36,giranti!H:I,2,FALSE)),0)</f>
        <v>0</v>
      </c>
      <c r="S36" s="36"/>
      <c r="T36" s="26"/>
      <c r="U36" s="26"/>
      <c r="V36" s="124" t="str">
        <f>IF(U36="ok",($E$29*0.06),"0,00")</f>
        <v>0,00</v>
      </c>
      <c r="W36" s="26" t="e">
        <f t="shared" si="4"/>
        <v>#VALUE!</v>
      </c>
      <c r="X36" s="26" t="e">
        <f t="shared" si="10"/>
        <v>#VALUE!</v>
      </c>
    </row>
    <row r="37" spans="1:24" s="25" customFormat="1" ht="14.25" customHeight="1" x14ac:dyDescent="0.2">
      <c r="A37" s="40">
        <v>71710060000</v>
      </c>
      <c r="B37" s="22" t="s">
        <v>5951</v>
      </c>
      <c r="C37" s="22">
        <v>0.45</v>
      </c>
      <c r="D37" s="22">
        <v>0.6</v>
      </c>
      <c r="E37" s="36">
        <v>732.45</v>
      </c>
      <c r="F37" s="35"/>
      <c r="G37" s="36">
        <f t="shared" si="6"/>
        <v>0</v>
      </c>
      <c r="H37" s="36">
        <f t="shared" si="7"/>
        <v>0</v>
      </c>
      <c r="I37" s="24">
        <f t="shared" si="8"/>
        <v>0</v>
      </c>
      <c r="K37" s="26"/>
      <c r="L37" s="26">
        <f>IFERROR((VLOOKUP(K37,tenute!D:E,2,FALSE)),0)</f>
        <v>0</v>
      </c>
      <c r="M37" s="26"/>
      <c r="N37" s="26">
        <f>IFERROR((VLOOKUP(M37,guarnizioni!G:H,2,FALSE)),0)</f>
        <v>0</v>
      </c>
      <c r="O37" s="26"/>
      <c r="P37" s="26">
        <f>IFERROR((VLOOKUP(O37,'IP55'!A:B,2,FALSE)),0)</f>
        <v>0</v>
      </c>
      <c r="Q37" s="26"/>
      <c r="R37" s="26">
        <f>IFERROR((VLOOKUP(Q37,giranti!H:I,2,FALSE)),0)</f>
        <v>0</v>
      </c>
      <c r="S37" s="36"/>
      <c r="T37" s="26"/>
      <c r="U37" s="26"/>
      <c r="V37" s="124" t="str">
        <f>IF(U37="ok",($E$30*0.06),"0,00")</f>
        <v>0,00</v>
      </c>
      <c r="W37" s="26" t="e">
        <f t="shared" si="4"/>
        <v>#VALUE!</v>
      </c>
      <c r="X37" s="26" t="e">
        <f t="shared" si="10"/>
        <v>#VALUE!</v>
      </c>
    </row>
    <row r="38" spans="1:24" s="25" customFormat="1" ht="14.25" customHeight="1" x14ac:dyDescent="0.2">
      <c r="A38" s="40">
        <v>71710071000</v>
      </c>
      <c r="B38" s="22" t="s">
        <v>7271</v>
      </c>
      <c r="C38" s="22">
        <v>0.55000000000000004</v>
      </c>
      <c r="D38" s="22">
        <v>0.75</v>
      </c>
      <c r="E38" s="36">
        <v>773.95</v>
      </c>
      <c r="F38" s="35"/>
      <c r="G38" s="36">
        <f t="shared" si="6"/>
        <v>0</v>
      </c>
      <c r="H38" s="36">
        <f t="shared" si="7"/>
        <v>0</v>
      </c>
      <c r="I38" s="24">
        <f t="shared" si="8"/>
        <v>0</v>
      </c>
      <c r="K38" s="26"/>
      <c r="L38" s="26">
        <f>IFERROR((VLOOKUP(K38,tenute!D:E,2,FALSE)),0)</f>
        <v>0</v>
      </c>
      <c r="M38" s="26"/>
      <c r="N38" s="26">
        <f>IFERROR((VLOOKUP(M38,guarnizioni!G:H,2,FALSE)),0)</f>
        <v>0</v>
      </c>
      <c r="O38" s="26"/>
      <c r="P38" s="26"/>
      <c r="Q38" s="26"/>
      <c r="R38" s="26">
        <f>IFERROR((VLOOKUP(Q38,giranti!H:I,2,FALSE)),0)</f>
        <v>0</v>
      </c>
      <c r="S38" s="36"/>
      <c r="T38" s="26"/>
      <c r="U38" s="26"/>
      <c r="V38" s="124" t="str">
        <f>IF(U38="ok",($E$31*0.06),"0,00")</f>
        <v>0,00</v>
      </c>
      <c r="W38" s="26" t="e">
        <f t="shared" si="4"/>
        <v>#VALUE!</v>
      </c>
      <c r="X38" s="26" t="e">
        <f t="shared" si="10"/>
        <v>#VALUE!</v>
      </c>
    </row>
    <row r="39" spans="1:24" s="25" customFormat="1" ht="14.25" customHeight="1" x14ac:dyDescent="0.2">
      <c r="A39" s="40">
        <v>71700102000</v>
      </c>
      <c r="B39" s="22" t="s">
        <v>7272</v>
      </c>
      <c r="C39" s="22">
        <v>0.75</v>
      </c>
      <c r="D39" s="22">
        <v>1</v>
      </c>
      <c r="E39" s="36">
        <v>1044.2</v>
      </c>
      <c r="F39" s="35"/>
      <c r="G39" s="36">
        <f t="shared" si="6"/>
        <v>0</v>
      </c>
      <c r="H39" s="36">
        <f t="shared" si="7"/>
        <v>0</v>
      </c>
      <c r="I39" s="24">
        <f t="shared" si="8"/>
        <v>0</v>
      </c>
      <c r="K39" s="26"/>
      <c r="L39" s="26">
        <f>IFERROR((VLOOKUP(K39,tenute!D:E,2,FALSE)),0)</f>
        <v>0</v>
      </c>
      <c r="M39" s="26"/>
      <c r="N39" s="26">
        <f>IFERROR((VLOOKUP(M39,guarnizioni!G:H,2,FALSE)),0)</f>
        <v>0</v>
      </c>
      <c r="O39" s="26"/>
      <c r="P39" s="26">
        <f>IFERROR((VLOOKUP(O39,'IP55'!A:B,2,FALSE)),0)</f>
        <v>0</v>
      </c>
      <c r="Q39" s="26"/>
      <c r="R39" s="26">
        <f>IFERROR((VLOOKUP(Q39,giranti!H:I,2,FALSE)),0)</f>
        <v>0</v>
      </c>
      <c r="S39" s="36"/>
      <c r="T39" s="26"/>
      <c r="U39" s="26"/>
      <c r="V39" s="124"/>
      <c r="W39" s="26">
        <f t="shared" si="4"/>
        <v>1044.2</v>
      </c>
      <c r="X39" s="26">
        <f t="shared" si="10"/>
        <v>0</v>
      </c>
    </row>
    <row r="40" spans="1:24" s="25" customFormat="1" ht="14.25" customHeight="1" x14ac:dyDescent="0.2">
      <c r="A40" s="40">
        <v>71700112000</v>
      </c>
      <c r="B40" s="22" t="s">
        <v>7273</v>
      </c>
      <c r="C40" s="22">
        <v>1.1000000000000001</v>
      </c>
      <c r="D40" s="22">
        <v>1.5</v>
      </c>
      <c r="E40" s="36">
        <v>1118.95</v>
      </c>
      <c r="F40" s="35"/>
      <c r="G40" s="36">
        <f t="shared" si="6"/>
        <v>0</v>
      </c>
      <c r="H40" s="36">
        <f t="shared" si="7"/>
        <v>0</v>
      </c>
      <c r="I40" s="24">
        <f t="shared" si="8"/>
        <v>0</v>
      </c>
      <c r="K40" s="26"/>
      <c r="L40" s="26">
        <f>IFERROR((VLOOKUP(K40,tenute!D:E,2,FALSE)),0)</f>
        <v>0</v>
      </c>
      <c r="M40" s="26"/>
      <c r="N40" s="26">
        <f>IFERROR((VLOOKUP(M40,guarnizioni!G:H,2,FALSE)),0)</f>
        <v>0</v>
      </c>
      <c r="O40" s="26"/>
      <c r="P40" s="26">
        <f>IFERROR((VLOOKUP(O40,'IP55'!A:B,2,FALSE)),0)</f>
        <v>0</v>
      </c>
      <c r="Q40" s="26"/>
      <c r="R40" s="26">
        <f>IFERROR((VLOOKUP(Q40,giranti!H:I,2,FALSE)),0)</f>
        <v>0</v>
      </c>
      <c r="S40" s="36"/>
      <c r="T40" s="26"/>
      <c r="U40" s="26"/>
      <c r="V40" s="124" t="str">
        <f>IF(U40="ok",($E$34*0.06),"0,00")</f>
        <v>0,00</v>
      </c>
      <c r="W40" s="26" t="e">
        <f t="shared" si="4"/>
        <v>#VALUE!</v>
      </c>
      <c r="X40" s="26" t="e">
        <f t="shared" si="10"/>
        <v>#VALUE!</v>
      </c>
    </row>
    <row r="42" spans="1:24" s="162" customFormat="1" ht="14.25" customHeight="1" x14ac:dyDescent="0.2">
      <c r="E42" s="180"/>
      <c r="F42" s="180"/>
      <c r="G42" s="180"/>
      <c r="H42" s="180"/>
      <c r="I42" s="163"/>
    </row>
  </sheetData>
  <mergeCells count="6">
    <mergeCell ref="C12:D12"/>
    <mergeCell ref="K3:X4"/>
    <mergeCell ref="C11:D11"/>
    <mergeCell ref="A3:A4"/>
    <mergeCell ref="A1:I1"/>
    <mergeCell ref="A2:I2"/>
  </mergeCells>
  <phoneticPr fontId="1" type="noConversion"/>
  <conditionalFormatting sqref="A14:D26 K14:X26 F14:I26">
    <cfRule type="expression" dxfId="495" priority="64">
      <formula>MOD(ROW(),2)=0</formula>
    </cfRule>
  </conditionalFormatting>
  <conditionalFormatting sqref="A28:D40 F28:I40">
    <cfRule type="expression" dxfId="494" priority="46">
      <formula>MOD(ROW(),2)=0</formula>
    </cfRule>
  </conditionalFormatting>
  <conditionalFormatting sqref="K28:P40">
    <cfRule type="expression" dxfId="493" priority="30">
      <formula>MOD(ROW(),2)=0</formula>
    </cfRule>
  </conditionalFormatting>
  <conditionalFormatting sqref="Q28:X40">
    <cfRule type="expression" dxfId="492" priority="6">
      <formula>MOD(ROW(),2)=0</formula>
    </cfRule>
  </conditionalFormatting>
  <conditionalFormatting sqref="T28:V40">
    <cfRule type="expression" dxfId="491" priority="23">
      <formula>MOD(ROW(),2)=0</formula>
    </cfRule>
  </conditionalFormatting>
  <conditionalFormatting sqref="E14:E40">
    <cfRule type="expression" dxfId="490" priority="2">
      <formula>MOD(ROW(),2)=0</formula>
    </cfRule>
  </conditionalFormatting>
  <dataValidations count="11">
    <dataValidation type="list" allowBlank="1" showInputMessage="1" showErrorMessage="1" sqref="K21:K24 K14:K19 K28:K33 K35:K38">
      <formula1>ROTENR2R3R5D12</formula1>
    </dataValidation>
    <dataValidation type="list" allowBlank="1" showInputMessage="1" showErrorMessage="1" sqref="K25:K26 K39:K40 K20 K34">
      <formula1>ROTENR2R3R5D18</formula1>
    </dataValidation>
    <dataValidation type="list" allowBlank="1" showInputMessage="1" showErrorMessage="1" sqref="M14 M21 M28 M35">
      <formula1>PG18RIGA3</formula1>
    </dataValidation>
    <dataValidation type="list" allowBlank="1" showInputMessage="1" showErrorMessage="1" sqref="M15 M22 M29 M36">
      <formula1>PG18RIGA8</formula1>
    </dataValidation>
    <dataValidation type="list" allowBlank="1" showInputMessage="1" showErrorMessage="1" sqref="M16:M17 M23:M24 M30:M31 M37:M38">
      <formula1>PG18RIGA10</formula1>
    </dataValidation>
    <dataValidation type="list" allowBlank="1" showInputMessage="1" showErrorMessage="1" sqref="M39:M40 M25:M26 M32:M34 M18:M20">
      <formula1>PG18RIGA11</formula1>
    </dataValidation>
    <dataValidation type="list" allowBlank="1" showInputMessage="1" showErrorMessage="1" sqref="O14:O17 O21 O28:O31 O35 S14:S17 S28:S31">
      <formula1>SIZE63</formula1>
    </dataValidation>
    <dataValidation type="list" allowBlank="1" showInputMessage="1" showErrorMessage="1" sqref="O22:O24 O18:O19 O36:O38 O32:O33 S32:S33 S18:S19">
      <formula1>SIZE71</formula1>
    </dataValidation>
    <dataValidation type="list" allowBlank="1" showInputMessage="1" showErrorMessage="1" sqref="O20 O25:O26 O34 O39:O40 S20 S34">
      <formula1>SIZE80</formula1>
    </dataValidation>
    <dataValidation type="list" allowBlank="1" showInputMessage="1" showErrorMessage="1" sqref="Q15:Q17 Q29:Q31 Q22:Q24 Q36:Q38">
      <formula1>GHBRR39</formula1>
    </dataValidation>
    <dataValidation type="list" allowBlank="1" showInputMessage="1" showErrorMessage="1" sqref="Q20 Q34">
      <formula1>GHISAR40</formula1>
    </dataValidation>
  </dataValidations>
  <hyperlinks>
    <hyperlink ref="H5" location="indice!A1" display="INDICE"/>
  </hyperlinks>
  <pageMargins left="0.25" right="0.25" top="0.75000000000000011" bottom="0.75000000000000011" header="0.30000000000000004" footer="0.30000000000000004"/>
  <pageSetup paperSize="9" orientation="portrait"/>
  <headerFooter alignWithMargins="0">
    <oddFooter>&amp;L&amp;"Calibri,Normale"&amp;K000000&amp;P&amp;R&amp;"Calibri,Normale"&amp;K00000065656565</oddFooter>
  </headerFooter>
  <ignoredErrors>
    <ignoredError sqref="L14:X20 L21:X40" unlockedFormula="1"/>
    <ignoredError sqref="A33 A35:A37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giranti!$H$46:$H$47</xm:f>
          </x14:formula1>
          <xm:sqref>Q25:Q26 Q39:Q40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>
    <tabColor theme="8" tint="-0.249977111117893"/>
  </sheetPr>
  <dimension ref="A1:X47"/>
  <sheetViews>
    <sheetView zoomScaleNormal="100" zoomScalePageLayoutView="120" workbookViewId="0">
      <selection activeCell="A3" sqref="A3:A4"/>
    </sheetView>
  </sheetViews>
  <sheetFormatPr defaultColWidth="8.85546875" defaultRowHeight="14.25" customHeight="1" x14ac:dyDescent="0.2"/>
  <cols>
    <col min="1" max="1" width="18" style="41" customWidth="1"/>
    <col min="2" max="2" width="22.140625" style="41" bestFit="1" customWidth="1"/>
    <col min="3" max="4" width="5.140625" style="41" bestFit="1" customWidth="1"/>
    <col min="5" max="5" width="11" style="43" customWidth="1"/>
    <col min="6" max="6" width="15.140625" style="76" customWidth="1"/>
    <col min="7" max="8" width="16.140625" style="76" customWidth="1"/>
    <col min="9" max="9" width="18.85546875" style="44" customWidth="1"/>
    <col min="10" max="10" width="1" style="41" customWidth="1"/>
    <col min="11" max="11" width="16.42578125" style="41" customWidth="1"/>
    <col min="12" max="12" width="14.140625" style="41" customWidth="1"/>
    <col min="13" max="13" width="12" style="41" customWidth="1"/>
    <col min="14" max="14" width="16.140625" style="41" customWidth="1"/>
    <col min="15" max="15" width="7.140625" style="41" customWidth="1"/>
    <col min="16" max="16" width="16.85546875" style="41" customWidth="1"/>
    <col min="17" max="17" width="17.140625" style="41" customWidth="1"/>
    <col min="18" max="18" width="13.85546875" style="41" customWidth="1"/>
    <col min="19" max="19" width="17.140625" style="41" customWidth="1"/>
    <col min="20" max="22" width="14.140625" style="41" customWidth="1"/>
    <col min="23" max="23" width="17.42578125" style="41" customWidth="1"/>
    <col min="24" max="24" width="11.42578125" style="41" customWidth="1"/>
    <col min="25" max="16384" width="8.85546875" style="41"/>
  </cols>
  <sheetData>
    <row r="1" spans="1:24" ht="14.25" customHeight="1" x14ac:dyDescent="0.2">
      <c r="A1" s="317" t="s">
        <v>8513</v>
      </c>
      <c r="B1" s="317"/>
      <c r="C1" s="317"/>
      <c r="D1" s="317"/>
      <c r="E1" s="317"/>
      <c r="F1" s="317"/>
      <c r="G1" s="317"/>
      <c r="H1" s="317"/>
      <c r="I1" s="317"/>
    </row>
    <row r="2" spans="1:24" ht="14.25" customHeight="1" x14ac:dyDescent="0.2">
      <c r="A2" s="317" t="s">
        <v>8514</v>
      </c>
      <c r="B2" s="317"/>
      <c r="C2" s="317"/>
      <c r="D2" s="317"/>
      <c r="E2" s="317"/>
      <c r="F2" s="317"/>
      <c r="G2" s="317"/>
      <c r="H2" s="317"/>
      <c r="I2" s="317"/>
    </row>
    <row r="3" spans="1:24" ht="14.25" customHeight="1" x14ac:dyDescent="0.2">
      <c r="A3" s="292" t="s">
        <v>4106</v>
      </c>
      <c r="B3" s="79"/>
      <c r="C3" s="79"/>
      <c r="D3" s="79"/>
      <c r="E3" s="79"/>
      <c r="F3" s="79"/>
      <c r="G3" s="79"/>
      <c r="H3" s="79"/>
      <c r="I3" s="79"/>
      <c r="J3" s="46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</row>
    <row r="4" spans="1:24" ht="14.25" customHeight="1" x14ac:dyDescent="0.2">
      <c r="A4" s="292"/>
      <c r="B4" s="79"/>
      <c r="C4" s="79"/>
      <c r="D4" s="79"/>
      <c r="E4" s="79"/>
      <c r="F4" s="79"/>
      <c r="G4" s="79"/>
      <c r="H4" s="79"/>
      <c r="I4" s="79"/>
      <c r="J4" s="46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</row>
    <row r="5" spans="1:24" ht="14.25" customHeight="1" x14ac:dyDescent="0.2">
      <c r="A5" s="168" t="s">
        <v>87</v>
      </c>
      <c r="B5" s="168"/>
      <c r="C5" s="168"/>
      <c r="D5" s="168"/>
      <c r="E5" s="168"/>
      <c r="F5" s="168"/>
      <c r="G5" s="168"/>
      <c r="H5" s="182" t="s">
        <v>2224</v>
      </c>
      <c r="I5" s="159"/>
      <c r="J5" s="168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</row>
    <row r="6" spans="1:24" ht="14.25" customHeight="1" x14ac:dyDescent="0.2">
      <c r="A6" s="168" t="s">
        <v>70</v>
      </c>
      <c r="B6" s="168"/>
      <c r="C6" s="168"/>
      <c r="D6" s="168"/>
      <c r="E6" s="168"/>
      <c r="F6" s="168"/>
      <c r="G6" s="168"/>
      <c r="H6" s="162"/>
      <c r="I6" s="159"/>
      <c r="J6" s="168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</row>
    <row r="7" spans="1:24" ht="14.25" customHeight="1" x14ac:dyDescent="0.2">
      <c r="A7" s="173"/>
      <c r="B7" s="173"/>
      <c r="C7" s="173"/>
      <c r="D7" s="173"/>
      <c r="E7" s="173"/>
      <c r="F7" s="173"/>
      <c r="G7" s="173"/>
      <c r="H7" s="162"/>
      <c r="I7" s="163"/>
      <c r="J7" s="186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</row>
    <row r="8" spans="1:24" ht="14.25" customHeight="1" x14ac:dyDescent="0.2">
      <c r="A8" s="155" t="s">
        <v>4081</v>
      </c>
      <c r="B8" s="155" t="s">
        <v>4086</v>
      </c>
      <c r="C8" s="173"/>
      <c r="D8" s="173"/>
      <c r="E8" s="173"/>
      <c r="F8" s="173"/>
      <c r="G8" s="173"/>
      <c r="H8" s="173" t="s">
        <v>2223</v>
      </c>
      <c r="I8" s="156">
        <f>IF(indice!$C$52="",indice!$D$7,indice!$C$52)</f>
        <v>0</v>
      </c>
      <c r="J8" s="186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65" t="s">
        <v>2223</v>
      </c>
      <c r="X8" s="166">
        <f>$I$8</f>
        <v>0</v>
      </c>
    </row>
    <row r="9" spans="1:24" ht="14.25" customHeight="1" x14ac:dyDescent="0.2">
      <c r="A9" s="155" t="s">
        <v>4082</v>
      </c>
      <c r="B9" s="155" t="s">
        <v>4079</v>
      </c>
      <c r="C9" s="173"/>
      <c r="D9" s="173"/>
      <c r="E9" s="155"/>
      <c r="F9" s="155"/>
      <c r="G9" s="173"/>
      <c r="H9" s="173" t="s">
        <v>2221</v>
      </c>
      <c r="I9" s="156">
        <f>indice!$E$10</f>
        <v>0</v>
      </c>
      <c r="J9" s="16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90"/>
      <c r="X9" s="190"/>
    </row>
    <row r="10" spans="1:24" ht="14.25" customHeight="1" x14ac:dyDescent="0.2">
      <c r="A10" s="173"/>
      <c r="B10" s="173"/>
      <c r="C10" s="173"/>
      <c r="D10" s="173"/>
      <c r="E10" s="155"/>
      <c r="F10" s="155"/>
      <c r="G10" s="173"/>
      <c r="H10" s="173" t="s">
        <v>2221</v>
      </c>
      <c r="I10" s="156">
        <f>indice!$F$10</f>
        <v>0</v>
      </c>
      <c r="J10" s="16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90"/>
      <c r="X10" s="190"/>
    </row>
    <row r="11" spans="1:24" ht="14.25" customHeight="1" x14ac:dyDescent="0.2">
      <c r="A11" s="55" t="s">
        <v>137</v>
      </c>
      <c r="B11" s="55" t="s">
        <v>4080</v>
      </c>
      <c r="C11" s="288" t="s">
        <v>141</v>
      </c>
      <c r="D11" s="288"/>
      <c r="E11" s="57" t="s">
        <v>143</v>
      </c>
      <c r="F11" s="67" t="s">
        <v>145</v>
      </c>
      <c r="G11" s="67" t="s">
        <v>2223</v>
      </c>
      <c r="H11" s="67" t="s">
        <v>148</v>
      </c>
      <c r="I11" s="68" t="s">
        <v>150</v>
      </c>
      <c r="K11" s="68" t="s">
        <v>3564</v>
      </c>
      <c r="L11" s="68"/>
      <c r="M11" s="68" t="s">
        <v>4534</v>
      </c>
      <c r="N11" s="68"/>
      <c r="O11" s="68" t="s">
        <v>3567</v>
      </c>
      <c r="P11" s="68"/>
      <c r="Q11" s="68" t="s">
        <v>3568</v>
      </c>
      <c r="R11" s="68"/>
      <c r="S11" s="68" t="s">
        <v>3571</v>
      </c>
      <c r="T11" s="68"/>
      <c r="U11" s="68" t="s">
        <v>4536</v>
      </c>
      <c r="V11" s="77"/>
      <c r="W11" s="68" t="s">
        <v>143</v>
      </c>
      <c r="X11" s="68" t="s">
        <v>148</v>
      </c>
    </row>
    <row r="12" spans="1:24" ht="14.25" customHeight="1" x14ac:dyDescent="0.2">
      <c r="A12" s="56" t="s">
        <v>138</v>
      </c>
      <c r="B12" s="56" t="s">
        <v>4078</v>
      </c>
      <c r="C12" s="290" t="s">
        <v>142</v>
      </c>
      <c r="D12" s="290"/>
      <c r="E12" s="58" t="s">
        <v>144</v>
      </c>
      <c r="F12" s="69" t="s">
        <v>146</v>
      </c>
      <c r="G12" s="69" t="s">
        <v>147</v>
      </c>
      <c r="H12" s="69" t="s">
        <v>149</v>
      </c>
      <c r="I12" s="70" t="s">
        <v>151</v>
      </c>
      <c r="K12" s="70"/>
      <c r="L12" s="70"/>
      <c r="M12" s="70" t="s">
        <v>3566</v>
      </c>
      <c r="N12" s="70"/>
      <c r="O12" s="70" t="s">
        <v>3567</v>
      </c>
      <c r="P12" s="70"/>
      <c r="Q12" s="70" t="s">
        <v>3569</v>
      </c>
      <c r="R12" s="70"/>
      <c r="S12" s="70" t="s">
        <v>3570</v>
      </c>
      <c r="T12" s="70"/>
      <c r="U12" s="70" t="s">
        <v>4537</v>
      </c>
      <c r="V12" s="78"/>
      <c r="W12" s="70" t="s">
        <v>165</v>
      </c>
      <c r="X12" s="70" t="s">
        <v>149</v>
      </c>
    </row>
    <row r="13" spans="1:24" s="25" customFormat="1" ht="14.25" customHeight="1" x14ac:dyDescent="0.2">
      <c r="A13" s="24"/>
      <c r="B13" s="24"/>
      <c r="C13" s="24" t="s">
        <v>159</v>
      </c>
      <c r="D13" s="24" t="s">
        <v>0</v>
      </c>
      <c r="E13" s="24" t="s">
        <v>15</v>
      </c>
      <c r="F13" s="24"/>
      <c r="G13" s="24"/>
      <c r="H13" s="24" t="str">
        <f>E13</f>
        <v>€</v>
      </c>
      <c r="I13" s="24">
        <f>$I$9</f>
        <v>0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5" t="s">
        <v>4538</v>
      </c>
      <c r="V13" s="95"/>
    </row>
    <row r="14" spans="1:24" s="25" customFormat="1" ht="14.25" customHeight="1" x14ac:dyDescent="0.2">
      <c r="A14" s="40" t="s">
        <v>339</v>
      </c>
      <c r="B14" s="22" t="s">
        <v>340</v>
      </c>
      <c r="C14" s="22">
        <v>0.55000000000000004</v>
      </c>
      <c r="D14" s="22">
        <v>0.75</v>
      </c>
      <c r="E14" s="36">
        <v>620.01</v>
      </c>
      <c r="F14" s="35"/>
      <c r="G14" s="36">
        <f t="shared" ref="G14:G33" si="0">IF(F14="",IF($I$8="","",$I$8),F14)</f>
        <v>0</v>
      </c>
      <c r="H14" s="36">
        <f t="shared" ref="H14:H33" si="1">ROUND(E14*(G14),2)</f>
        <v>0</v>
      </c>
      <c r="I14" s="24">
        <f>H14*$I$10</f>
        <v>0</v>
      </c>
      <c r="K14" s="26"/>
      <c r="L14" s="26">
        <f>IFERROR((VLOOKUP(K14,tenute!D:E,2,FALSE)),0)</f>
        <v>0</v>
      </c>
      <c r="M14" s="26"/>
      <c r="N14" s="26">
        <f>IFERROR((VLOOKUP(M14,guarnizioni!G:H,2,FALSE)),0)</f>
        <v>0</v>
      </c>
      <c r="O14" s="26"/>
      <c r="P14" s="26">
        <f>IFERROR((VLOOKUP(O14,'IP55'!A:B,2,FALSE)),0)</f>
        <v>0</v>
      </c>
      <c r="Q14" s="26"/>
      <c r="R14" s="26">
        <f>IFERROR((VLOOKUP(Q14,giranti!H:I,2,FALSE)),0)</f>
        <v>0</v>
      </c>
      <c r="S14" s="36"/>
      <c r="T14" s="26">
        <f>IFERROR((VLOOKUP(S14,'IP55'!A:C,3,FALSE)),0)</f>
        <v>0</v>
      </c>
      <c r="U14" s="26"/>
      <c r="V14" s="124" t="str">
        <f t="shared" ref="V14:V23" si="2">IF(U14="ok",(E14*0.06),"0,00")</f>
        <v>0,00</v>
      </c>
      <c r="W14" s="26" t="e">
        <f>E14+L14+N14+P14+R14+T14+V14</f>
        <v>#VALUE!</v>
      </c>
      <c r="X14" s="26" t="e">
        <f>W14*$I$8</f>
        <v>#VALUE!</v>
      </c>
    </row>
    <row r="15" spans="1:24" s="25" customFormat="1" ht="14.25" customHeight="1" x14ac:dyDescent="0.2">
      <c r="A15" s="40" t="s">
        <v>3348</v>
      </c>
      <c r="B15" s="22" t="s">
        <v>3343</v>
      </c>
      <c r="C15" s="22">
        <v>0.75</v>
      </c>
      <c r="D15" s="22">
        <v>1</v>
      </c>
      <c r="E15" s="36">
        <v>676.72</v>
      </c>
      <c r="F15" s="35"/>
      <c r="G15" s="36">
        <f t="shared" si="0"/>
        <v>0</v>
      </c>
      <c r="H15" s="36">
        <f t="shared" si="1"/>
        <v>0</v>
      </c>
      <c r="I15" s="24">
        <f t="shared" ref="I15:I33" si="3">H15*$I$10</f>
        <v>0</v>
      </c>
      <c r="K15" s="26"/>
      <c r="L15" s="26">
        <f>IFERROR((VLOOKUP(K15,tenute!D:E,2,FALSE)),0)</f>
        <v>0</v>
      </c>
      <c r="M15" s="26"/>
      <c r="N15" s="26">
        <f>IFERROR((VLOOKUP(M15,guarnizioni!G:H,2,FALSE)),0)</f>
        <v>0</v>
      </c>
      <c r="O15" s="26"/>
      <c r="P15" s="26">
        <f>IFERROR((VLOOKUP(O15,'IP55'!A:B,2,FALSE)),0)</f>
        <v>0</v>
      </c>
      <c r="Q15" s="26"/>
      <c r="R15" s="26">
        <f>IFERROR((VLOOKUP(Q15,giranti!H:I,2,FALSE)),0)</f>
        <v>0</v>
      </c>
      <c r="S15" s="36"/>
      <c r="T15" s="26">
        <f>IFERROR((VLOOKUP(S15,'IP55'!A:C,3,FALSE)),0)</f>
        <v>0</v>
      </c>
      <c r="U15" s="26"/>
      <c r="V15" s="124" t="str">
        <f t="shared" si="2"/>
        <v>0,00</v>
      </c>
      <c r="W15" s="26" t="e">
        <f t="shared" ref="W15:W44" si="4">E15+L15+N15+P15+R15+T15+V15</f>
        <v>#VALUE!</v>
      </c>
      <c r="X15" s="26" t="e">
        <f t="shared" ref="X15:X33" si="5">W15*$I$8</f>
        <v>#VALUE!</v>
      </c>
    </row>
    <row r="16" spans="1:24" s="25" customFormat="1" ht="14.25" customHeight="1" x14ac:dyDescent="0.2">
      <c r="A16" s="40" t="s">
        <v>341</v>
      </c>
      <c r="B16" s="22" t="s">
        <v>342</v>
      </c>
      <c r="C16" s="22">
        <v>0.75</v>
      </c>
      <c r="D16" s="22">
        <v>1</v>
      </c>
      <c r="E16" s="36">
        <v>858.38</v>
      </c>
      <c r="F16" s="35"/>
      <c r="G16" s="36">
        <f t="shared" si="0"/>
        <v>0</v>
      </c>
      <c r="H16" s="36">
        <f t="shared" si="1"/>
        <v>0</v>
      </c>
      <c r="I16" s="24">
        <f t="shared" si="3"/>
        <v>0</v>
      </c>
      <c r="K16" s="26"/>
      <c r="L16" s="26">
        <f>IFERROR((VLOOKUP(K16,tenute!D:E,2,FALSE)),0)</f>
        <v>0</v>
      </c>
      <c r="M16" s="26"/>
      <c r="N16" s="26">
        <f>IFERROR((VLOOKUP(M16,guarnizioni!G:H,2,FALSE)),0)</f>
        <v>0</v>
      </c>
      <c r="O16" s="26"/>
      <c r="P16" s="26">
        <f>IFERROR((VLOOKUP(O16,'IP55'!A:B,2,FALSE)),0)</f>
        <v>0</v>
      </c>
      <c r="Q16" s="26"/>
      <c r="R16" s="26">
        <f>IFERROR((VLOOKUP(Q16,giranti!H:I,2,FALSE)),0)</f>
        <v>0</v>
      </c>
      <c r="S16" s="36"/>
      <c r="T16" s="26">
        <f>IFERROR((VLOOKUP(S16,'IP55'!A:C,3,FALSE)),0)</f>
        <v>0</v>
      </c>
      <c r="U16" s="26"/>
      <c r="V16" s="124" t="str">
        <f t="shared" si="2"/>
        <v>0,00</v>
      </c>
      <c r="W16" s="26" t="e">
        <f t="shared" si="4"/>
        <v>#VALUE!</v>
      </c>
      <c r="X16" s="26" t="e">
        <f t="shared" si="5"/>
        <v>#VALUE!</v>
      </c>
    </row>
    <row r="17" spans="1:24" s="25" customFormat="1" ht="14.25" customHeight="1" x14ac:dyDescent="0.2">
      <c r="A17" s="40" t="s">
        <v>3349</v>
      </c>
      <c r="B17" s="22" t="s">
        <v>3344</v>
      </c>
      <c r="C17" s="22">
        <v>1.1000000000000001</v>
      </c>
      <c r="D17" s="22">
        <v>1.5</v>
      </c>
      <c r="E17" s="36">
        <v>875.64</v>
      </c>
      <c r="F17" s="35"/>
      <c r="G17" s="36">
        <f t="shared" si="0"/>
        <v>0</v>
      </c>
      <c r="H17" s="36">
        <f t="shared" si="1"/>
        <v>0</v>
      </c>
      <c r="I17" s="24">
        <f t="shared" si="3"/>
        <v>0</v>
      </c>
      <c r="K17" s="26"/>
      <c r="L17" s="26">
        <f>IFERROR((VLOOKUP(K17,tenute!D:E,2,FALSE)),0)</f>
        <v>0</v>
      </c>
      <c r="M17" s="26"/>
      <c r="N17" s="26">
        <f>IFERROR((VLOOKUP(M17,guarnizioni!G:H,2,FALSE)),0)</f>
        <v>0</v>
      </c>
      <c r="O17" s="26"/>
      <c r="P17" s="26">
        <f>IFERROR((VLOOKUP(O17,'IP55'!A:B,2,FALSE)),0)</f>
        <v>0</v>
      </c>
      <c r="Q17" s="26"/>
      <c r="R17" s="26">
        <f>IFERROR((VLOOKUP(Q17,giranti!H:I,2,FALSE)),0)</f>
        <v>0</v>
      </c>
      <c r="S17" s="36"/>
      <c r="T17" s="26">
        <f>IFERROR((VLOOKUP(S17,'IP55'!A:C,3,FALSE)),0)</f>
        <v>0</v>
      </c>
      <c r="U17" s="26"/>
      <c r="V17" s="124" t="str">
        <f t="shared" si="2"/>
        <v>0,00</v>
      </c>
      <c r="W17" s="26" t="e">
        <f t="shared" si="4"/>
        <v>#VALUE!</v>
      </c>
      <c r="X17" s="26" t="e">
        <f t="shared" si="5"/>
        <v>#VALUE!</v>
      </c>
    </row>
    <row r="18" spans="1:24" s="25" customFormat="1" ht="14.25" customHeight="1" x14ac:dyDescent="0.2">
      <c r="A18" s="40" t="s">
        <v>3350</v>
      </c>
      <c r="B18" s="22" t="s">
        <v>3345</v>
      </c>
      <c r="C18" s="22">
        <v>1.5</v>
      </c>
      <c r="D18" s="22">
        <v>2</v>
      </c>
      <c r="E18" s="36">
        <v>911.41</v>
      </c>
      <c r="F18" s="35"/>
      <c r="G18" s="36">
        <f t="shared" si="0"/>
        <v>0</v>
      </c>
      <c r="H18" s="36">
        <f t="shared" si="1"/>
        <v>0</v>
      </c>
      <c r="I18" s="24">
        <f t="shared" si="3"/>
        <v>0</v>
      </c>
      <c r="K18" s="26"/>
      <c r="L18" s="26">
        <f>IFERROR((VLOOKUP(K18,tenute!D:E,2,FALSE)),0)</f>
        <v>0</v>
      </c>
      <c r="M18" s="26"/>
      <c r="N18" s="26">
        <f>IFERROR((VLOOKUP(M18,guarnizioni!G:H,2,FALSE)),0)</f>
        <v>0</v>
      </c>
      <c r="O18" s="26"/>
      <c r="P18" s="26">
        <f>IFERROR((VLOOKUP(O18,'IP55'!A:B,2,FALSE)),0)</f>
        <v>0</v>
      </c>
      <c r="Q18" s="26"/>
      <c r="R18" s="26">
        <f>IFERROR((VLOOKUP(Q18,giranti!H:I,2,FALSE)),0)</f>
        <v>0</v>
      </c>
      <c r="S18" s="36"/>
      <c r="T18" s="26">
        <f>IFERROR((VLOOKUP(S18,'IP55'!A:C,3,FALSE)),0)</f>
        <v>0</v>
      </c>
      <c r="U18" s="26"/>
      <c r="V18" s="124" t="str">
        <f t="shared" si="2"/>
        <v>0,00</v>
      </c>
      <c r="W18" s="26" t="e">
        <f t="shared" si="4"/>
        <v>#VALUE!</v>
      </c>
      <c r="X18" s="26" t="e">
        <f t="shared" si="5"/>
        <v>#VALUE!</v>
      </c>
    </row>
    <row r="19" spans="1:24" s="25" customFormat="1" ht="14.25" customHeight="1" x14ac:dyDescent="0.2">
      <c r="A19" s="40" t="s">
        <v>4386</v>
      </c>
      <c r="B19" s="22" t="s">
        <v>3346</v>
      </c>
      <c r="C19" s="22">
        <v>2.2000000000000002</v>
      </c>
      <c r="D19" s="22">
        <v>3</v>
      </c>
      <c r="E19" s="36">
        <v>1322.12</v>
      </c>
      <c r="F19" s="35"/>
      <c r="G19" s="36">
        <f t="shared" si="0"/>
        <v>0</v>
      </c>
      <c r="H19" s="36">
        <f t="shared" si="1"/>
        <v>0</v>
      </c>
      <c r="I19" s="24">
        <f t="shared" si="3"/>
        <v>0</v>
      </c>
      <c r="K19" s="26"/>
      <c r="L19" s="26">
        <f>IFERROR((VLOOKUP(K19,tenute!D:E,2,FALSE)),0)</f>
        <v>0</v>
      </c>
      <c r="M19" s="26"/>
      <c r="N19" s="26">
        <f>IFERROR((VLOOKUP(M19,guarnizioni!G:H,2,FALSE)),0)</f>
        <v>0</v>
      </c>
      <c r="O19" s="26"/>
      <c r="P19" s="26">
        <f>IFERROR((VLOOKUP(O19,'IP55'!A:B,2,FALSE)),0)</f>
        <v>0</v>
      </c>
      <c r="Q19" s="26"/>
      <c r="R19" s="26">
        <f>IFERROR((VLOOKUP(Q19,giranti!H:I,2,FALSE)),0)</f>
        <v>0</v>
      </c>
      <c r="S19" s="36"/>
      <c r="T19" s="26">
        <f>IFERROR((VLOOKUP(S19,'IP55'!A:C,3,FALSE)),0)</f>
        <v>0</v>
      </c>
      <c r="U19" s="26"/>
      <c r="V19" s="124" t="str">
        <f t="shared" si="2"/>
        <v>0,00</v>
      </c>
      <c r="W19" s="26" t="e">
        <f t="shared" si="4"/>
        <v>#VALUE!</v>
      </c>
      <c r="X19" s="26" t="e">
        <f t="shared" si="5"/>
        <v>#VALUE!</v>
      </c>
    </row>
    <row r="20" spans="1:24" s="25" customFormat="1" ht="14.25" customHeight="1" x14ac:dyDescent="0.2">
      <c r="A20" s="40" t="s">
        <v>4387</v>
      </c>
      <c r="B20" s="22" t="s">
        <v>4388</v>
      </c>
      <c r="C20" s="22">
        <v>3</v>
      </c>
      <c r="D20" s="22">
        <v>4</v>
      </c>
      <c r="E20" s="36">
        <v>1446.69</v>
      </c>
      <c r="F20" s="35"/>
      <c r="G20" s="36">
        <f t="shared" si="0"/>
        <v>0</v>
      </c>
      <c r="H20" s="36">
        <f t="shared" si="1"/>
        <v>0</v>
      </c>
      <c r="I20" s="24">
        <f t="shared" si="3"/>
        <v>0</v>
      </c>
      <c r="K20" s="26"/>
      <c r="L20" s="26">
        <f>IFERROR((VLOOKUP(K20,tenute!D:E,2,FALSE)),0)</f>
        <v>0</v>
      </c>
      <c r="M20" s="26"/>
      <c r="N20" s="26">
        <f>IFERROR((VLOOKUP(M20,guarnizioni!G:H,2,FALSE)),0)</f>
        <v>0</v>
      </c>
      <c r="O20" s="26"/>
      <c r="P20" s="26">
        <f>IFERROR((VLOOKUP(O20,'IP55'!A:B,2,FALSE)),0)</f>
        <v>0</v>
      </c>
      <c r="Q20" s="26"/>
      <c r="R20" s="26">
        <f>IFERROR((VLOOKUP(Q20,giranti!H:I,2,FALSE)),0)</f>
        <v>0</v>
      </c>
      <c r="S20" s="36"/>
      <c r="T20" s="26">
        <f>IFERROR((VLOOKUP(S20,'IP55'!A:C,3,FALSE)),0)</f>
        <v>0</v>
      </c>
      <c r="U20" s="26"/>
      <c r="V20" s="124" t="str">
        <f t="shared" si="2"/>
        <v>0,00</v>
      </c>
      <c r="W20" s="26" t="e">
        <f t="shared" si="4"/>
        <v>#VALUE!</v>
      </c>
      <c r="X20" s="26" t="e">
        <f t="shared" si="5"/>
        <v>#VALUE!</v>
      </c>
    </row>
    <row r="21" spans="1:24" s="25" customFormat="1" ht="14.25" customHeight="1" x14ac:dyDescent="0.2">
      <c r="A21" s="40" t="s">
        <v>3351</v>
      </c>
      <c r="B21" s="22" t="s">
        <v>3347</v>
      </c>
      <c r="C21" s="22">
        <v>4</v>
      </c>
      <c r="D21" s="22">
        <v>5.5</v>
      </c>
      <c r="E21" s="36">
        <v>1483.72</v>
      </c>
      <c r="F21" s="35"/>
      <c r="G21" s="36">
        <f t="shared" si="0"/>
        <v>0</v>
      </c>
      <c r="H21" s="36">
        <f t="shared" si="1"/>
        <v>0</v>
      </c>
      <c r="I21" s="24">
        <f t="shared" si="3"/>
        <v>0</v>
      </c>
      <c r="K21" s="26"/>
      <c r="L21" s="26">
        <f>IFERROR((VLOOKUP(K21,tenute!D:E,2,FALSE)),0)</f>
        <v>0</v>
      </c>
      <c r="M21" s="26"/>
      <c r="N21" s="26">
        <f>IFERROR((VLOOKUP(M21,guarnizioni!G:H,2,FALSE)),0)</f>
        <v>0</v>
      </c>
      <c r="O21" s="26"/>
      <c r="P21" s="26">
        <f>IFERROR((VLOOKUP(O21,'IP55'!A:B,2,FALSE)),0)</f>
        <v>0</v>
      </c>
      <c r="Q21" s="26"/>
      <c r="R21" s="26">
        <f>IFERROR((VLOOKUP(Q21,giranti!H:I,2,FALSE)),0)</f>
        <v>0</v>
      </c>
      <c r="S21" s="36"/>
      <c r="T21" s="26">
        <f>IFERROR((VLOOKUP(S21,'IP55'!A:C,3,FALSE)),0)</f>
        <v>0</v>
      </c>
      <c r="U21" s="26"/>
      <c r="V21" s="124" t="str">
        <f t="shared" si="2"/>
        <v>0,00</v>
      </c>
      <c r="W21" s="26" t="e">
        <f t="shared" si="4"/>
        <v>#VALUE!</v>
      </c>
      <c r="X21" s="26" t="e">
        <f t="shared" si="5"/>
        <v>#VALUE!</v>
      </c>
    </row>
    <row r="22" spans="1:24" s="25" customFormat="1" ht="14.25" customHeight="1" x14ac:dyDescent="0.2">
      <c r="A22" s="40" t="s">
        <v>343</v>
      </c>
      <c r="B22" s="22" t="s">
        <v>344</v>
      </c>
      <c r="C22" s="22">
        <v>5.5</v>
      </c>
      <c r="D22" s="22">
        <v>7.5</v>
      </c>
      <c r="E22" s="36">
        <v>2141.71</v>
      </c>
      <c r="F22" s="35"/>
      <c r="G22" s="36">
        <f t="shared" si="0"/>
        <v>0</v>
      </c>
      <c r="H22" s="36">
        <f t="shared" si="1"/>
        <v>0</v>
      </c>
      <c r="I22" s="24">
        <f t="shared" si="3"/>
        <v>0</v>
      </c>
      <c r="K22" s="26"/>
      <c r="L22" s="26">
        <f>IFERROR((VLOOKUP(K22,tenute!D:E,2,FALSE)),0)</f>
        <v>0</v>
      </c>
      <c r="M22" s="26"/>
      <c r="N22" s="26">
        <f>IFERROR((VLOOKUP(M22,guarnizioni!G:H,2,FALSE)),0)</f>
        <v>0</v>
      </c>
      <c r="O22" s="26"/>
      <c r="P22" s="26">
        <f>IFERROR((VLOOKUP(O22,'IP55'!A:B,2,FALSE)),0)</f>
        <v>0</v>
      </c>
      <c r="Q22" s="26"/>
      <c r="R22" s="26">
        <f>IFERROR((VLOOKUP(Q22,giranti!H:I,2,FALSE)),0)</f>
        <v>0</v>
      </c>
      <c r="S22" s="36"/>
      <c r="T22" s="26">
        <f>IFERROR((VLOOKUP(S22,'IP55'!A:C,3,FALSE)),0)</f>
        <v>0</v>
      </c>
      <c r="U22" s="26"/>
      <c r="V22" s="124" t="str">
        <f t="shared" si="2"/>
        <v>0,00</v>
      </c>
      <c r="W22" s="26" t="e">
        <f t="shared" si="4"/>
        <v>#VALUE!</v>
      </c>
      <c r="X22" s="26" t="e">
        <f t="shared" si="5"/>
        <v>#VALUE!</v>
      </c>
    </row>
    <row r="23" spans="1:24" s="25" customFormat="1" ht="14.25" customHeight="1" x14ac:dyDescent="0.2">
      <c r="A23" s="40" t="s">
        <v>345</v>
      </c>
      <c r="B23" s="22" t="s">
        <v>346</v>
      </c>
      <c r="C23" s="22">
        <v>7.5</v>
      </c>
      <c r="D23" s="22">
        <v>10</v>
      </c>
      <c r="E23" s="36">
        <v>2278.02</v>
      </c>
      <c r="F23" s="35"/>
      <c r="G23" s="36">
        <f t="shared" si="0"/>
        <v>0</v>
      </c>
      <c r="H23" s="36">
        <f t="shared" si="1"/>
        <v>0</v>
      </c>
      <c r="I23" s="24">
        <f t="shared" si="3"/>
        <v>0</v>
      </c>
      <c r="K23" s="26"/>
      <c r="L23" s="26">
        <f>IFERROR((VLOOKUP(K23,tenute!D:E,2,FALSE)),0)</f>
        <v>0</v>
      </c>
      <c r="M23" s="26"/>
      <c r="N23" s="26">
        <f>IFERROR((VLOOKUP(M23,guarnizioni!G:H,2,FALSE)),0)</f>
        <v>0</v>
      </c>
      <c r="O23" s="26"/>
      <c r="P23" s="26">
        <f>IFERROR((VLOOKUP(O23,'IP55'!A:B,2,FALSE)),0)</f>
        <v>0</v>
      </c>
      <c r="Q23" s="26"/>
      <c r="R23" s="26">
        <f>IFERROR((VLOOKUP(Q23,giranti!H:I,2,FALSE)),0)</f>
        <v>0</v>
      </c>
      <c r="S23" s="36"/>
      <c r="T23" s="26">
        <f>IFERROR((VLOOKUP(S23,'IP55'!A:C,3,FALSE)),0)</f>
        <v>0</v>
      </c>
      <c r="U23" s="26"/>
      <c r="V23" s="124" t="str">
        <f t="shared" si="2"/>
        <v>0,00</v>
      </c>
      <c r="W23" s="26" t="e">
        <f t="shared" si="4"/>
        <v>#VALUE!</v>
      </c>
      <c r="X23" s="26" t="e">
        <f t="shared" si="5"/>
        <v>#VALUE!</v>
      </c>
    </row>
    <row r="24" spans="1:24" s="25" customFormat="1" ht="14.25" customHeight="1" x14ac:dyDescent="0.2">
      <c r="A24" s="40" t="s">
        <v>347</v>
      </c>
      <c r="B24" s="22" t="s">
        <v>5933</v>
      </c>
      <c r="C24" s="22">
        <v>0.55000000000000004</v>
      </c>
      <c r="D24" s="22">
        <v>0.75</v>
      </c>
      <c r="E24" s="36">
        <v>1680.37</v>
      </c>
      <c r="F24" s="35"/>
      <c r="G24" s="36">
        <f t="shared" si="0"/>
        <v>0</v>
      </c>
      <c r="H24" s="36">
        <f t="shared" si="1"/>
        <v>0</v>
      </c>
      <c r="I24" s="24">
        <f t="shared" si="3"/>
        <v>0</v>
      </c>
      <c r="K24" s="26"/>
      <c r="L24" s="26">
        <f>IFERROR((VLOOKUP(K24,tenute!D:E,2,FALSE)),0)</f>
        <v>0</v>
      </c>
      <c r="M24" s="26"/>
      <c r="N24" s="26">
        <f>IFERROR((VLOOKUP(M24,guarnizioni!G:H,2,FALSE)),0)</f>
        <v>0</v>
      </c>
      <c r="O24" s="26"/>
      <c r="P24" s="26">
        <f>IFERROR((VLOOKUP(O24,'IP55'!A:B,2,FALSE)),0)</f>
        <v>0</v>
      </c>
      <c r="Q24" s="26"/>
      <c r="R24" s="26"/>
      <c r="S24" s="36"/>
      <c r="T24" s="26"/>
      <c r="U24" s="26"/>
      <c r="V24" s="124" t="str">
        <f>IF(U24="ok",($E$14*0.06),"0,00")</f>
        <v>0,00</v>
      </c>
      <c r="W24" s="26" t="e">
        <f t="shared" si="4"/>
        <v>#VALUE!</v>
      </c>
      <c r="X24" s="26" t="e">
        <f t="shared" si="5"/>
        <v>#VALUE!</v>
      </c>
    </row>
    <row r="25" spans="1:24" s="25" customFormat="1" ht="14.25" customHeight="1" x14ac:dyDescent="0.2">
      <c r="A25" s="40" t="s">
        <v>3352</v>
      </c>
      <c r="B25" s="22" t="s">
        <v>5934</v>
      </c>
      <c r="C25" s="22">
        <v>0.75</v>
      </c>
      <c r="D25" s="22">
        <v>1</v>
      </c>
      <c r="E25" s="36">
        <v>1738.16</v>
      </c>
      <c r="F25" s="35"/>
      <c r="G25" s="36">
        <f t="shared" si="0"/>
        <v>0</v>
      </c>
      <c r="H25" s="36">
        <f t="shared" si="1"/>
        <v>0</v>
      </c>
      <c r="I25" s="24">
        <f t="shared" si="3"/>
        <v>0</v>
      </c>
      <c r="K25" s="26"/>
      <c r="L25" s="26">
        <f>IFERROR((VLOOKUP(K25,tenute!D:E,2,FALSE)),0)</f>
        <v>0</v>
      </c>
      <c r="M25" s="26"/>
      <c r="N25" s="26">
        <f>IFERROR((VLOOKUP(M25,guarnizioni!G:H,2,FALSE)),0)</f>
        <v>0</v>
      </c>
      <c r="O25" s="26"/>
      <c r="P25" s="26">
        <f>IFERROR((VLOOKUP(O25,'IP55'!A:B,2,FALSE)),0)</f>
        <v>0</v>
      </c>
      <c r="Q25" s="26"/>
      <c r="R25" s="26"/>
      <c r="S25" s="36"/>
      <c r="T25" s="26"/>
      <c r="U25" s="26"/>
      <c r="V25" s="124" t="str">
        <f>IF(U25="ok",($E$15*0.06),"0,00")</f>
        <v>0,00</v>
      </c>
      <c r="W25" s="26" t="e">
        <f t="shared" si="4"/>
        <v>#VALUE!</v>
      </c>
      <c r="X25" s="26" t="e">
        <f t="shared" si="5"/>
        <v>#VALUE!</v>
      </c>
    </row>
    <row r="26" spans="1:24" s="25" customFormat="1" ht="14.25" customHeight="1" x14ac:dyDescent="0.2">
      <c r="A26" s="40" t="s">
        <v>348</v>
      </c>
      <c r="B26" s="22" t="s">
        <v>5935</v>
      </c>
      <c r="C26" s="22">
        <v>0.75</v>
      </c>
      <c r="D26" s="22">
        <v>1</v>
      </c>
      <c r="E26" s="36">
        <v>1960.11</v>
      </c>
      <c r="F26" s="35"/>
      <c r="G26" s="36">
        <f t="shared" si="0"/>
        <v>0</v>
      </c>
      <c r="H26" s="36">
        <f t="shared" si="1"/>
        <v>0</v>
      </c>
      <c r="I26" s="24">
        <f t="shared" si="3"/>
        <v>0</v>
      </c>
      <c r="K26" s="26"/>
      <c r="L26" s="26">
        <f>IFERROR((VLOOKUP(K26,tenute!D:E,2,FALSE)),0)</f>
        <v>0</v>
      </c>
      <c r="M26" s="26"/>
      <c r="N26" s="26">
        <f>IFERROR((VLOOKUP(M26,guarnizioni!G:H,2,FALSE)),0)</f>
        <v>0</v>
      </c>
      <c r="O26" s="26"/>
      <c r="P26" s="26">
        <f>IFERROR((VLOOKUP(O26,'IP55'!A:B,2,FALSE)),0)</f>
        <v>0</v>
      </c>
      <c r="Q26" s="26"/>
      <c r="R26" s="26"/>
      <c r="S26" s="36"/>
      <c r="T26" s="26"/>
      <c r="U26" s="26"/>
      <c r="V26" s="124" t="str">
        <f>IF(U26="ok",($E$16*0.06),"0,00")</f>
        <v>0,00</v>
      </c>
      <c r="W26" s="26" t="e">
        <f t="shared" si="4"/>
        <v>#VALUE!</v>
      </c>
      <c r="X26" s="26" t="e">
        <f t="shared" si="5"/>
        <v>#VALUE!</v>
      </c>
    </row>
    <row r="27" spans="1:24" s="25" customFormat="1" ht="14.25" customHeight="1" x14ac:dyDescent="0.2">
      <c r="A27" s="40" t="s">
        <v>3353</v>
      </c>
      <c r="B27" s="22" t="s">
        <v>5936</v>
      </c>
      <c r="C27" s="22">
        <v>1.1000000000000001</v>
      </c>
      <c r="D27" s="22">
        <v>1.5</v>
      </c>
      <c r="E27" s="36">
        <v>1990.27</v>
      </c>
      <c r="F27" s="35"/>
      <c r="G27" s="36">
        <f t="shared" si="0"/>
        <v>0</v>
      </c>
      <c r="H27" s="36">
        <f t="shared" si="1"/>
        <v>0</v>
      </c>
      <c r="I27" s="24">
        <f t="shared" si="3"/>
        <v>0</v>
      </c>
      <c r="K27" s="26"/>
      <c r="L27" s="26">
        <f>IFERROR((VLOOKUP(K27,tenute!D:E,2,FALSE)),0)</f>
        <v>0</v>
      </c>
      <c r="M27" s="26"/>
      <c r="N27" s="26">
        <f>IFERROR((VLOOKUP(M27,guarnizioni!G:H,2,FALSE)),0)</f>
        <v>0</v>
      </c>
      <c r="O27" s="26"/>
      <c r="P27" s="26">
        <f>IFERROR((VLOOKUP(O27,'IP55'!A:B,2,FALSE)),0)</f>
        <v>0</v>
      </c>
      <c r="Q27" s="26"/>
      <c r="R27" s="26"/>
      <c r="S27" s="36"/>
      <c r="T27" s="26"/>
      <c r="U27" s="26"/>
      <c r="V27" s="124" t="str">
        <f>IF(U27="ok",($E$17*0.06),"0,00")</f>
        <v>0,00</v>
      </c>
      <c r="W27" s="26" t="e">
        <f t="shared" si="4"/>
        <v>#VALUE!</v>
      </c>
      <c r="X27" s="26" t="e">
        <f t="shared" si="5"/>
        <v>#VALUE!</v>
      </c>
    </row>
    <row r="28" spans="1:24" s="25" customFormat="1" ht="14.25" customHeight="1" x14ac:dyDescent="0.2">
      <c r="A28" s="40" t="s">
        <v>3354</v>
      </c>
      <c r="B28" s="22" t="s">
        <v>5937</v>
      </c>
      <c r="C28" s="22">
        <v>1.5</v>
      </c>
      <c r="D28" s="22">
        <v>2</v>
      </c>
      <c r="E28" s="36">
        <v>2048.13</v>
      </c>
      <c r="F28" s="35"/>
      <c r="G28" s="36">
        <f t="shared" si="0"/>
        <v>0</v>
      </c>
      <c r="H28" s="36">
        <f t="shared" si="1"/>
        <v>0</v>
      </c>
      <c r="I28" s="24">
        <f t="shared" si="3"/>
        <v>0</v>
      </c>
      <c r="K28" s="26"/>
      <c r="L28" s="26">
        <f>IFERROR((VLOOKUP(K28,tenute!D:E,2,FALSE)),0)</f>
        <v>0</v>
      </c>
      <c r="M28" s="26"/>
      <c r="N28" s="26">
        <f>IFERROR((VLOOKUP(M28,guarnizioni!G:H,2,FALSE)),0)</f>
        <v>0</v>
      </c>
      <c r="O28" s="26"/>
      <c r="P28" s="26">
        <f>IFERROR((VLOOKUP(O28,'IP55'!A:B,2,FALSE)),0)</f>
        <v>0</v>
      </c>
      <c r="Q28" s="26"/>
      <c r="R28" s="26"/>
      <c r="S28" s="36"/>
      <c r="T28" s="26"/>
      <c r="U28" s="26"/>
      <c r="V28" s="124" t="str">
        <f>IF(U28="ok",($E$18*0.06),"0,00")</f>
        <v>0,00</v>
      </c>
      <c r="W28" s="26" t="e">
        <f t="shared" si="4"/>
        <v>#VALUE!</v>
      </c>
      <c r="X28" s="26" t="e">
        <f t="shared" si="5"/>
        <v>#VALUE!</v>
      </c>
    </row>
    <row r="29" spans="1:24" s="25" customFormat="1" ht="14.25" customHeight="1" x14ac:dyDescent="0.2">
      <c r="A29" s="40" t="s">
        <v>3355</v>
      </c>
      <c r="B29" s="22" t="s">
        <v>5938</v>
      </c>
      <c r="C29" s="22">
        <v>2.2000000000000002</v>
      </c>
      <c r="D29" s="22">
        <v>3</v>
      </c>
      <c r="E29" s="36">
        <v>3143.2</v>
      </c>
      <c r="F29" s="35"/>
      <c r="G29" s="36">
        <f t="shared" si="0"/>
        <v>0</v>
      </c>
      <c r="H29" s="36">
        <f t="shared" si="1"/>
        <v>0</v>
      </c>
      <c r="I29" s="24">
        <f t="shared" si="3"/>
        <v>0</v>
      </c>
      <c r="K29" s="26"/>
      <c r="L29" s="26">
        <f>IFERROR((VLOOKUP(K29,tenute!D:E,2,FALSE)),0)</f>
        <v>0</v>
      </c>
      <c r="M29" s="26"/>
      <c r="N29" s="26">
        <f>IFERROR((VLOOKUP(M29,guarnizioni!G:H,2,FALSE)),0)</f>
        <v>0</v>
      </c>
      <c r="O29" s="26"/>
      <c r="P29" s="26">
        <f>IFERROR((VLOOKUP(O29,'IP55'!A:B,2,FALSE)),0)</f>
        <v>0</v>
      </c>
      <c r="Q29" s="26"/>
      <c r="R29" s="26"/>
      <c r="S29" s="36"/>
      <c r="T29" s="26"/>
      <c r="U29" s="26"/>
      <c r="V29" s="124" t="str">
        <f>IF(U29="ok",($E$19*0.06),"0,00")</f>
        <v>0,00</v>
      </c>
      <c r="W29" s="26" t="e">
        <f t="shared" si="4"/>
        <v>#VALUE!</v>
      </c>
      <c r="X29" s="26" t="e">
        <f t="shared" si="5"/>
        <v>#VALUE!</v>
      </c>
    </row>
    <row r="30" spans="1:24" s="25" customFormat="1" ht="14.25" customHeight="1" x14ac:dyDescent="0.2">
      <c r="A30" s="40" t="s">
        <v>4389</v>
      </c>
      <c r="B30" s="22" t="s">
        <v>5939</v>
      </c>
      <c r="C30" s="22">
        <v>3</v>
      </c>
      <c r="D30" s="22">
        <v>4</v>
      </c>
      <c r="E30" s="36">
        <v>3268.94</v>
      </c>
      <c r="F30" s="35"/>
      <c r="G30" s="36">
        <f t="shared" si="0"/>
        <v>0</v>
      </c>
      <c r="H30" s="36">
        <f t="shared" si="1"/>
        <v>0</v>
      </c>
      <c r="I30" s="24">
        <f t="shared" si="3"/>
        <v>0</v>
      </c>
      <c r="K30" s="26"/>
      <c r="L30" s="26">
        <f>IFERROR((VLOOKUP(K30,tenute!D:E,2,FALSE)),0)</f>
        <v>0</v>
      </c>
      <c r="M30" s="26"/>
      <c r="N30" s="26">
        <f>IFERROR((VLOOKUP(M30,guarnizioni!G:H,2,FALSE)),0)</f>
        <v>0</v>
      </c>
      <c r="O30" s="26"/>
      <c r="P30" s="26">
        <f>IFERROR((VLOOKUP(O30,'IP55'!A:B,2,FALSE)),0)</f>
        <v>0</v>
      </c>
      <c r="Q30" s="26"/>
      <c r="R30" s="26"/>
      <c r="S30" s="36"/>
      <c r="T30" s="26"/>
      <c r="U30" s="26"/>
      <c r="V30" s="124" t="str">
        <f>IF(U30="ok",($E$20*0.06),"0,00")</f>
        <v>0,00</v>
      </c>
      <c r="W30" s="26" t="e">
        <f t="shared" si="4"/>
        <v>#VALUE!</v>
      </c>
      <c r="X30" s="26" t="e">
        <f t="shared" si="5"/>
        <v>#VALUE!</v>
      </c>
    </row>
    <row r="31" spans="1:24" s="25" customFormat="1" ht="14.25" customHeight="1" x14ac:dyDescent="0.2">
      <c r="A31" s="40" t="s">
        <v>3356</v>
      </c>
      <c r="B31" s="22" t="s">
        <v>5940</v>
      </c>
      <c r="C31" s="22">
        <v>4</v>
      </c>
      <c r="D31" s="22">
        <v>5.5</v>
      </c>
      <c r="E31" s="36">
        <v>3306.7</v>
      </c>
      <c r="F31" s="35"/>
      <c r="G31" s="36">
        <f t="shared" si="0"/>
        <v>0</v>
      </c>
      <c r="H31" s="36">
        <f t="shared" si="1"/>
        <v>0</v>
      </c>
      <c r="I31" s="24">
        <f t="shared" si="3"/>
        <v>0</v>
      </c>
      <c r="K31" s="26"/>
      <c r="L31" s="26">
        <f>IFERROR((VLOOKUP(K31,tenute!D:E,2,FALSE)),0)</f>
        <v>0</v>
      </c>
      <c r="M31" s="26"/>
      <c r="N31" s="26">
        <f>IFERROR((VLOOKUP(M31,guarnizioni!G:H,2,FALSE)),0)</f>
        <v>0</v>
      </c>
      <c r="O31" s="26"/>
      <c r="P31" s="26">
        <f>IFERROR((VLOOKUP(O31,'IP55'!A:B,2,FALSE)),0)</f>
        <v>0</v>
      </c>
      <c r="Q31" s="26"/>
      <c r="R31" s="26"/>
      <c r="S31" s="36"/>
      <c r="T31" s="26"/>
      <c r="U31" s="26"/>
      <c r="V31" s="124" t="str">
        <f>IF(U31="ok",($E$21*0.06),"0,00")</f>
        <v>0,00</v>
      </c>
      <c r="W31" s="26" t="e">
        <f t="shared" si="4"/>
        <v>#VALUE!</v>
      </c>
      <c r="X31" s="26" t="e">
        <f t="shared" si="5"/>
        <v>#VALUE!</v>
      </c>
    </row>
    <row r="32" spans="1:24" s="25" customFormat="1" ht="14.25" customHeight="1" x14ac:dyDescent="0.2">
      <c r="A32" s="40" t="s">
        <v>349</v>
      </c>
      <c r="B32" s="22" t="s">
        <v>5941</v>
      </c>
      <c r="C32" s="22">
        <v>5.5</v>
      </c>
      <c r="D32" s="22">
        <v>7.5</v>
      </c>
      <c r="E32" s="36">
        <v>5875.02</v>
      </c>
      <c r="F32" s="35"/>
      <c r="G32" s="36">
        <f t="shared" si="0"/>
        <v>0</v>
      </c>
      <c r="H32" s="36">
        <f t="shared" si="1"/>
        <v>0</v>
      </c>
      <c r="I32" s="24">
        <f t="shared" si="3"/>
        <v>0</v>
      </c>
      <c r="K32" s="26"/>
      <c r="L32" s="26">
        <f>IFERROR((VLOOKUP(K32,tenute!D:E,2,FALSE)),0)</f>
        <v>0</v>
      </c>
      <c r="M32" s="26"/>
      <c r="N32" s="26">
        <f>IFERROR((VLOOKUP(M32,guarnizioni!G:H,2,FALSE)),0)</f>
        <v>0</v>
      </c>
      <c r="O32" s="26"/>
      <c r="P32" s="26">
        <f>IFERROR((VLOOKUP(O32,'IP55'!A:B,2,FALSE)),0)</f>
        <v>0</v>
      </c>
      <c r="Q32" s="26"/>
      <c r="R32" s="26"/>
      <c r="S32" s="36"/>
      <c r="T32" s="26"/>
      <c r="U32" s="26"/>
      <c r="V32" s="124" t="str">
        <f>IF(U32="ok",($E$22*0.06),"0,00")</f>
        <v>0,00</v>
      </c>
      <c r="W32" s="26" t="e">
        <f t="shared" si="4"/>
        <v>#VALUE!</v>
      </c>
      <c r="X32" s="26" t="e">
        <f t="shared" si="5"/>
        <v>#VALUE!</v>
      </c>
    </row>
    <row r="33" spans="1:24" s="25" customFormat="1" ht="14.25" customHeight="1" x14ac:dyDescent="0.2">
      <c r="A33" s="40" t="s">
        <v>350</v>
      </c>
      <c r="B33" s="22" t="s">
        <v>5942</v>
      </c>
      <c r="C33" s="22">
        <v>7.5</v>
      </c>
      <c r="D33" s="22">
        <v>10</v>
      </c>
      <c r="E33" s="36">
        <v>6053.69</v>
      </c>
      <c r="F33" s="35"/>
      <c r="G33" s="36">
        <f t="shared" si="0"/>
        <v>0</v>
      </c>
      <c r="H33" s="36">
        <f t="shared" si="1"/>
        <v>0</v>
      </c>
      <c r="I33" s="24">
        <f t="shared" si="3"/>
        <v>0</v>
      </c>
      <c r="K33" s="26"/>
      <c r="L33" s="26">
        <f>IFERROR((VLOOKUP(K33,tenute!D:E,2,FALSE)),0)</f>
        <v>0</v>
      </c>
      <c r="M33" s="26"/>
      <c r="N33" s="26">
        <f>IFERROR((VLOOKUP(M33,guarnizioni!G:H,2,FALSE)),0)</f>
        <v>0</v>
      </c>
      <c r="O33" s="26"/>
      <c r="P33" s="26">
        <f>IFERROR((VLOOKUP(O33,'IP55'!A:B,2,FALSE)),0)</f>
        <v>0</v>
      </c>
      <c r="Q33" s="26"/>
      <c r="R33" s="26"/>
      <c r="S33" s="36"/>
      <c r="T33" s="26"/>
      <c r="U33" s="26"/>
      <c r="V33" s="124" t="str">
        <f>IF(U33="ok",($E$23*0.06),"0,00")</f>
        <v>0,00</v>
      </c>
      <c r="W33" s="26" t="e">
        <f t="shared" si="4"/>
        <v>#VALUE!</v>
      </c>
      <c r="X33" s="26" t="e">
        <f t="shared" si="5"/>
        <v>#VALUE!</v>
      </c>
    </row>
    <row r="34" spans="1:24" s="162" customFormat="1" ht="14.25" customHeight="1" x14ac:dyDescent="0.25">
      <c r="E34" s="179"/>
      <c r="F34" s="180"/>
      <c r="G34" s="180"/>
      <c r="H34" s="180"/>
      <c r="I34" s="163"/>
    </row>
    <row r="35" spans="1:24" s="25" customFormat="1" ht="14.25" customHeight="1" x14ac:dyDescent="0.2">
      <c r="A35" s="40" t="s">
        <v>7275</v>
      </c>
      <c r="B35" s="22" t="s">
        <v>7282</v>
      </c>
      <c r="C35" s="22">
        <v>0.55000000000000004</v>
      </c>
      <c r="D35" s="22">
        <v>0.75</v>
      </c>
      <c r="E35" s="36">
        <v>639.4</v>
      </c>
      <c r="F35" s="35"/>
      <c r="G35" s="36">
        <f t="shared" ref="G35:G44" si="6">IF(F35="",IF($I$8="","",$I$8),F35)</f>
        <v>0</v>
      </c>
      <c r="H35" s="36">
        <f t="shared" ref="H35:H44" si="7">ROUND(E35*(G35),2)</f>
        <v>0</v>
      </c>
      <c r="I35" s="24">
        <f t="shared" ref="I35:I44" si="8">H35*$I$10</f>
        <v>0</v>
      </c>
      <c r="K35" s="26"/>
      <c r="L35" s="26">
        <f>IFERROR((VLOOKUP(K35,tenute!D:E,2,FALSE)),0)</f>
        <v>0</v>
      </c>
      <c r="M35" s="26"/>
      <c r="N35" s="26">
        <f>IFERROR((VLOOKUP(M35,guarnizioni!G:H,2,FALSE)),0)</f>
        <v>0</v>
      </c>
      <c r="O35" s="26"/>
      <c r="P35" s="26">
        <f>IFERROR((VLOOKUP(O35,'IP55'!A:B,2,FALSE)),0)</f>
        <v>0</v>
      </c>
      <c r="Q35" s="26"/>
      <c r="R35" s="26">
        <f>IFERROR((VLOOKUP(Q35,giranti!H:I,2,FALSE)),0)</f>
        <v>0</v>
      </c>
      <c r="S35" s="36"/>
      <c r="T35" s="26">
        <f>IFERROR((VLOOKUP(S35,'IP55'!A:C,3,FALSE)),0)</f>
        <v>0</v>
      </c>
      <c r="U35" s="26"/>
      <c r="V35" s="124" t="str">
        <f>IF(U35="ok",(E35*0.06),"0,00")</f>
        <v>0,00</v>
      </c>
      <c r="W35" s="26" t="e">
        <f t="shared" si="4"/>
        <v>#VALUE!</v>
      </c>
      <c r="X35" s="26" t="e">
        <f t="shared" ref="X35:X44" si="9">W35*$I$8</f>
        <v>#VALUE!</v>
      </c>
    </row>
    <row r="36" spans="1:24" s="25" customFormat="1" ht="12.75" x14ac:dyDescent="0.2">
      <c r="A36" s="40" t="s">
        <v>7274</v>
      </c>
      <c r="B36" s="22" t="s">
        <v>7283</v>
      </c>
      <c r="C36" s="22">
        <v>0.75</v>
      </c>
      <c r="D36" s="22">
        <v>1</v>
      </c>
      <c r="E36" s="36">
        <v>698.05</v>
      </c>
      <c r="F36" s="35"/>
      <c r="G36" s="36">
        <f t="shared" si="6"/>
        <v>0</v>
      </c>
      <c r="H36" s="36">
        <f t="shared" si="7"/>
        <v>0</v>
      </c>
      <c r="I36" s="24">
        <f t="shared" si="8"/>
        <v>0</v>
      </c>
      <c r="K36" s="26"/>
      <c r="L36" s="26">
        <f>IFERROR((VLOOKUP(K36,tenute!D:E,2,FALSE)),0)</f>
        <v>0</v>
      </c>
      <c r="M36" s="26"/>
      <c r="N36" s="26">
        <f>IFERROR((VLOOKUP(M36,guarnizioni!G:H,2,FALSE)),0)</f>
        <v>0</v>
      </c>
      <c r="O36" s="26"/>
      <c r="P36" s="26">
        <f>IFERROR((VLOOKUP(O36,'IP55'!A:B,2,FALSE)),0)</f>
        <v>0</v>
      </c>
      <c r="Q36" s="26"/>
      <c r="R36" s="26">
        <f>IFERROR((VLOOKUP(Q36,giranti!H:I,2,FALSE)),0)</f>
        <v>0</v>
      </c>
      <c r="S36" s="36"/>
      <c r="T36" s="26">
        <f>IFERROR((VLOOKUP(S36,'IP55'!A:C,3,FALSE)),0)</f>
        <v>0</v>
      </c>
      <c r="U36" s="26"/>
      <c r="V36" s="124" t="str">
        <f>IF(U36="ok",(E36*0.06),"0,00")</f>
        <v>0,00</v>
      </c>
      <c r="W36" s="26" t="e">
        <f t="shared" si="4"/>
        <v>#VALUE!</v>
      </c>
      <c r="X36" s="26" t="e">
        <f t="shared" si="9"/>
        <v>#VALUE!</v>
      </c>
    </row>
    <row r="37" spans="1:24" s="25" customFormat="1" ht="14.25" customHeight="1" x14ac:dyDescent="0.2">
      <c r="A37" s="40" t="s">
        <v>7277</v>
      </c>
      <c r="B37" s="22" t="s">
        <v>7284</v>
      </c>
      <c r="C37" s="22">
        <v>0.75</v>
      </c>
      <c r="D37" s="22">
        <v>1</v>
      </c>
      <c r="E37" s="36">
        <v>920</v>
      </c>
      <c r="F37" s="35"/>
      <c r="G37" s="36">
        <f t="shared" si="6"/>
        <v>0</v>
      </c>
      <c r="H37" s="36">
        <f t="shared" si="7"/>
        <v>0</v>
      </c>
      <c r="I37" s="24">
        <f t="shared" si="8"/>
        <v>0</v>
      </c>
      <c r="K37" s="26"/>
      <c r="L37" s="26">
        <f>IFERROR((VLOOKUP(K37,tenute!D:E,2,FALSE)),0)</f>
        <v>0</v>
      </c>
      <c r="M37" s="26"/>
      <c r="N37" s="26">
        <f>IFERROR((VLOOKUP(M37,guarnizioni!G:H,2,FALSE)),0)</f>
        <v>0</v>
      </c>
      <c r="O37" s="26"/>
      <c r="P37" s="26">
        <f>IFERROR((VLOOKUP(O37,'IP55'!A:B,2,FALSE)),0)</f>
        <v>0</v>
      </c>
      <c r="Q37" s="26"/>
      <c r="R37" s="26">
        <f>IFERROR((VLOOKUP(Q37,giranti!H:I,2,FALSE)),0)</f>
        <v>0</v>
      </c>
      <c r="S37" s="36"/>
      <c r="T37" s="26">
        <f>IFERROR((VLOOKUP(S37,'IP55'!A:C,3,FALSE)),0)</f>
        <v>0</v>
      </c>
      <c r="U37" s="26"/>
      <c r="V37" s="124" t="str">
        <f>IF(U37="ok",(E37*0.06),"0,00")</f>
        <v>0,00</v>
      </c>
      <c r="W37" s="26" t="e">
        <f t="shared" si="4"/>
        <v>#VALUE!</v>
      </c>
      <c r="X37" s="26" t="e">
        <f t="shared" si="9"/>
        <v>#VALUE!</v>
      </c>
    </row>
    <row r="38" spans="1:24" s="25" customFormat="1" ht="14.25" customHeight="1" x14ac:dyDescent="0.2">
      <c r="A38" s="40" t="s">
        <v>7276</v>
      </c>
      <c r="B38" s="22" t="s">
        <v>7285</v>
      </c>
      <c r="C38" s="22">
        <v>1.1000000000000001</v>
      </c>
      <c r="D38" s="22">
        <v>1.5</v>
      </c>
      <c r="E38" s="36">
        <v>955.65</v>
      </c>
      <c r="F38" s="35"/>
      <c r="G38" s="36">
        <f t="shared" si="6"/>
        <v>0</v>
      </c>
      <c r="H38" s="36">
        <f t="shared" si="7"/>
        <v>0</v>
      </c>
      <c r="I38" s="24">
        <f t="shared" si="8"/>
        <v>0</v>
      </c>
      <c r="K38" s="26"/>
      <c r="L38" s="26">
        <f>IFERROR((VLOOKUP(K38,tenute!D:E,2,FALSE)),0)</f>
        <v>0</v>
      </c>
      <c r="M38" s="26"/>
      <c r="N38" s="26">
        <f>IFERROR((VLOOKUP(M38,guarnizioni!G:H,2,FALSE)),0)</f>
        <v>0</v>
      </c>
      <c r="O38" s="26"/>
      <c r="P38" s="26">
        <f>IFERROR((VLOOKUP(O38,'IP55'!A:B,2,FALSE)),0)</f>
        <v>0</v>
      </c>
      <c r="Q38" s="26"/>
      <c r="R38" s="26">
        <f>IFERROR((VLOOKUP(Q38,giranti!H:I,2,FALSE)),0)</f>
        <v>0</v>
      </c>
      <c r="S38" s="36"/>
      <c r="T38" s="26">
        <f>IFERROR((VLOOKUP(S38,'IP55'!A:C,3,FALSE)),0)</f>
        <v>0</v>
      </c>
      <c r="U38" s="26"/>
      <c r="V38" s="124" t="str">
        <f>IF(U38="ok",(E38*0.06),"0,00")</f>
        <v>0,00</v>
      </c>
      <c r="W38" s="26" t="e">
        <f t="shared" si="4"/>
        <v>#VALUE!</v>
      </c>
      <c r="X38" s="26" t="e">
        <f t="shared" si="9"/>
        <v>#VALUE!</v>
      </c>
    </row>
    <row r="39" spans="1:24" s="25" customFormat="1" ht="14.25" customHeight="1" x14ac:dyDescent="0.2">
      <c r="A39" s="40" t="s">
        <v>351</v>
      </c>
      <c r="B39" s="22" t="s">
        <v>352</v>
      </c>
      <c r="C39" s="22">
        <v>1.5</v>
      </c>
      <c r="D39" s="22">
        <v>2</v>
      </c>
      <c r="E39" s="36">
        <v>1000.26</v>
      </c>
      <c r="F39" s="35"/>
      <c r="G39" s="36">
        <f t="shared" si="6"/>
        <v>0</v>
      </c>
      <c r="H39" s="36">
        <f t="shared" si="7"/>
        <v>0</v>
      </c>
      <c r="I39" s="24">
        <f t="shared" si="8"/>
        <v>0</v>
      </c>
      <c r="K39" s="26"/>
      <c r="L39" s="26">
        <f>IFERROR((VLOOKUP(K39,tenute!D:E,2,FALSE)),0)</f>
        <v>0</v>
      </c>
      <c r="M39" s="26"/>
      <c r="N39" s="26">
        <f>IFERROR((VLOOKUP(M39,guarnizioni!G:H,2,FALSE)),0)</f>
        <v>0</v>
      </c>
      <c r="O39" s="26"/>
      <c r="P39" s="26">
        <f>IFERROR((VLOOKUP(O39,'IP55'!A:B,2,FALSE)),0)</f>
        <v>0</v>
      </c>
      <c r="Q39" s="26"/>
      <c r="R39" s="26">
        <f>IFERROR((VLOOKUP(Q39,giranti!H:I,2,FALSE)),0)</f>
        <v>0</v>
      </c>
      <c r="S39" s="36"/>
      <c r="T39" s="26">
        <f>IFERROR((VLOOKUP(S39,'IP55'!A:C,3,FALSE)),0)</f>
        <v>0</v>
      </c>
      <c r="U39" s="26"/>
      <c r="V39" s="124" t="str">
        <f>IF(U39="ok",(E39*0.06),"0,00")</f>
        <v>0,00</v>
      </c>
      <c r="W39" s="26" t="e">
        <f t="shared" si="4"/>
        <v>#VALUE!</v>
      </c>
      <c r="X39" s="26" t="e">
        <f t="shared" si="9"/>
        <v>#VALUE!</v>
      </c>
    </row>
    <row r="40" spans="1:24" s="25" customFormat="1" ht="14.25" customHeight="1" x14ac:dyDescent="0.2">
      <c r="A40" s="40" t="s">
        <v>7279</v>
      </c>
      <c r="B40" s="22" t="s">
        <v>7286</v>
      </c>
      <c r="C40" s="22">
        <v>0.55000000000000004</v>
      </c>
      <c r="D40" s="22">
        <v>0.75</v>
      </c>
      <c r="E40" s="36">
        <v>1731.9</v>
      </c>
      <c r="F40" s="35"/>
      <c r="G40" s="36">
        <f t="shared" si="6"/>
        <v>0</v>
      </c>
      <c r="H40" s="36">
        <f t="shared" si="7"/>
        <v>0</v>
      </c>
      <c r="I40" s="24">
        <f t="shared" si="8"/>
        <v>0</v>
      </c>
      <c r="K40" s="26"/>
      <c r="L40" s="26">
        <f>IFERROR((VLOOKUP(K40,tenute!D:E,2,FALSE)),0)</f>
        <v>0</v>
      </c>
      <c r="M40" s="26"/>
      <c r="N40" s="26">
        <f>IFERROR((VLOOKUP(M40,guarnizioni!G:H,2,FALSE)),0)</f>
        <v>0</v>
      </c>
      <c r="O40" s="26"/>
      <c r="P40" s="26">
        <f>IFERROR((VLOOKUP(O40,'IP55'!A:B,2,FALSE)),0)</f>
        <v>0</v>
      </c>
      <c r="Q40" s="26"/>
      <c r="R40" s="26"/>
      <c r="S40" s="36"/>
      <c r="T40" s="26"/>
      <c r="U40" s="26"/>
      <c r="V40" s="124" t="str">
        <f>IF(U40="ok",($E$35*0.06),"0,00")</f>
        <v>0,00</v>
      </c>
      <c r="W40" s="26" t="e">
        <f t="shared" si="4"/>
        <v>#VALUE!</v>
      </c>
      <c r="X40" s="26" t="e">
        <f t="shared" si="9"/>
        <v>#VALUE!</v>
      </c>
    </row>
    <row r="41" spans="1:24" s="25" customFormat="1" ht="14.25" customHeight="1" x14ac:dyDescent="0.2">
      <c r="A41" s="40" t="s">
        <v>7278</v>
      </c>
      <c r="B41" s="22" t="s">
        <v>7287</v>
      </c>
      <c r="C41" s="22">
        <v>0.75</v>
      </c>
      <c r="D41" s="22">
        <v>1</v>
      </c>
      <c r="E41" s="36">
        <v>1790.55</v>
      </c>
      <c r="F41" s="35"/>
      <c r="G41" s="36">
        <f t="shared" si="6"/>
        <v>0</v>
      </c>
      <c r="H41" s="36">
        <f t="shared" si="7"/>
        <v>0</v>
      </c>
      <c r="I41" s="24">
        <f t="shared" si="8"/>
        <v>0</v>
      </c>
      <c r="K41" s="26"/>
      <c r="L41" s="26">
        <f>IFERROR((VLOOKUP(K41,tenute!D:E,2,FALSE)),0)</f>
        <v>0</v>
      </c>
      <c r="M41" s="26"/>
      <c r="N41" s="26">
        <f>IFERROR((VLOOKUP(M41,guarnizioni!G:H,2,FALSE)),0)</f>
        <v>0</v>
      </c>
      <c r="O41" s="26"/>
      <c r="P41" s="26">
        <f>IFERROR((VLOOKUP(O41,'IP55'!A:B,2,FALSE)),0)</f>
        <v>0</v>
      </c>
      <c r="Q41" s="26"/>
      <c r="R41" s="26"/>
      <c r="S41" s="36"/>
      <c r="T41" s="26"/>
      <c r="U41" s="26"/>
      <c r="V41" s="124" t="str">
        <f>IF(U41="ok",($E$36*0.06),"0,00")</f>
        <v>0,00</v>
      </c>
      <c r="W41" s="26" t="e">
        <f t="shared" si="4"/>
        <v>#VALUE!</v>
      </c>
      <c r="X41" s="26" t="e">
        <f t="shared" si="9"/>
        <v>#VALUE!</v>
      </c>
    </row>
    <row r="42" spans="1:24" s="25" customFormat="1" ht="14.25" customHeight="1" x14ac:dyDescent="0.2">
      <c r="A42" s="40" t="s">
        <v>7280</v>
      </c>
      <c r="B42" s="22" t="s">
        <v>7288</v>
      </c>
      <c r="C42" s="22">
        <v>0.75</v>
      </c>
      <c r="D42" s="22">
        <v>1</v>
      </c>
      <c r="E42" s="36">
        <v>2090.6999999999998</v>
      </c>
      <c r="F42" s="35"/>
      <c r="G42" s="36">
        <f t="shared" si="6"/>
        <v>0</v>
      </c>
      <c r="H42" s="36">
        <f t="shared" si="7"/>
        <v>0</v>
      </c>
      <c r="I42" s="24">
        <f t="shared" si="8"/>
        <v>0</v>
      </c>
      <c r="K42" s="26"/>
      <c r="L42" s="26">
        <f>IFERROR((VLOOKUP(K42,tenute!D:E,2,FALSE)),0)</f>
        <v>0</v>
      </c>
      <c r="M42" s="26"/>
      <c r="N42" s="26">
        <f>IFERROR((VLOOKUP(M42,guarnizioni!G:H,2,FALSE)),0)</f>
        <v>0</v>
      </c>
      <c r="O42" s="26"/>
      <c r="P42" s="26">
        <f>IFERROR((VLOOKUP(O42,'IP55'!A:B,2,FALSE)),0)</f>
        <v>0</v>
      </c>
      <c r="Q42" s="26"/>
      <c r="R42" s="26"/>
      <c r="S42" s="36"/>
      <c r="T42" s="26"/>
      <c r="U42" s="26"/>
      <c r="V42" s="124" t="str">
        <f>IF(U42="ok",($E$37*0.06),"0,00")</f>
        <v>0,00</v>
      </c>
      <c r="W42" s="26" t="e">
        <f t="shared" si="4"/>
        <v>#VALUE!</v>
      </c>
      <c r="X42" s="26" t="e">
        <f t="shared" si="9"/>
        <v>#VALUE!</v>
      </c>
    </row>
    <row r="43" spans="1:24" s="25" customFormat="1" ht="14.25" customHeight="1" x14ac:dyDescent="0.2">
      <c r="A43" s="40" t="s">
        <v>7281</v>
      </c>
      <c r="B43" s="22" t="s">
        <v>7289</v>
      </c>
      <c r="C43" s="22">
        <v>1.1000000000000001</v>
      </c>
      <c r="D43" s="22">
        <v>1.5</v>
      </c>
      <c r="E43" s="36">
        <v>2121.75</v>
      </c>
      <c r="F43" s="35"/>
      <c r="G43" s="36">
        <f t="shared" si="6"/>
        <v>0</v>
      </c>
      <c r="H43" s="36">
        <f t="shared" si="7"/>
        <v>0</v>
      </c>
      <c r="I43" s="24">
        <f t="shared" si="8"/>
        <v>0</v>
      </c>
      <c r="K43" s="26"/>
      <c r="L43" s="26">
        <f>IFERROR((VLOOKUP(K43,tenute!D:E,2,FALSE)),0)</f>
        <v>0</v>
      </c>
      <c r="M43" s="26"/>
      <c r="N43" s="26">
        <f>IFERROR((VLOOKUP(M43,guarnizioni!G:H,2,FALSE)),0)</f>
        <v>0</v>
      </c>
      <c r="O43" s="26"/>
      <c r="P43" s="26">
        <f>IFERROR((VLOOKUP(O43,'IP55'!A:B,2,FALSE)),0)</f>
        <v>0</v>
      </c>
      <c r="Q43" s="26"/>
      <c r="R43" s="26"/>
      <c r="S43" s="36"/>
      <c r="T43" s="26"/>
      <c r="U43" s="26"/>
      <c r="V43" s="124" t="str">
        <f>IF(U43="ok",($E$38*0.06),"0,00")</f>
        <v>0,00</v>
      </c>
      <c r="W43" s="26" t="e">
        <f t="shared" si="4"/>
        <v>#VALUE!</v>
      </c>
      <c r="X43" s="26" t="e">
        <f t="shared" si="9"/>
        <v>#VALUE!</v>
      </c>
    </row>
    <row r="44" spans="1:24" s="25" customFormat="1" ht="14.25" customHeight="1" x14ac:dyDescent="0.2">
      <c r="A44" s="40" t="s">
        <v>353</v>
      </c>
      <c r="B44" s="22" t="s">
        <v>354</v>
      </c>
      <c r="C44" s="22">
        <v>1.5</v>
      </c>
      <c r="D44" s="22">
        <v>2</v>
      </c>
      <c r="E44" s="36">
        <v>2146.21</v>
      </c>
      <c r="F44" s="35"/>
      <c r="G44" s="36">
        <f t="shared" si="6"/>
        <v>0</v>
      </c>
      <c r="H44" s="36">
        <f t="shared" si="7"/>
        <v>0</v>
      </c>
      <c r="I44" s="24">
        <f t="shared" si="8"/>
        <v>0</v>
      </c>
      <c r="K44" s="26"/>
      <c r="L44" s="26">
        <f>IFERROR((VLOOKUP(K44,tenute!D:E,2,FALSE)),0)</f>
        <v>0</v>
      </c>
      <c r="M44" s="26"/>
      <c r="N44" s="26">
        <f>IFERROR((VLOOKUP(M44,guarnizioni!G:H,2,FALSE)),0)</f>
        <v>0</v>
      </c>
      <c r="O44" s="26"/>
      <c r="P44" s="26">
        <f>IFERROR((VLOOKUP(O44,'IP55'!A:B,2,FALSE)),0)</f>
        <v>0</v>
      </c>
      <c r="Q44" s="26"/>
      <c r="R44" s="26"/>
      <c r="S44" s="36"/>
      <c r="T44" s="26"/>
      <c r="U44" s="26"/>
      <c r="V44" s="124" t="str">
        <f>IF(U44="ok",($E$39*0.06),"0,00")</f>
        <v>0,00</v>
      </c>
      <c r="W44" s="26" t="e">
        <f t="shared" si="4"/>
        <v>#VALUE!</v>
      </c>
      <c r="X44" s="26" t="e">
        <f t="shared" si="9"/>
        <v>#VALUE!</v>
      </c>
    </row>
    <row r="47" spans="1:24" s="162" customFormat="1" ht="14.25" customHeight="1" x14ac:dyDescent="0.2">
      <c r="E47" s="160"/>
      <c r="F47" s="180"/>
      <c r="G47" s="180"/>
      <c r="H47" s="180"/>
      <c r="I47" s="163"/>
    </row>
  </sheetData>
  <mergeCells count="6">
    <mergeCell ref="K3:X4"/>
    <mergeCell ref="C11:D11"/>
    <mergeCell ref="C12:D12"/>
    <mergeCell ref="A3:A4"/>
    <mergeCell ref="A1:I1"/>
    <mergeCell ref="A2:I2"/>
  </mergeCells>
  <phoneticPr fontId="1" type="noConversion"/>
  <conditionalFormatting sqref="K13:T13">
    <cfRule type="expression" dxfId="489" priority="252">
      <formula>MOD(ROW(),2)=0</formula>
    </cfRule>
  </conditionalFormatting>
  <conditionalFormatting sqref="A23:D23 K23:X23 F23:I23">
    <cfRule type="expression" dxfId="488" priority="21">
      <formula>MOD(ROW(),2)=0</formula>
    </cfRule>
  </conditionalFormatting>
  <conditionalFormatting sqref="A16:D16 K16:X16 F16:I16">
    <cfRule type="expression" dxfId="487" priority="7">
      <formula>MOD(ROW(),2)=0</formula>
    </cfRule>
  </conditionalFormatting>
  <conditionalFormatting sqref="A15:D15 K15:X15 F15:I15">
    <cfRule type="expression" dxfId="486" priority="5">
      <formula>MOD(ROW(),2)=0</formula>
    </cfRule>
  </conditionalFormatting>
  <conditionalFormatting sqref="A24:D33 K24:X33 F24:I33">
    <cfRule type="expression" dxfId="485" priority="25">
      <formula>MOD(ROW(),2)=0</formula>
    </cfRule>
  </conditionalFormatting>
  <conditionalFormatting sqref="A14:D14 K14:X14 F14:I14">
    <cfRule type="expression" dxfId="484" priority="3">
      <formula>MOD(ROW(),2)=0</formula>
    </cfRule>
  </conditionalFormatting>
  <conditionalFormatting sqref="A35:D44 K35:X44 F35:I44">
    <cfRule type="expression" dxfId="483" priority="23">
      <formula>MOD(ROW(),2)=0</formula>
    </cfRule>
  </conditionalFormatting>
  <conditionalFormatting sqref="A22:D22 K22:X22 F22:I22">
    <cfRule type="expression" dxfId="482" priority="19">
      <formula>MOD(ROW(),2)=0</formula>
    </cfRule>
  </conditionalFormatting>
  <conditionalFormatting sqref="A21:D21 K21:X21 F21:I21">
    <cfRule type="expression" dxfId="481" priority="17">
      <formula>MOD(ROW(),2)=0</formula>
    </cfRule>
  </conditionalFormatting>
  <conditionalFormatting sqref="A20:D20 K20:X20 F20:I20">
    <cfRule type="expression" dxfId="480" priority="15">
      <formula>MOD(ROW(),2)=0</formula>
    </cfRule>
  </conditionalFormatting>
  <conditionalFormatting sqref="A19:D19 K19:X19 F19:I19">
    <cfRule type="expression" dxfId="479" priority="13">
      <formula>MOD(ROW(),2)=0</formula>
    </cfRule>
  </conditionalFormatting>
  <conditionalFormatting sqref="A18:D18 K18:X18 F18:I18">
    <cfRule type="expression" dxfId="478" priority="11">
      <formula>MOD(ROW(),2)=0</formula>
    </cfRule>
  </conditionalFormatting>
  <conditionalFormatting sqref="A17:D17 K17:X17 F17:I17">
    <cfRule type="expression" dxfId="477" priority="9">
      <formula>MOD(ROW(),2)=0</formula>
    </cfRule>
  </conditionalFormatting>
  <conditionalFormatting sqref="E14:E33">
    <cfRule type="expression" dxfId="476" priority="2">
      <formula>MOD(ROW(),2)=0</formula>
    </cfRule>
  </conditionalFormatting>
  <conditionalFormatting sqref="E35:E44">
    <cfRule type="expression" dxfId="475" priority="1">
      <formula>MOD(ROW(),2)=0</formula>
    </cfRule>
  </conditionalFormatting>
  <dataValidations count="12">
    <dataValidation type="list" allowBlank="1" showInputMessage="1" showErrorMessage="1" sqref="K14:K15 K24:K25 K35:K36 K40:K41">
      <formula1>ROTENR2R3R5D12</formula1>
    </dataValidation>
    <dataValidation type="list" allowBlank="1" showInputMessage="1" showErrorMessage="1" sqref="K16:K18 K26:K28 K37:K39 K42:K44">
      <formula1>ROTENR2R3R5D18</formula1>
    </dataValidation>
    <dataValidation type="list" allowBlank="1" showInputMessage="1" showErrorMessage="1" sqref="K19:K21 K29:K31">
      <formula1>ROTENR2R3R5D24</formula1>
    </dataValidation>
    <dataValidation type="list" allowBlank="1" showInputMessage="1" showErrorMessage="1" sqref="K22:K23 K32:K33">
      <formula1>ROTENR2R3R5D32</formula1>
    </dataValidation>
    <dataValidation type="list" allowBlank="1" showInputMessage="1" showErrorMessage="1" sqref="O14:O15 O24:O25 O35:O36 O40:O41 S14:S15 S35:S36">
      <formula1>SIZE71</formula1>
    </dataValidation>
    <dataValidation type="list" allowBlank="1" showInputMessage="1" showErrorMessage="1" sqref="O16:O18 O26:O28 O37:O39 O42:O44 S16:S18 S37:S39">
      <formula1>SIZE80</formula1>
    </dataValidation>
    <dataValidation type="list" allowBlank="1" showInputMessage="1" showErrorMessage="1" sqref="O19:O21 O29:O31 S19:S21">
      <formula1>SIZE90</formula1>
    </dataValidation>
    <dataValidation type="list" allowBlank="1" showInputMessage="1" showErrorMessage="1" sqref="O22:O23 O32:O33 S22:S23">
      <formula1>SIZE112</formula1>
    </dataValidation>
    <dataValidation type="list" allowBlank="1" showInputMessage="1" showErrorMessage="1" sqref="Q14:Q15 Q35:Q36">
      <formula1>BRONZOR35</formula1>
    </dataValidation>
    <dataValidation type="list" allowBlank="1" showInputMessage="1" showErrorMessage="1" sqref="Q16:Q18 Q37:Q39">
      <formula1>BRONZOR36</formula1>
    </dataValidation>
    <dataValidation type="list" allowBlank="1" showInputMessage="1" showErrorMessage="1" sqref="Q19:Q21">
      <formula1>BRONZOR37</formula1>
    </dataValidation>
    <dataValidation type="list" allowBlank="1" showInputMessage="1" showErrorMessage="1" sqref="Q22:Q23">
      <formula1>BRONZOR38</formula1>
    </dataValidation>
  </dataValidations>
  <hyperlinks>
    <hyperlink ref="H5" location="indice!A1" display="INDICE"/>
  </hyperlinks>
  <pageMargins left="0.25" right="0.25" top="0.75000000000000011" bottom="0.75000000000000011" header="0.30000000000000004" footer="0.30000000000000004"/>
  <pageSetup paperSize="9" orientation="portrait"/>
  <headerFooter alignWithMargins="0">
    <oddFooter>&amp;L&amp;"Calibri,Normale"&amp;K000000&amp;P&amp;R&amp;"Calibri,Normale"&amp;K00000065656565</oddFooter>
  </headerFooter>
  <rowBreaks count="1" manualBreakCount="1">
    <brk id="27" max="16383" man="1"/>
  </rowBreaks>
  <ignoredErrors>
    <ignoredError sqref="L14:X44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guarnizioni!$G$45</xm:f>
          </x14:formula1>
          <xm:sqref>M14:M15 M24:M25 M35:M36 M40:M41</xm:sqref>
        </x14:dataValidation>
        <x14:dataValidation type="list" allowBlank="1" showInputMessage="1" showErrorMessage="1">
          <x14:formula1>
            <xm:f>guarnizioni!$G$46</xm:f>
          </x14:formula1>
          <xm:sqref>M16:M18 M26:M28 M37:M39 M42:M44</xm:sqref>
        </x14:dataValidation>
        <x14:dataValidation type="list" allowBlank="1" showInputMessage="1" showErrorMessage="1">
          <x14:formula1>
            <xm:f>guarnizioni!$G$47</xm:f>
          </x14:formula1>
          <xm:sqref>M29:M31 M19:M21</xm:sqref>
        </x14:dataValidation>
        <x14:dataValidation type="list" allowBlank="1" showInputMessage="1" showErrorMessage="1">
          <x14:formula1>
            <xm:f>guarnizioni!$G$48</xm:f>
          </x14:formula1>
          <xm:sqref>M22:M23 M32:M33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>
    <tabColor theme="8" tint="-0.249977111117893"/>
  </sheetPr>
  <dimension ref="A1:X44"/>
  <sheetViews>
    <sheetView zoomScaleNormal="100" zoomScalePageLayoutView="120" workbookViewId="0">
      <selection activeCell="A3" sqref="A3:B4"/>
    </sheetView>
  </sheetViews>
  <sheetFormatPr defaultColWidth="8.85546875" defaultRowHeight="14.25" customHeight="1" x14ac:dyDescent="0.2"/>
  <cols>
    <col min="1" max="1" width="16" style="41" customWidth="1"/>
    <col min="2" max="2" width="23.42578125" style="41" bestFit="1" customWidth="1"/>
    <col min="3" max="3" width="8.140625" style="41" bestFit="1" customWidth="1"/>
    <col min="4" max="4" width="5.85546875" style="41" bestFit="1" customWidth="1"/>
    <col min="5" max="5" width="11" style="76" customWidth="1"/>
    <col min="6" max="6" width="17.140625" style="76" hidden="1" customWidth="1"/>
    <col min="7" max="8" width="17.42578125" style="76" hidden="1" customWidth="1"/>
    <col min="9" max="9" width="20.140625" style="44" hidden="1" customWidth="1"/>
    <col min="10" max="10" width="1" style="41" customWidth="1"/>
    <col min="11" max="11" width="18" style="41" customWidth="1"/>
    <col min="12" max="12" width="13" style="41" customWidth="1"/>
    <col min="13" max="13" width="12" style="41" customWidth="1"/>
    <col min="14" max="14" width="15.85546875" style="41" customWidth="1"/>
    <col min="15" max="15" width="7.140625" style="41" customWidth="1"/>
    <col min="16" max="16" width="13.140625" style="41" customWidth="1"/>
    <col min="17" max="17" width="17.140625" style="41" customWidth="1"/>
    <col min="18" max="20" width="12.85546875" style="41" customWidth="1"/>
    <col min="21" max="21" width="17.42578125" style="41" customWidth="1"/>
    <col min="22" max="22" width="12.140625" style="41" customWidth="1"/>
    <col min="23" max="24" width="8.85546875" style="41" customWidth="1"/>
    <col min="25" max="16384" width="8.85546875" style="41"/>
  </cols>
  <sheetData>
    <row r="1" spans="1:24" ht="14.25" customHeight="1" x14ac:dyDescent="0.2">
      <c r="A1" s="317" t="s">
        <v>8513</v>
      </c>
      <c r="B1" s="317"/>
      <c r="C1" s="317"/>
      <c r="D1" s="317"/>
      <c r="E1" s="317"/>
    </row>
    <row r="2" spans="1:24" ht="14.25" customHeight="1" x14ac:dyDescent="0.2">
      <c r="A2" s="317" t="s">
        <v>8514</v>
      </c>
      <c r="B2" s="317"/>
      <c r="C2" s="317"/>
      <c r="D2" s="317"/>
      <c r="E2" s="317"/>
    </row>
    <row r="3" spans="1:24" ht="14.25" customHeight="1" x14ac:dyDescent="0.2">
      <c r="A3" s="292" t="s">
        <v>4124</v>
      </c>
      <c r="B3" s="292"/>
      <c r="C3" s="79"/>
      <c r="D3" s="79"/>
      <c r="E3" s="79"/>
      <c r="F3" s="79"/>
      <c r="G3" s="79"/>
      <c r="H3" s="79"/>
      <c r="I3" s="79"/>
      <c r="J3" s="46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</row>
    <row r="4" spans="1:24" ht="14.25" customHeight="1" x14ac:dyDescent="0.2">
      <c r="A4" s="292"/>
      <c r="B4" s="292"/>
      <c r="C4" s="79"/>
      <c r="D4" s="79"/>
      <c r="E4" s="79"/>
      <c r="F4" s="79"/>
      <c r="G4" s="79"/>
      <c r="H4" s="79"/>
      <c r="I4" s="79"/>
      <c r="J4" s="46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</row>
    <row r="5" spans="1:24" ht="14.25" customHeight="1" x14ac:dyDescent="0.2">
      <c r="A5" s="168" t="s">
        <v>95</v>
      </c>
      <c r="B5" s="168"/>
      <c r="C5" s="168"/>
      <c r="D5" s="168"/>
      <c r="E5" s="168"/>
      <c r="F5" s="168"/>
      <c r="G5" s="168"/>
      <c r="H5" s="182" t="s">
        <v>2224</v>
      </c>
      <c r="I5" s="159"/>
      <c r="J5" s="168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</row>
    <row r="6" spans="1:24" ht="14.25" customHeight="1" x14ac:dyDescent="0.2">
      <c r="A6" s="168" t="s">
        <v>72</v>
      </c>
      <c r="B6" s="168"/>
      <c r="C6" s="168"/>
      <c r="D6" s="168"/>
      <c r="E6" s="168"/>
      <c r="F6" s="168"/>
      <c r="G6" s="168"/>
      <c r="H6" s="162"/>
      <c r="I6" s="159"/>
      <c r="J6" s="168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</row>
    <row r="7" spans="1:24" ht="14.25" customHeight="1" x14ac:dyDescent="0.2">
      <c r="A7" s="173"/>
      <c r="B7" s="173"/>
      <c r="C7" s="173"/>
      <c r="D7" s="173"/>
      <c r="E7" s="173"/>
      <c r="F7" s="173"/>
      <c r="G7" s="173"/>
      <c r="H7" s="162"/>
      <c r="I7" s="163"/>
      <c r="J7" s="186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</row>
    <row r="8" spans="1:24" ht="14.25" customHeight="1" x14ac:dyDescent="0.2">
      <c r="A8" s="155" t="s">
        <v>4081</v>
      </c>
      <c r="B8" s="155" t="s">
        <v>4086</v>
      </c>
      <c r="C8" s="173"/>
      <c r="D8" s="173"/>
      <c r="E8" s="173"/>
      <c r="F8" s="173"/>
      <c r="G8" s="173"/>
      <c r="H8" s="173" t="s">
        <v>2223</v>
      </c>
      <c r="I8" s="156">
        <f>IF(indice!$C$58="",indice!$D$7,indice!$C$58)</f>
        <v>0</v>
      </c>
      <c r="J8" s="186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65" t="s">
        <v>2223</v>
      </c>
      <c r="V8" s="166">
        <f>$I$8</f>
        <v>0</v>
      </c>
    </row>
    <row r="9" spans="1:24" ht="14.25" customHeight="1" x14ac:dyDescent="0.2">
      <c r="A9" s="155" t="s">
        <v>4082</v>
      </c>
      <c r="B9" s="155" t="s">
        <v>4079</v>
      </c>
      <c r="C9" s="173"/>
      <c r="D9" s="173"/>
      <c r="E9" s="173"/>
      <c r="F9" s="173"/>
      <c r="G9" s="173"/>
      <c r="H9" s="173" t="s">
        <v>2221</v>
      </c>
      <c r="I9" s="156">
        <f>indice!$E$10</f>
        <v>0</v>
      </c>
      <c r="J9" s="16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90"/>
      <c r="V9" s="190"/>
    </row>
    <row r="10" spans="1:24" ht="14.25" customHeight="1" x14ac:dyDescent="0.2">
      <c r="A10" s="173"/>
      <c r="B10" s="173"/>
      <c r="C10" s="173"/>
      <c r="D10" s="173"/>
      <c r="E10" s="173"/>
      <c r="F10" s="173"/>
      <c r="G10" s="173"/>
      <c r="H10" s="173" t="s">
        <v>2221</v>
      </c>
      <c r="I10" s="156">
        <f>indice!$F$10</f>
        <v>0</v>
      </c>
      <c r="J10" s="16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90"/>
      <c r="V10" s="190"/>
    </row>
    <row r="11" spans="1:24" ht="14.25" customHeight="1" x14ac:dyDescent="0.2">
      <c r="A11" s="55" t="s">
        <v>137</v>
      </c>
      <c r="B11" s="55" t="s">
        <v>4080</v>
      </c>
      <c r="C11" s="55" t="s">
        <v>141</v>
      </c>
      <c r="D11" s="55"/>
      <c r="E11" s="85" t="s">
        <v>143</v>
      </c>
      <c r="F11" s="67" t="s">
        <v>145</v>
      </c>
      <c r="G11" s="67" t="s">
        <v>2223</v>
      </c>
      <c r="H11" s="67" t="s">
        <v>148</v>
      </c>
      <c r="I11" s="68" t="s">
        <v>150</v>
      </c>
      <c r="K11" s="68" t="s">
        <v>3564</v>
      </c>
      <c r="L11" s="68"/>
      <c r="M11" s="68" t="s">
        <v>4534</v>
      </c>
      <c r="N11" s="68"/>
      <c r="O11" s="68" t="s">
        <v>3567</v>
      </c>
      <c r="P11" s="68"/>
      <c r="Q11" s="68" t="s">
        <v>3571</v>
      </c>
      <c r="R11" s="68"/>
      <c r="S11" s="68" t="s">
        <v>4536</v>
      </c>
      <c r="T11" s="77"/>
      <c r="U11" s="68" t="s">
        <v>143</v>
      </c>
      <c r="V11" s="68" t="s">
        <v>148</v>
      </c>
    </row>
    <row r="12" spans="1:24" ht="14.25" customHeight="1" x14ac:dyDescent="0.2">
      <c r="A12" s="56" t="s">
        <v>138</v>
      </c>
      <c r="B12" s="56" t="s">
        <v>4078</v>
      </c>
      <c r="C12" s="56" t="s">
        <v>142</v>
      </c>
      <c r="D12" s="56"/>
      <c r="E12" s="86" t="s">
        <v>144</v>
      </c>
      <c r="F12" s="69" t="s">
        <v>146</v>
      </c>
      <c r="G12" s="69" t="s">
        <v>147</v>
      </c>
      <c r="H12" s="69" t="s">
        <v>149</v>
      </c>
      <c r="I12" s="70" t="s">
        <v>151</v>
      </c>
      <c r="K12" s="70" t="s">
        <v>3565</v>
      </c>
      <c r="L12" s="70"/>
      <c r="M12" s="70" t="s">
        <v>3566</v>
      </c>
      <c r="N12" s="70"/>
      <c r="O12" s="70" t="s">
        <v>3567</v>
      </c>
      <c r="P12" s="70"/>
      <c r="Q12" s="70" t="s">
        <v>3570</v>
      </c>
      <c r="R12" s="70"/>
      <c r="S12" s="70" t="s">
        <v>4537</v>
      </c>
      <c r="T12" s="78"/>
      <c r="U12" s="70" t="s">
        <v>165</v>
      </c>
      <c r="V12" s="70" t="s">
        <v>149</v>
      </c>
    </row>
    <row r="13" spans="1:24" s="25" customFormat="1" ht="14.25" customHeight="1" x14ac:dyDescent="0.2">
      <c r="A13" s="22"/>
      <c r="B13" s="22"/>
      <c r="C13" s="22" t="s">
        <v>159</v>
      </c>
      <c r="D13" s="22" t="s">
        <v>0</v>
      </c>
      <c r="E13" s="36" t="s">
        <v>15</v>
      </c>
      <c r="F13" s="36"/>
      <c r="G13" s="36"/>
      <c r="H13" s="24" t="str">
        <f>E13</f>
        <v>€</v>
      </c>
      <c r="I13" s="24">
        <f>$I$9</f>
        <v>0</v>
      </c>
      <c r="S13" s="25" t="s">
        <v>4538</v>
      </c>
      <c r="T13" s="95"/>
    </row>
    <row r="14" spans="1:24" s="25" customFormat="1" ht="14.25" customHeight="1" x14ac:dyDescent="0.2">
      <c r="A14" s="40">
        <v>70220020000</v>
      </c>
      <c r="B14" s="22" t="s">
        <v>3958</v>
      </c>
      <c r="C14" s="22">
        <v>0.33</v>
      </c>
      <c r="D14" s="22">
        <v>0.45</v>
      </c>
      <c r="E14" s="24">
        <v>155.37</v>
      </c>
      <c r="F14" s="35"/>
      <c r="G14" s="36">
        <f t="shared" ref="G14:G29" si="0">IF(F14="",IF($I$8="","",$I$8),F14)</f>
        <v>0</v>
      </c>
      <c r="H14" s="36">
        <f t="shared" ref="H14:H29" si="1">ROUND(E14*(G14),2)</f>
        <v>0</v>
      </c>
      <c r="I14" s="24">
        <f>H14*$I$10</f>
        <v>0</v>
      </c>
      <c r="K14" s="26"/>
      <c r="L14" s="26">
        <f>IFERROR((VLOOKUP(K14,tenute!D:E,2,FALSE)),0)</f>
        <v>0</v>
      </c>
      <c r="M14" s="26"/>
      <c r="N14" s="26">
        <f>IFERROR((VLOOKUP(M14,guarnizioni!G:H,2,FALSE)),0)</f>
        <v>0</v>
      </c>
      <c r="O14" s="26"/>
      <c r="P14" s="26"/>
      <c r="Q14" s="26"/>
      <c r="R14" s="26"/>
      <c r="S14" s="26"/>
      <c r="T14" s="124" t="str">
        <f>IF(S14="ok",(E14*0.06),"0,00")</f>
        <v>0,00</v>
      </c>
      <c r="U14" s="36" t="e">
        <f>E14+L14+N14+P14+R14+T14</f>
        <v>#VALUE!</v>
      </c>
      <c r="V14" s="26" t="e">
        <f>U14*$I$8</f>
        <v>#VALUE!</v>
      </c>
      <c r="W14" s="41"/>
      <c r="X14" s="41"/>
    </row>
    <row r="15" spans="1:24" s="25" customFormat="1" ht="14.25" customHeight="1" x14ac:dyDescent="0.2">
      <c r="A15" s="40">
        <v>70220010000</v>
      </c>
      <c r="B15" s="22" t="s">
        <v>3959</v>
      </c>
      <c r="C15" s="22">
        <v>0.33</v>
      </c>
      <c r="D15" s="22">
        <v>0.45</v>
      </c>
      <c r="E15" s="24">
        <v>155.37</v>
      </c>
      <c r="F15" s="35"/>
      <c r="G15" s="36">
        <f t="shared" si="0"/>
        <v>0</v>
      </c>
      <c r="H15" s="36">
        <f t="shared" si="1"/>
        <v>0</v>
      </c>
      <c r="I15" s="24">
        <f t="shared" ref="I15:I29" si="2">H15*$I$10</f>
        <v>0</v>
      </c>
      <c r="K15" s="26"/>
      <c r="L15" s="26">
        <f>IFERROR((VLOOKUP(K15,tenute!D:E,2,FALSE)),0)</f>
        <v>0</v>
      </c>
      <c r="M15" s="26"/>
      <c r="N15" s="26">
        <f>IFERROR((VLOOKUP(M15,guarnizioni!G:H,2,FALSE)),0)</f>
        <v>0</v>
      </c>
      <c r="O15" s="26"/>
      <c r="P15" s="26"/>
      <c r="Q15" s="26"/>
      <c r="R15" s="26"/>
      <c r="S15" s="26"/>
      <c r="T15" s="124" t="str">
        <f t="shared" ref="T15:T23" si="3">IF(S15="ok",(E15*0.06),"0,00")</f>
        <v>0,00</v>
      </c>
      <c r="U15" s="36" t="e">
        <f t="shared" ref="U15:U44" si="4">E15+L15+N15+P15+R15+T15</f>
        <v>#VALUE!</v>
      </c>
      <c r="V15" s="26" t="e">
        <f>U15*$I$8</f>
        <v>#VALUE!</v>
      </c>
      <c r="W15" s="41"/>
      <c r="X15" s="41"/>
    </row>
    <row r="16" spans="1:24" s="25" customFormat="1" ht="14.25" customHeight="1" x14ac:dyDescent="0.2">
      <c r="A16" s="40">
        <v>70020022000</v>
      </c>
      <c r="B16" s="22" t="s">
        <v>8377</v>
      </c>
      <c r="C16" s="22">
        <v>0.33</v>
      </c>
      <c r="D16" s="22">
        <v>0.45</v>
      </c>
      <c r="E16" s="24">
        <v>196.1</v>
      </c>
      <c r="F16" s="35"/>
      <c r="G16" s="36">
        <f t="shared" si="0"/>
        <v>0</v>
      </c>
      <c r="H16" s="36">
        <f t="shared" si="1"/>
        <v>0</v>
      </c>
      <c r="I16" s="24">
        <f t="shared" si="2"/>
        <v>0</v>
      </c>
      <c r="K16" s="26"/>
      <c r="L16" s="26">
        <f>IFERROR((VLOOKUP(K16,tenute!D:E,2,FALSE)),0)</f>
        <v>0</v>
      </c>
      <c r="M16" s="26"/>
      <c r="N16" s="26">
        <f>IFERROR((VLOOKUP(M16,guarnizioni!G:H,2,FALSE)),0)</f>
        <v>0</v>
      </c>
      <c r="O16" s="26"/>
      <c r="P16" s="26">
        <f>IFERROR((VLOOKUP(O16,'IP55'!A:B,2,FALSE)),0)</f>
        <v>0</v>
      </c>
      <c r="Q16" s="26"/>
      <c r="R16" s="26">
        <f>IFERROR((VLOOKUP(Q16,'IP55'!A:C,3,FALSE)),0)</f>
        <v>0</v>
      </c>
      <c r="S16" s="26"/>
      <c r="T16" s="124" t="str">
        <f t="shared" si="3"/>
        <v>0,00</v>
      </c>
      <c r="U16" s="36" t="e">
        <f t="shared" si="4"/>
        <v>#VALUE!</v>
      </c>
      <c r="V16" s="26" t="e">
        <f>U16*$I$8</f>
        <v>#VALUE!</v>
      </c>
      <c r="W16" s="41"/>
      <c r="X16" s="41"/>
    </row>
    <row r="17" spans="1:24" s="25" customFormat="1" ht="14.25" customHeight="1" x14ac:dyDescent="0.2">
      <c r="A17" s="40">
        <v>70020030000</v>
      </c>
      <c r="B17" s="22" t="s">
        <v>364</v>
      </c>
      <c r="C17" s="22">
        <v>0.45</v>
      </c>
      <c r="D17" s="22">
        <v>0.6</v>
      </c>
      <c r="E17" s="24">
        <v>286.11</v>
      </c>
      <c r="F17" s="35"/>
      <c r="G17" s="36">
        <f t="shared" si="0"/>
        <v>0</v>
      </c>
      <c r="H17" s="36">
        <f t="shared" si="1"/>
        <v>0</v>
      </c>
      <c r="I17" s="24">
        <f t="shared" si="2"/>
        <v>0</v>
      </c>
      <c r="K17" s="26"/>
      <c r="L17" s="26">
        <f>IFERROR((VLOOKUP(K17,tenute!D:E,2,FALSE)),0)</f>
        <v>0</v>
      </c>
      <c r="M17" s="26"/>
      <c r="N17" s="26">
        <f>IFERROR((VLOOKUP(M17,guarnizioni!G:H,2,FALSE)),0)</f>
        <v>0</v>
      </c>
      <c r="O17" s="26"/>
      <c r="P17" s="26">
        <f>IFERROR((VLOOKUP(O17,'IP55'!A:B,2,FALSE)),0)</f>
        <v>0</v>
      </c>
      <c r="Q17" s="26"/>
      <c r="R17" s="26">
        <f>IFERROR((VLOOKUP(Q17,'IP55'!A:C,3,FALSE)),0)</f>
        <v>0</v>
      </c>
      <c r="S17" s="26"/>
      <c r="T17" s="124" t="str">
        <f t="shared" si="3"/>
        <v>0,00</v>
      </c>
      <c r="U17" s="36" t="e">
        <f t="shared" si="4"/>
        <v>#VALUE!</v>
      </c>
      <c r="V17" s="26" t="e">
        <f t="shared" ref="V17:V29" si="5">U17*$I$8</f>
        <v>#VALUE!</v>
      </c>
      <c r="W17" s="41"/>
      <c r="X17" s="41"/>
    </row>
    <row r="18" spans="1:24" s="25" customFormat="1" ht="14.25" customHeight="1" x14ac:dyDescent="0.2">
      <c r="A18" s="40">
        <v>70020041000</v>
      </c>
      <c r="B18" s="22" t="s">
        <v>3359</v>
      </c>
      <c r="C18" s="22">
        <v>0.75</v>
      </c>
      <c r="D18" s="22">
        <v>1</v>
      </c>
      <c r="E18" s="24">
        <v>329.31</v>
      </c>
      <c r="F18" s="35"/>
      <c r="G18" s="36">
        <f t="shared" si="0"/>
        <v>0</v>
      </c>
      <c r="H18" s="36">
        <f t="shared" si="1"/>
        <v>0</v>
      </c>
      <c r="I18" s="24">
        <f t="shared" si="2"/>
        <v>0</v>
      </c>
      <c r="K18" s="26"/>
      <c r="L18" s="26">
        <f>IFERROR((VLOOKUP(K18,tenute!D:E,2,FALSE)),0)</f>
        <v>0</v>
      </c>
      <c r="M18" s="26"/>
      <c r="N18" s="26">
        <f>IFERROR((VLOOKUP(M18,guarnizioni!G:H,2,FALSE)),0)</f>
        <v>0</v>
      </c>
      <c r="O18" s="26"/>
      <c r="P18" s="26">
        <f>IFERROR((VLOOKUP(O18,'IP55'!A:B,2,FALSE)),0)</f>
        <v>0</v>
      </c>
      <c r="Q18" s="26"/>
      <c r="R18" s="26">
        <f>IFERROR((VLOOKUP(Q18,'IP55'!A:C,3,FALSE)),0)</f>
        <v>0</v>
      </c>
      <c r="S18" s="26"/>
      <c r="T18" s="124" t="str">
        <f t="shared" si="3"/>
        <v>0,00</v>
      </c>
      <c r="U18" s="36" t="e">
        <f t="shared" si="4"/>
        <v>#VALUE!</v>
      </c>
      <c r="V18" s="26" t="e">
        <f t="shared" si="5"/>
        <v>#VALUE!</v>
      </c>
      <c r="W18" s="41"/>
      <c r="X18" s="41"/>
    </row>
    <row r="19" spans="1:24" s="25" customFormat="1" ht="14.25" customHeight="1" x14ac:dyDescent="0.2">
      <c r="A19" s="40">
        <v>70020060000</v>
      </c>
      <c r="B19" s="22" t="s">
        <v>365</v>
      </c>
      <c r="C19" s="22">
        <v>0.37</v>
      </c>
      <c r="D19" s="22">
        <v>0.5</v>
      </c>
      <c r="E19" s="24">
        <v>339.16</v>
      </c>
      <c r="F19" s="35"/>
      <c r="G19" s="36">
        <f t="shared" si="0"/>
        <v>0</v>
      </c>
      <c r="H19" s="36">
        <f t="shared" si="1"/>
        <v>0</v>
      </c>
      <c r="I19" s="24">
        <f t="shared" si="2"/>
        <v>0</v>
      </c>
      <c r="K19" s="26"/>
      <c r="L19" s="26">
        <f>IFERROR((VLOOKUP(K19,tenute!D:E,2,FALSE)),0)</f>
        <v>0</v>
      </c>
      <c r="M19" s="26"/>
      <c r="N19" s="26">
        <f>IFERROR((VLOOKUP(M19,guarnizioni!G:H,2,FALSE)),0)</f>
        <v>0</v>
      </c>
      <c r="O19" s="26"/>
      <c r="P19" s="26">
        <f>IFERROR((VLOOKUP(O19,'IP55'!A:B,2,FALSE)),0)</f>
        <v>0</v>
      </c>
      <c r="Q19" s="26"/>
      <c r="R19" s="26">
        <f>IFERROR((VLOOKUP(Q19,'IP55'!A:C,3,FALSE)),0)</f>
        <v>0</v>
      </c>
      <c r="S19" s="26"/>
      <c r="T19" s="124" t="str">
        <f t="shared" si="3"/>
        <v>0,00</v>
      </c>
      <c r="U19" s="36" t="e">
        <f t="shared" si="4"/>
        <v>#VALUE!</v>
      </c>
      <c r="V19" s="26" t="e">
        <f t="shared" si="5"/>
        <v>#VALUE!</v>
      </c>
      <c r="W19" s="41"/>
      <c r="X19" s="41"/>
    </row>
    <row r="20" spans="1:24" s="25" customFormat="1" ht="14.25" customHeight="1" x14ac:dyDescent="0.2">
      <c r="A20" s="40">
        <v>70000052000</v>
      </c>
      <c r="B20" s="22" t="s">
        <v>3360</v>
      </c>
      <c r="C20" s="22">
        <v>1.1000000000000001</v>
      </c>
      <c r="D20" s="22">
        <v>1.5</v>
      </c>
      <c r="E20" s="24">
        <v>520.44000000000005</v>
      </c>
      <c r="F20" s="35"/>
      <c r="G20" s="36">
        <f t="shared" si="0"/>
        <v>0</v>
      </c>
      <c r="H20" s="36">
        <f t="shared" si="1"/>
        <v>0</v>
      </c>
      <c r="I20" s="24">
        <f t="shared" si="2"/>
        <v>0</v>
      </c>
      <c r="K20" s="26"/>
      <c r="L20" s="26">
        <f>IFERROR((VLOOKUP(K20,tenute!D:E,2,FALSE)),0)</f>
        <v>0</v>
      </c>
      <c r="M20" s="26"/>
      <c r="N20" s="26">
        <f>IFERROR((VLOOKUP(M20,guarnizioni!G:H,2,FALSE)),0)</f>
        <v>0</v>
      </c>
      <c r="O20" s="26"/>
      <c r="P20" s="26">
        <f>IFERROR((VLOOKUP(O20,'IP55'!A:B,2,FALSE)),0)</f>
        <v>0</v>
      </c>
      <c r="Q20" s="26"/>
      <c r="R20" s="26">
        <f>IFERROR((VLOOKUP(Q20,'IP55'!A:C,3,FALSE)),0)</f>
        <v>0</v>
      </c>
      <c r="S20" s="36"/>
      <c r="T20" s="26" t="str">
        <f t="shared" si="3"/>
        <v>0,00</v>
      </c>
      <c r="U20" s="26" t="e">
        <f t="shared" si="4"/>
        <v>#VALUE!</v>
      </c>
      <c r="V20" s="124" t="e">
        <f t="shared" si="5"/>
        <v>#VALUE!</v>
      </c>
      <c r="W20" s="41"/>
      <c r="X20" s="41"/>
    </row>
    <row r="21" spans="1:24" s="25" customFormat="1" ht="14.25" customHeight="1" x14ac:dyDescent="0.2">
      <c r="A21" s="40">
        <v>70000071000</v>
      </c>
      <c r="B21" s="22" t="s">
        <v>366</v>
      </c>
      <c r="C21" s="22">
        <v>0.75</v>
      </c>
      <c r="D21" s="22">
        <v>1</v>
      </c>
      <c r="E21" s="24">
        <v>511.83</v>
      </c>
      <c r="F21" s="35"/>
      <c r="G21" s="36">
        <f t="shared" si="0"/>
        <v>0</v>
      </c>
      <c r="H21" s="36">
        <f t="shared" si="1"/>
        <v>0</v>
      </c>
      <c r="I21" s="24">
        <f t="shared" si="2"/>
        <v>0</v>
      </c>
      <c r="K21" s="26"/>
      <c r="L21" s="26">
        <f>IFERROR((VLOOKUP(K21,tenute!D:E,2,FALSE)),0)</f>
        <v>0</v>
      </c>
      <c r="M21" s="26"/>
      <c r="N21" s="26">
        <f>IFERROR((VLOOKUP(M21,guarnizioni!G:H,2,FALSE)),0)</f>
        <v>0</v>
      </c>
      <c r="O21" s="26"/>
      <c r="P21" s="26">
        <f>IFERROR((VLOOKUP(O21,'IP55'!A:B,2,FALSE)),0)</f>
        <v>0</v>
      </c>
      <c r="Q21" s="26"/>
      <c r="R21" s="26">
        <f>IFERROR((VLOOKUP(Q21,'IP55'!A:C,3,FALSE)),0)</f>
        <v>0</v>
      </c>
      <c r="S21" s="36"/>
      <c r="T21" s="26" t="str">
        <f t="shared" si="3"/>
        <v>0,00</v>
      </c>
      <c r="U21" s="26" t="e">
        <f t="shared" si="4"/>
        <v>#VALUE!</v>
      </c>
      <c r="V21" s="124" t="e">
        <f t="shared" si="5"/>
        <v>#VALUE!</v>
      </c>
      <c r="W21" s="41"/>
      <c r="X21" s="41"/>
    </row>
    <row r="22" spans="1:24" s="25" customFormat="1" ht="14.25" customHeight="1" x14ac:dyDescent="0.2">
      <c r="A22" s="40">
        <v>70000083000</v>
      </c>
      <c r="B22" s="22" t="s">
        <v>3361</v>
      </c>
      <c r="C22" s="22">
        <v>2.2000000000000002</v>
      </c>
      <c r="D22" s="22">
        <v>3</v>
      </c>
      <c r="E22" s="24">
        <v>779.48</v>
      </c>
      <c r="F22" s="35"/>
      <c r="G22" s="36">
        <f t="shared" si="0"/>
        <v>0</v>
      </c>
      <c r="H22" s="36">
        <f t="shared" si="1"/>
        <v>0</v>
      </c>
      <c r="I22" s="24">
        <f t="shared" si="2"/>
        <v>0</v>
      </c>
      <c r="K22" s="26"/>
      <c r="L22" s="26">
        <f>IFERROR((VLOOKUP(K22,tenute!D:E,2,FALSE)),0)</f>
        <v>0</v>
      </c>
      <c r="M22" s="26"/>
      <c r="N22" s="26">
        <f>IFERROR((VLOOKUP(M22,guarnizioni!G:H,2,FALSE)),0)</f>
        <v>0</v>
      </c>
      <c r="O22" s="26"/>
      <c r="P22" s="26">
        <f>IFERROR((VLOOKUP(O22,'IP55'!A:B,2,FALSE)),0)</f>
        <v>0</v>
      </c>
      <c r="Q22" s="26"/>
      <c r="R22" s="26">
        <f>IFERROR((VLOOKUP(Q22,'IP55'!A:C,3,FALSE)),0)</f>
        <v>0</v>
      </c>
      <c r="S22" s="36"/>
      <c r="T22" s="26" t="str">
        <f t="shared" si="3"/>
        <v>0,00</v>
      </c>
      <c r="U22" s="26" t="e">
        <f t="shared" si="4"/>
        <v>#VALUE!</v>
      </c>
      <c r="V22" s="124" t="e">
        <f t="shared" si="5"/>
        <v>#VALUE!</v>
      </c>
      <c r="W22" s="41"/>
      <c r="X22" s="41"/>
    </row>
    <row r="23" spans="1:24" s="25" customFormat="1" ht="14.25" customHeight="1" x14ac:dyDescent="0.2">
      <c r="A23" s="40">
        <v>70000102000</v>
      </c>
      <c r="B23" s="22" t="s">
        <v>3960</v>
      </c>
      <c r="C23" s="22">
        <v>3</v>
      </c>
      <c r="D23" s="22">
        <v>4</v>
      </c>
      <c r="E23" s="24">
        <v>925.01</v>
      </c>
      <c r="F23" s="35"/>
      <c r="G23" s="36">
        <f t="shared" si="0"/>
        <v>0</v>
      </c>
      <c r="H23" s="36">
        <f t="shared" si="1"/>
        <v>0</v>
      </c>
      <c r="I23" s="24">
        <f t="shared" si="2"/>
        <v>0</v>
      </c>
      <c r="K23" s="26"/>
      <c r="L23" s="26">
        <f>IFERROR((VLOOKUP(K23,tenute!D:E,2,FALSE)),0)</f>
        <v>0</v>
      </c>
      <c r="M23" s="26"/>
      <c r="N23" s="26">
        <f>IFERROR((VLOOKUP(M23,guarnizioni!G:H,2,FALSE)),0)</f>
        <v>0</v>
      </c>
      <c r="O23" s="26"/>
      <c r="P23" s="26">
        <f>IFERROR((VLOOKUP(O23,'IP55'!A:B,2,FALSE)),0)</f>
        <v>0</v>
      </c>
      <c r="Q23" s="26"/>
      <c r="R23" s="26">
        <f>IFERROR((VLOOKUP(Q23,'IP55'!A:C,3,FALSE)),0)</f>
        <v>0</v>
      </c>
      <c r="S23" s="36"/>
      <c r="T23" s="26" t="str">
        <f t="shared" si="3"/>
        <v>0,00</v>
      </c>
      <c r="U23" s="26" t="e">
        <f t="shared" si="4"/>
        <v>#VALUE!</v>
      </c>
      <c r="V23" s="124" t="e">
        <f t="shared" si="5"/>
        <v>#VALUE!</v>
      </c>
      <c r="W23" s="41"/>
      <c r="X23" s="41"/>
    </row>
    <row r="24" spans="1:24" s="25" customFormat="1" ht="14.25" customHeight="1" x14ac:dyDescent="0.2">
      <c r="A24" s="40">
        <v>71220010000</v>
      </c>
      <c r="B24" s="22" t="s">
        <v>5952</v>
      </c>
      <c r="C24" s="22">
        <v>0.33</v>
      </c>
      <c r="D24" s="22">
        <v>0.45</v>
      </c>
      <c r="E24" s="24">
        <v>276.62</v>
      </c>
      <c r="F24" s="35"/>
      <c r="G24" s="36">
        <f t="shared" si="0"/>
        <v>0</v>
      </c>
      <c r="H24" s="36">
        <f t="shared" si="1"/>
        <v>0</v>
      </c>
      <c r="I24" s="24">
        <f t="shared" si="2"/>
        <v>0</v>
      </c>
      <c r="K24" s="26"/>
      <c r="L24" s="26">
        <f>IFERROR((VLOOKUP(K24,tenute!D:E,2,FALSE)),0)</f>
        <v>0</v>
      </c>
      <c r="M24" s="26"/>
      <c r="N24" s="26">
        <f>IFERROR((VLOOKUP(M24,guarnizioni!G:H,2,FALSE)),0)</f>
        <v>0</v>
      </c>
      <c r="O24" s="26"/>
      <c r="P24" s="26"/>
      <c r="Q24" s="26"/>
      <c r="R24" s="26"/>
      <c r="S24" s="36"/>
      <c r="T24" s="26" t="str">
        <f>IF(S24="ok",($E$15*0.06),"0,00")</f>
        <v>0,00</v>
      </c>
      <c r="U24" s="26" t="e">
        <f t="shared" si="4"/>
        <v>#VALUE!</v>
      </c>
      <c r="V24" s="124" t="e">
        <f>U24*$I$8</f>
        <v>#VALUE!</v>
      </c>
      <c r="W24" s="41"/>
      <c r="X24" s="41"/>
    </row>
    <row r="25" spans="1:24" s="25" customFormat="1" ht="14.25" customHeight="1" x14ac:dyDescent="0.2">
      <c r="A25" s="40">
        <v>71020022000</v>
      </c>
      <c r="B25" s="22" t="s">
        <v>8378</v>
      </c>
      <c r="C25" s="22">
        <v>0.33</v>
      </c>
      <c r="D25" s="22">
        <v>0.45</v>
      </c>
      <c r="E25" s="24">
        <v>499.13</v>
      </c>
      <c r="F25" s="35"/>
      <c r="G25" s="36">
        <f t="shared" si="0"/>
        <v>0</v>
      </c>
      <c r="H25" s="36">
        <f t="shared" si="1"/>
        <v>0</v>
      </c>
      <c r="I25" s="24">
        <f t="shared" si="2"/>
        <v>0</v>
      </c>
      <c r="K25" s="26"/>
      <c r="L25" s="26">
        <f>IFERROR((VLOOKUP(K25,tenute!D:E,2,FALSE)),0)</f>
        <v>0</v>
      </c>
      <c r="M25" s="26"/>
      <c r="N25" s="26">
        <f>IFERROR((VLOOKUP(M25,guarnizioni!G:H,2,FALSE)),0)</f>
        <v>0</v>
      </c>
      <c r="O25" s="26"/>
      <c r="P25" s="26">
        <f>IFERROR((VLOOKUP(O25,'IP55'!A:B,2,FALSE)),0)</f>
        <v>0</v>
      </c>
      <c r="Q25" s="26"/>
      <c r="R25" s="26"/>
      <c r="S25" s="36"/>
      <c r="T25" s="26" t="str">
        <f>IF(S25="ok",($E$16*0.06),"0,00")</f>
        <v>0,00</v>
      </c>
      <c r="U25" s="26" t="e">
        <f t="shared" si="4"/>
        <v>#VALUE!</v>
      </c>
      <c r="V25" s="124" t="e">
        <f t="shared" si="5"/>
        <v>#VALUE!</v>
      </c>
      <c r="W25" s="41"/>
      <c r="X25" s="41"/>
    </row>
    <row r="26" spans="1:24" s="25" customFormat="1" ht="14.25" customHeight="1" x14ac:dyDescent="0.2">
      <c r="A26" s="40">
        <v>71020030000</v>
      </c>
      <c r="B26" s="22" t="s">
        <v>5953</v>
      </c>
      <c r="C26" s="22">
        <v>0.45</v>
      </c>
      <c r="D26" s="22">
        <v>0.6</v>
      </c>
      <c r="E26" s="24">
        <v>536.75</v>
      </c>
      <c r="F26" s="35"/>
      <c r="G26" s="36">
        <f t="shared" si="0"/>
        <v>0</v>
      </c>
      <c r="H26" s="36">
        <f t="shared" si="1"/>
        <v>0</v>
      </c>
      <c r="I26" s="24">
        <f t="shared" si="2"/>
        <v>0</v>
      </c>
      <c r="K26" s="26"/>
      <c r="L26" s="26">
        <f>IFERROR((VLOOKUP(K26,tenute!D:E,2,FALSE)),0)</f>
        <v>0</v>
      </c>
      <c r="M26" s="26"/>
      <c r="N26" s="26">
        <f>IFERROR((VLOOKUP(M26,guarnizioni!G:H,2,FALSE)),0)</f>
        <v>0</v>
      </c>
      <c r="O26" s="26"/>
      <c r="P26" s="26">
        <f>IFERROR((VLOOKUP(O26,'IP55'!A:B,2,FALSE)),0)</f>
        <v>0</v>
      </c>
      <c r="Q26" s="26"/>
      <c r="R26" s="26"/>
      <c r="S26" s="36"/>
      <c r="T26" s="26" t="str">
        <f>IF(S26="ok",($E$17*0.06),"0,00")</f>
        <v>0,00</v>
      </c>
      <c r="U26" s="26" t="e">
        <f t="shared" si="4"/>
        <v>#VALUE!</v>
      </c>
      <c r="V26" s="124" t="e">
        <f t="shared" si="5"/>
        <v>#VALUE!</v>
      </c>
      <c r="W26" s="41"/>
      <c r="X26" s="41"/>
    </row>
    <row r="27" spans="1:24" s="25" customFormat="1" ht="14.25" customHeight="1" x14ac:dyDescent="0.2">
      <c r="A27" s="40">
        <v>71020060000</v>
      </c>
      <c r="B27" s="22" t="s">
        <v>5954</v>
      </c>
      <c r="C27" s="22">
        <v>0.37</v>
      </c>
      <c r="D27" s="22">
        <v>0.5</v>
      </c>
      <c r="E27" s="24">
        <v>782.06</v>
      </c>
      <c r="F27" s="35"/>
      <c r="G27" s="36">
        <f t="shared" si="0"/>
        <v>0</v>
      </c>
      <c r="H27" s="36">
        <f t="shared" si="1"/>
        <v>0</v>
      </c>
      <c r="I27" s="24">
        <f t="shared" si="2"/>
        <v>0</v>
      </c>
      <c r="K27" s="26"/>
      <c r="L27" s="26">
        <f>IFERROR((VLOOKUP(K27,tenute!D:E,2,FALSE)),0)</f>
        <v>0</v>
      </c>
      <c r="M27" s="26"/>
      <c r="N27" s="26">
        <f>IFERROR((VLOOKUP(M27,guarnizioni!G:H,2,FALSE)),0)</f>
        <v>0</v>
      </c>
      <c r="O27" s="26"/>
      <c r="P27" s="26">
        <f>IFERROR((VLOOKUP(O27,'IP55'!A:B,2,FALSE)),0)</f>
        <v>0</v>
      </c>
      <c r="Q27" s="26"/>
      <c r="R27" s="26"/>
      <c r="S27" s="36"/>
      <c r="T27" s="26" t="str">
        <f>IF(S27="ok",($E$19*0.06),"0,00")</f>
        <v>0,00</v>
      </c>
      <c r="U27" s="26" t="e">
        <f t="shared" si="4"/>
        <v>#VALUE!</v>
      </c>
      <c r="V27" s="124" t="e">
        <f t="shared" si="5"/>
        <v>#VALUE!</v>
      </c>
      <c r="W27" s="41"/>
      <c r="X27" s="41"/>
    </row>
    <row r="28" spans="1:24" s="25" customFormat="1" ht="13.5" customHeight="1" x14ac:dyDescent="0.2">
      <c r="A28" s="40">
        <v>71020041000</v>
      </c>
      <c r="B28" s="22" t="s">
        <v>5955</v>
      </c>
      <c r="C28" s="22">
        <v>0.75</v>
      </c>
      <c r="D28" s="22">
        <v>1</v>
      </c>
      <c r="E28" s="24">
        <v>614.80999999999995</v>
      </c>
      <c r="F28" s="35"/>
      <c r="G28" s="36">
        <f t="shared" si="0"/>
        <v>0</v>
      </c>
      <c r="H28" s="36">
        <f t="shared" si="1"/>
        <v>0</v>
      </c>
      <c r="I28" s="24">
        <f t="shared" si="2"/>
        <v>0</v>
      </c>
      <c r="K28" s="26"/>
      <c r="L28" s="26">
        <f>IFERROR((VLOOKUP(K28,tenute!D:E,2,FALSE)),0)</f>
        <v>0</v>
      </c>
      <c r="M28" s="26"/>
      <c r="N28" s="26">
        <f>IFERROR((VLOOKUP(M28,guarnizioni!G:H,2,FALSE)),0)</f>
        <v>0</v>
      </c>
      <c r="O28" s="26"/>
      <c r="P28" s="26">
        <f>IFERROR((VLOOKUP(O28,'IP55'!A:B,2,FALSE)),0)</f>
        <v>0</v>
      </c>
      <c r="Q28" s="26"/>
      <c r="R28" s="26"/>
      <c r="S28" s="36"/>
      <c r="T28" s="26" t="str">
        <f>IF(S28="ok",($E$18*0.06),"0,00")</f>
        <v>0,00</v>
      </c>
      <c r="U28" s="26" t="e">
        <f t="shared" si="4"/>
        <v>#VALUE!</v>
      </c>
      <c r="V28" s="124" t="e">
        <f t="shared" si="5"/>
        <v>#VALUE!</v>
      </c>
      <c r="W28" s="41"/>
      <c r="X28" s="41"/>
    </row>
    <row r="29" spans="1:24" s="25" customFormat="1" ht="14.25" customHeight="1" x14ac:dyDescent="0.2">
      <c r="A29" s="40">
        <v>71000071000</v>
      </c>
      <c r="B29" s="22" t="s">
        <v>5956</v>
      </c>
      <c r="C29" s="22">
        <v>0.75</v>
      </c>
      <c r="D29" s="22">
        <v>1</v>
      </c>
      <c r="E29" s="24">
        <v>942.98</v>
      </c>
      <c r="F29" s="35"/>
      <c r="G29" s="36">
        <f t="shared" si="0"/>
        <v>0</v>
      </c>
      <c r="H29" s="36">
        <f t="shared" si="1"/>
        <v>0</v>
      </c>
      <c r="I29" s="24">
        <f t="shared" si="2"/>
        <v>0</v>
      </c>
      <c r="K29" s="26"/>
      <c r="L29" s="26">
        <f>IFERROR((VLOOKUP(K29,tenute!D:E,2,FALSE)),0)</f>
        <v>0</v>
      </c>
      <c r="M29" s="26"/>
      <c r="N29" s="26">
        <f>IFERROR((VLOOKUP(M29,guarnizioni!G:H,2,FALSE)),0)</f>
        <v>0</v>
      </c>
      <c r="O29" s="26"/>
      <c r="P29" s="26">
        <f>IFERROR((VLOOKUP(O29,'IP55'!A:B,2,FALSE)),0)</f>
        <v>0</v>
      </c>
      <c r="Q29" s="26"/>
      <c r="R29" s="26"/>
      <c r="S29" s="36"/>
      <c r="T29" s="26" t="str">
        <f>IF(S29="ok",($E$21*0.06),"0,00")</f>
        <v>0,00</v>
      </c>
      <c r="U29" s="26" t="e">
        <f t="shared" si="4"/>
        <v>#VALUE!</v>
      </c>
      <c r="V29" s="124" t="e">
        <f t="shared" si="5"/>
        <v>#VALUE!</v>
      </c>
      <c r="W29" s="41"/>
      <c r="X29" s="41"/>
    </row>
    <row r="30" spans="1:24" ht="14.25" customHeight="1" x14ac:dyDescent="0.2">
      <c r="E30" s="274"/>
    </row>
    <row r="31" spans="1:24" s="25" customFormat="1" ht="14.25" customHeight="1" x14ac:dyDescent="0.2">
      <c r="A31" s="40">
        <v>70320021000</v>
      </c>
      <c r="B31" s="22" t="s">
        <v>7290</v>
      </c>
      <c r="C31" s="22">
        <v>0.33</v>
      </c>
      <c r="D31" s="22">
        <v>0.45</v>
      </c>
      <c r="E31" s="24">
        <v>161</v>
      </c>
      <c r="F31" s="35"/>
      <c r="G31" s="36">
        <f t="shared" ref="G31:G44" si="6">IF(F31="",IF($I$8="","",$I$8),F31)</f>
        <v>0</v>
      </c>
      <c r="H31" s="36">
        <f t="shared" ref="H31:H44" si="7">ROUND(E31*(G31),2)</f>
        <v>0</v>
      </c>
      <c r="I31" s="24">
        <f t="shared" ref="I31:I44" si="8">H31*$I$10</f>
        <v>0</v>
      </c>
      <c r="K31" s="26"/>
      <c r="L31" s="26">
        <f>IFERROR((VLOOKUP(K31,tenute!D:E,2,FALSE)),0)</f>
        <v>0</v>
      </c>
      <c r="M31" s="26"/>
      <c r="N31" s="26">
        <f>IFERROR((VLOOKUP(M31,guarnizioni!G:H,2,FALSE)),0)</f>
        <v>0</v>
      </c>
      <c r="O31" s="26"/>
      <c r="P31" s="26"/>
      <c r="Q31" s="26"/>
      <c r="R31" s="26"/>
      <c r="S31" s="26"/>
      <c r="T31" s="124" t="str">
        <f t="shared" ref="T31:T38" si="9">IF(S31="ok",(E31*0.06),"0,00")</f>
        <v>0,00</v>
      </c>
      <c r="U31" s="36" t="e">
        <f t="shared" si="4"/>
        <v>#VALUE!</v>
      </c>
      <c r="V31" s="26" t="e">
        <f>U31*$I$8</f>
        <v>#VALUE!</v>
      </c>
      <c r="W31" s="41"/>
      <c r="X31" s="41"/>
    </row>
    <row r="32" spans="1:24" s="25" customFormat="1" ht="14.25" customHeight="1" x14ac:dyDescent="0.2">
      <c r="A32" s="40">
        <v>70320011000</v>
      </c>
      <c r="B32" s="22" t="s">
        <v>7291</v>
      </c>
      <c r="C32" s="22">
        <v>0.33</v>
      </c>
      <c r="D32" s="22">
        <v>0.45</v>
      </c>
      <c r="E32" s="24">
        <v>161</v>
      </c>
      <c r="F32" s="35"/>
      <c r="G32" s="36">
        <f>IF(F32="",IF($I$8="","",$I$8),F32)</f>
        <v>0</v>
      </c>
      <c r="H32" s="36">
        <f>ROUND(E32*(G32),2)</f>
        <v>0</v>
      </c>
      <c r="I32" s="24">
        <f>H32*$I$10</f>
        <v>0</v>
      </c>
      <c r="K32" s="26"/>
      <c r="L32" s="26">
        <f>IFERROR((VLOOKUP(K32,tenute!D:E,2,FALSE)),0)</f>
        <v>0</v>
      </c>
      <c r="M32" s="26"/>
      <c r="N32" s="26">
        <f>IFERROR((VLOOKUP(M32,guarnizioni!G:H,2,FALSE)),0)</f>
        <v>0</v>
      </c>
      <c r="O32" s="26"/>
      <c r="P32" s="26"/>
      <c r="Q32" s="26"/>
      <c r="R32" s="26"/>
      <c r="S32" s="26"/>
      <c r="T32" s="124" t="str">
        <f>IF(S32="ok",(E32*0.06),"0,00")</f>
        <v>0,00</v>
      </c>
      <c r="U32" s="36" t="e">
        <f>E32+L32+N32+P32+R32+T32</f>
        <v>#VALUE!</v>
      </c>
      <c r="V32" s="26" t="e">
        <f>U32*$I$8</f>
        <v>#VALUE!</v>
      </c>
      <c r="W32" s="41"/>
      <c r="X32" s="41"/>
    </row>
    <row r="33" spans="1:24" s="25" customFormat="1" ht="14.25" customHeight="1" x14ac:dyDescent="0.2">
      <c r="A33" s="40">
        <v>70130021000</v>
      </c>
      <c r="B33" s="22" t="s">
        <v>7292</v>
      </c>
      <c r="C33" s="22">
        <v>0.33</v>
      </c>
      <c r="D33" s="22">
        <v>0.45</v>
      </c>
      <c r="E33" s="24">
        <v>202.4</v>
      </c>
      <c r="F33" s="35"/>
      <c r="G33" s="36">
        <f t="shared" si="6"/>
        <v>0</v>
      </c>
      <c r="H33" s="36">
        <f t="shared" si="7"/>
        <v>0</v>
      </c>
      <c r="I33" s="24">
        <f t="shared" si="8"/>
        <v>0</v>
      </c>
      <c r="K33" s="26"/>
      <c r="L33" s="26">
        <f>IFERROR((VLOOKUP(K33,tenute!D:E,2,FALSE)),0)</f>
        <v>0</v>
      </c>
      <c r="M33" s="26"/>
      <c r="N33" s="26">
        <f>IFERROR((VLOOKUP(M33,guarnizioni!G:H,2,FALSE)),0)</f>
        <v>0</v>
      </c>
      <c r="O33" s="26"/>
      <c r="P33" s="26">
        <f>IFERROR((VLOOKUP(O33,'IP55'!A:B,2,FALSE)),0)</f>
        <v>0</v>
      </c>
      <c r="Q33" s="26"/>
      <c r="R33" s="26">
        <f>IFERROR((VLOOKUP(Q33,'IP55'!A:C,3,FALSE)),0)</f>
        <v>0</v>
      </c>
      <c r="S33" s="26"/>
      <c r="T33" s="124" t="str">
        <f t="shared" si="9"/>
        <v>0,00</v>
      </c>
      <c r="U33" s="36" t="e">
        <f t="shared" si="4"/>
        <v>#VALUE!</v>
      </c>
      <c r="V33" s="26" t="e">
        <f t="shared" ref="V33:V44" si="10">U33*$I$8</f>
        <v>#VALUE!</v>
      </c>
      <c r="W33" s="41"/>
      <c r="X33" s="41"/>
    </row>
    <row r="34" spans="1:24" s="25" customFormat="1" ht="14.25" customHeight="1" x14ac:dyDescent="0.2">
      <c r="A34" s="40">
        <v>70120030000</v>
      </c>
      <c r="B34" s="22" t="s">
        <v>367</v>
      </c>
      <c r="C34" s="22">
        <v>0.45</v>
      </c>
      <c r="D34" s="22">
        <v>0.6</v>
      </c>
      <c r="E34" s="24">
        <v>308.35000000000002</v>
      </c>
      <c r="F34" s="35"/>
      <c r="G34" s="36">
        <f t="shared" si="6"/>
        <v>0</v>
      </c>
      <c r="H34" s="36">
        <f t="shared" si="7"/>
        <v>0</v>
      </c>
      <c r="I34" s="24">
        <f t="shared" si="8"/>
        <v>0</v>
      </c>
      <c r="K34" s="26"/>
      <c r="L34" s="26">
        <f>IFERROR((VLOOKUP(K34,tenute!D:E,2,FALSE)),0)</f>
        <v>0</v>
      </c>
      <c r="M34" s="26"/>
      <c r="N34" s="26">
        <f>IFERROR((VLOOKUP(M34,guarnizioni!G:H,2,FALSE)),0)</f>
        <v>0</v>
      </c>
      <c r="O34" s="26"/>
      <c r="P34" s="26">
        <f>IFERROR((VLOOKUP(O34,'IP55'!A:B,2,FALSE)),0)</f>
        <v>0</v>
      </c>
      <c r="Q34" s="26"/>
      <c r="R34" s="26">
        <f>IFERROR((VLOOKUP(Q34,'IP55'!A:C,3,FALSE)),0)</f>
        <v>0</v>
      </c>
      <c r="S34" s="26"/>
      <c r="T34" s="124" t="str">
        <f t="shared" si="9"/>
        <v>0,00</v>
      </c>
      <c r="U34" s="36" t="e">
        <f t="shared" si="4"/>
        <v>#VALUE!</v>
      </c>
      <c r="V34" s="26" t="e">
        <f t="shared" si="10"/>
        <v>#VALUE!</v>
      </c>
      <c r="W34" s="41"/>
      <c r="X34" s="41"/>
    </row>
    <row r="35" spans="1:24" s="25" customFormat="1" ht="14.25" customHeight="1" x14ac:dyDescent="0.2">
      <c r="A35" s="40">
        <v>70120041000</v>
      </c>
      <c r="B35" s="22" t="s">
        <v>7293</v>
      </c>
      <c r="C35" s="22">
        <v>0.75</v>
      </c>
      <c r="D35" s="22">
        <v>1</v>
      </c>
      <c r="E35" s="24">
        <v>370.3</v>
      </c>
      <c r="F35" s="35"/>
      <c r="G35" s="36">
        <f t="shared" si="6"/>
        <v>0</v>
      </c>
      <c r="H35" s="36">
        <f t="shared" si="7"/>
        <v>0</v>
      </c>
      <c r="I35" s="24">
        <f t="shared" si="8"/>
        <v>0</v>
      </c>
      <c r="K35" s="26"/>
      <c r="L35" s="26">
        <f>IFERROR((VLOOKUP(K35,tenute!D:E,2,FALSE)),0)</f>
        <v>0</v>
      </c>
      <c r="M35" s="26"/>
      <c r="N35" s="26">
        <f>IFERROR((VLOOKUP(M35,guarnizioni!G:H,2,FALSE)),0)</f>
        <v>0</v>
      </c>
      <c r="O35" s="26"/>
      <c r="P35" s="26">
        <f>IFERROR((VLOOKUP(O35,'IP55'!A:B,2,FALSE)),0)</f>
        <v>0</v>
      </c>
      <c r="Q35" s="26"/>
      <c r="R35" s="26">
        <f>IFERROR((VLOOKUP(Q35,'IP55'!A:C,3,FALSE)),0)</f>
        <v>0</v>
      </c>
      <c r="S35" s="26"/>
      <c r="T35" s="124" t="str">
        <f t="shared" si="9"/>
        <v>0,00</v>
      </c>
      <c r="U35" s="36" t="e">
        <f t="shared" si="4"/>
        <v>#VALUE!</v>
      </c>
      <c r="V35" s="26" t="e">
        <f t="shared" si="10"/>
        <v>#VALUE!</v>
      </c>
      <c r="W35" s="41"/>
      <c r="X35" s="41"/>
    </row>
    <row r="36" spans="1:24" s="25" customFormat="1" ht="14.25" customHeight="1" x14ac:dyDescent="0.2">
      <c r="A36" s="40">
        <v>70120060000</v>
      </c>
      <c r="B36" s="22" t="s">
        <v>368</v>
      </c>
      <c r="C36" s="22">
        <v>0.37</v>
      </c>
      <c r="D36" s="22">
        <v>0.5</v>
      </c>
      <c r="E36" s="24">
        <v>339.16</v>
      </c>
      <c r="F36" s="35"/>
      <c r="G36" s="36">
        <f t="shared" si="6"/>
        <v>0</v>
      </c>
      <c r="H36" s="36">
        <f t="shared" si="7"/>
        <v>0</v>
      </c>
      <c r="I36" s="24">
        <f t="shared" si="8"/>
        <v>0</v>
      </c>
      <c r="K36" s="26"/>
      <c r="L36" s="26">
        <f>IFERROR((VLOOKUP(K36,tenute!D:E,2,FALSE)),0)</f>
        <v>0</v>
      </c>
      <c r="M36" s="26"/>
      <c r="N36" s="26">
        <f>IFERROR((VLOOKUP(M36,guarnizioni!G:H,2,FALSE)),0)</f>
        <v>0</v>
      </c>
      <c r="O36" s="26"/>
      <c r="P36" s="26">
        <f>IFERROR((VLOOKUP(O36,'IP55'!A:B,2,FALSE)),0)</f>
        <v>0</v>
      </c>
      <c r="Q36" s="26"/>
      <c r="R36" s="26">
        <f>IFERROR((VLOOKUP(Q36,'IP55'!A:C,3,FALSE)),0)</f>
        <v>0</v>
      </c>
      <c r="S36" s="26"/>
      <c r="T36" s="124" t="str">
        <f t="shared" si="9"/>
        <v>0,00</v>
      </c>
      <c r="U36" s="36" t="e">
        <f t="shared" si="4"/>
        <v>#VALUE!</v>
      </c>
      <c r="V36" s="26" t="e">
        <f t="shared" si="10"/>
        <v>#VALUE!</v>
      </c>
      <c r="W36" s="41"/>
      <c r="X36" s="41"/>
    </row>
    <row r="37" spans="1:24" s="25" customFormat="1" ht="14.25" customHeight="1" x14ac:dyDescent="0.2">
      <c r="A37" s="40">
        <v>70100052000</v>
      </c>
      <c r="B37" s="22" t="s">
        <v>7294</v>
      </c>
      <c r="C37" s="22">
        <v>1.1000000000000001</v>
      </c>
      <c r="D37" s="22">
        <v>1.5</v>
      </c>
      <c r="E37" s="24">
        <v>602.6</v>
      </c>
      <c r="F37" s="35"/>
      <c r="G37" s="36">
        <f t="shared" si="6"/>
        <v>0</v>
      </c>
      <c r="H37" s="36">
        <f t="shared" si="7"/>
        <v>0</v>
      </c>
      <c r="I37" s="24">
        <f t="shared" si="8"/>
        <v>0</v>
      </c>
      <c r="K37" s="26"/>
      <c r="L37" s="26">
        <f>IFERROR((VLOOKUP(K37,tenute!D:E,2,FALSE)),0)</f>
        <v>0</v>
      </c>
      <c r="M37" s="26"/>
      <c r="N37" s="26">
        <f>IFERROR((VLOOKUP(M37,guarnizioni!G:H,2,FALSE)),0)</f>
        <v>0</v>
      </c>
      <c r="O37" s="26"/>
      <c r="P37" s="26">
        <f>IFERROR((VLOOKUP(O37,'IP55'!A:B,2,FALSE)),0)</f>
        <v>0</v>
      </c>
      <c r="Q37" s="26"/>
      <c r="R37" s="26">
        <f>IFERROR((VLOOKUP(Q37,'IP55'!A:C,3,FALSE)),0)</f>
        <v>0</v>
      </c>
      <c r="S37" s="26"/>
      <c r="T37" s="124" t="str">
        <f t="shared" si="9"/>
        <v>0,00</v>
      </c>
      <c r="U37" s="36" t="e">
        <f t="shared" si="4"/>
        <v>#VALUE!</v>
      </c>
      <c r="V37" s="26" t="e">
        <f t="shared" si="10"/>
        <v>#VALUE!</v>
      </c>
      <c r="W37" s="41"/>
      <c r="X37" s="41"/>
    </row>
    <row r="38" spans="1:24" s="25" customFormat="1" ht="14.25" customHeight="1" x14ac:dyDescent="0.2">
      <c r="A38" s="40">
        <v>70100072000</v>
      </c>
      <c r="B38" s="22" t="s">
        <v>7295</v>
      </c>
      <c r="C38" s="22">
        <v>0.75</v>
      </c>
      <c r="D38" s="22">
        <v>1</v>
      </c>
      <c r="E38" s="24">
        <v>571.54999999999995</v>
      </c>
      <c r="F38" s="35"/>
      <c r="G38" s="36">
        <f t="shared" si="6"/>
        <v>0</v>
      </c>
      <c r="H38" s="36">
        <f t="shared" si="7"/>
        <v>0</v>
      </c>
      <c r="I38" s="24">
        <f t="shared" si="8"/>
        <v>0</v>
      </c>
      <c r="K38" s="26"/>
      <c r="L38" s="26">
        <f>IFERROR((VLOOKUP(K38,tenute!D:E,2,FALSE)),0)</f>
        <v>0</v>
      </c>
      <c r="M38" s="26"/>
      <c r="N38" s="26">
        <f>IFERROR((VLOOKUP(M38,guarnizioni!G:H,2,FALSE)),0)</f>
        <v>0</v>
      </c>
      <c r="O38" s="26"/>
      <c r="P38" s="26">
        <f>IFERROR((VLOOKUP(O38,'IP55'!A:B,2,FALSE)),0)</f>
        <v>0</v>
      </c>
      <c r="Q38" s="26"/>
      <c r="R38" s="26">
        <f>IFERROR((VLOOKUP(Q38,'IP55'!A:C,3,FALSE)),0)</f>
        <v>0</v>
      </c>
      <c r="S38" s="26"/>
      <c r="T38" s="124" t="str">
        <f t="shared" si="9"/>
        <v>0,00</v>
      </c>
      <c r="U38" s="36" t="e">
        <f t="shared" si="4"/>
        <v>#VALUE!</v>
      </c>
      <c r="V38" s="26" t="e">
        <f t="shared" si="10"/>
        <v>#VALUE!</v>
      </c>
      <c r="W38" s="41"/>
      <c r="X38" s="41"/>
    </row>
    <row r="39" spans="1:24" s="25" customFormat="1" ht="14.25" customHeight="1" x14ac:dyDescent="0.2">
      <c r="A39" s="40">
        <v>71320011000</v>
      </c>
      <c r="B39" s="22" t="s">
        <v>7296</v>
      </c>
      <c r="C39" s="22">
        <v>0.33</v>
      </c>
      <c r="D39" s="22">
        <v>0.45</v>
      </c>
      <c r="E39" s="24">
        <v>285.2</v>
      </c>
      <c r="F39" s="35"/>
      <c r="G39" s="36">
        <f t="shared" si="6"/>
        <v>0</v>
      </c>
      <c r="H39" s="36">
        <f t="shared" si="7"/>
        <v>0</v>
      </c>
      <c r="I39" s="24">
        <f t="shared" si="8"/>
        <v>0</v>
      </c>
      <c r="K39" s="26"/>
      <c r="L39" s="26">
        <f>IFERROR((VLOOKUP(K39,tenute!D:E,2,FALSE)),0)</f>
        <v>0</v>
      </c>
      <c r="M39" s="26"/>
      <c r="N39" s="26">
        <f>IFERROR((VLOOKUP(M39,guarnizioni!G:H,2,FALSE)),0)</f>
        <v>0</v>
      </c>
      <c r="O39" s="26"/>
      <c r="P39" s="26"/>
      <c r="Q39" s="26"/>
      <c r="R39" s="26"/>
      <c r="S39" s="26"/>
      <c r="T39" s="124" t="str">
        <f>IF(S39="ok",(#REF!*0.06),"0,00")</f>
        <v>0,00</v>
      </c>
      <c r="U39" s="36" t="e">
        <f t="shared" si="4"/>
        <v>#VALUE!</v>
      </c>
      <c r="V39" s="26" t="e">
        <f>U39*$I$8</f>
        <v>#VALUE!</v>
      </c>
      <c r="W39" s="41"/>
      <c r="X39" s="41"/>
    </row>
    <row r="40" spans="1:24" s="25" customFormat="1" ht="14.25" customHeight="1" x14ac:dyDescent="0.2">
      <c r="A40" s="40">
        <v>71120022000</v>
      </c>
      <c r="B40" s="22" t="s">
        <v>7297</v>
      </c>
      <c r="C40" s="22">
        <v>0.33</v>
      </c>
      <c r="D40" s="22">
        <v>0.45</v>
      </c>
      <c r="E40" s="24">
        <v>515.20000000000005</v>
      </c>
      <c r="F40" s="35"/>
      <c r="G40" s="36">
        <f t="shared" si="6"/>
        <v>0</v>
      </c>
      <c r="H40" s="36">
        <f t="shared" si="7"/>
        <v>0</v>
      </c>
      <c r="I40" s="24">
        <f t="shared" si="8"/>
        <v>0</v>
      </c>
      <c r="K40" s="26"/>
      <c r="L40" s="26">
        <f>IFERROR((VLOOKUP(K40,tenute!D:E,2,FALSE)),0)</f>
        <v>0</v>
      </c>
      <c r="M40" s="26"/>
      <c r="N40" s="26">
        <f>IFERROR((VLOOKUP(M40,guarnizioni!G:H,2,FALSE)),0)</f>
        <v>0</v>
      </c>
      <c r="O40" s="26"/>
      <c r="P40" s="26">
        <f>IFERROR((VLOOKUP(O40,'IP55'!A:B,2,FALSE)),0)</f>
        <v>0</v>
      </c>
      <c r="Q40" s="26"/>
      <c r="R40" s="26"/>
      <c r="S40" s="26"/>
      <c r="T40" s="124" t="str">
        <f>IF(S40="ok",($E$33*0.06),"0,00")</f>
        <v>0,00</v>
      </c>
      <c r="U40" s="36" t="e">
        <f t="shared" si="4"/>
        <v>#VALUE!</v>
      </c>
      <c r="V40" s="26" t="e">
        <f t="shared" si="10"/>
        <v>#VALUE!</v>
      </c>
      <c r="W40" s="41"/>
      <c r="X40" s="41"/>
    </row>
    <row r="41" spans="1:24" s="25" customFormat="1" ht="14.25" customHeight="1" x14ac:dyDescent="0.2">
      <c r="A41" s="40">
        <v>71120030000</v>
      </c>
      <c r="B41" s="22" t="s">
        <v>5957</v>
      </c>
      <c r="C41" s="22">
        <v>0.45</v>
      </c>
      <c r="D41" s="22">
        <v>0.6</v>
      </c>
      <c r="E41" s="24">
        <v>536.75</v>
      </c>
      <c r="F41" s="35"/>
      <c r="G41" s="36">
        <f t="shared" si="6"/>
        <v>0</v>
      </c>
      <c r="H41" s="36">
        <f t="shared" si="7"/>
        <v>0</v>
      </c>
      <c r="I41" s="24">
        <f t="shared" si="8"/>
        <v>0</v>
      </c>
      <c r="K41" s="26"/>
      <c r="L41" s="26">
        <f>IFERROR((VLOOKUP(K41,tenute!D:E,2,FALSE)),0)</f>
        <v>0</v>
      </c>
      <c r="M41" s="26"/>
      <c r="N41" s="26">
        <f>IFERROR((VLOOKUP(M41,guarnizioni!G:H,2,FALSE)),0)</f>
        <v>0</v>
      </c>
      <c r="O41" s="26"/>
      <c r="P41" s="26">
        <f>IFERROR((VLOOKUP(O41,'IP55'!A:B,2,FALSE)),0)</f>
        <v>0</v>
      </c>
      <c r="Q41" s="26"/>
      <c r="R41" s="26"/>
      <c r="S41" s="26"/>
      <c r="T41" s="124" t="str">
        <f>IF(S41="ok",($E$34*0.06),"0,00")</f>
        <v>0,00</v>
      </c>
      <c r="U41" s="36" t="e">
        <f t="shared" si="4"/>
        <v>#VALUE!</v>
      </c>
      <c r="V41" s="26" t="e">
        <f t="shared" si="10"/>
        <v>#VALUE!</v>
      </c>
      <c r="W41" s="41"/>
      <c r="X41" s="41"/>
    </row>
    <row r="42" spans="1:24" s="25" customFormat="1" ht="14.25" customHeight="1" x14ac:dyDescent="0.2">
      <c r="A42" s="40">
        <v>71120060000</v>
      </c>
      <c r="B42" s="22" t="s">
        <v>5958</v>
      </c>
      <c r="C42" s="22">
        <v>0.37</v>
      </c>
      <c r="D42" s="22">
        <v>0.5</v>
      </c>
      <c r="E42" s="24">
        <v>782.06</v>
      </c>
      <c r="F42" s="35"/>
      <c r="G42" s="36">
        <f t="shared" si="6"/>
        <v>0</v>
      </c>
      <c r="H42" s="36">
        <f t="shared" si="7"/>
        <v>0</v>
      </c>
      <c r="I42" s="24">
        <f t="shared" si="8"/>
        <v>0</v>
      </c>
      <c r="K42" s="26"/>
      <c r="L42" s="26">
        <f>IFERROR((VLOOKUP(K42,tenute!D:E,2,FALSE)),0)</f>
        <v>0</v>
      </c>
      <c r="M42" s="26"/>
      <c r="N42" s="26">
        <f>IFERROR((VLOOKUP(M42,guarnizioni!G:H,2,FALSE)),0)</f>
        <v>0</v>
      </c>
      <c r="O42" s="26"/>
      <c r="P42" s="26">
        <f>IFERROR((VLOOKUP(O42,'IP55'!A:B,2,FALSE)),0)</f>
        <v>0</v>
      </c>
      <c r="Q42" s="26"/>
      <c r="R42" s="26"/>
      <c r="S42" s="26"/>
      <c r="T42" s="124" t="str">
        <f>IF(S42="ok",($E$36*0.06),"0,00")</f>
        <v>0,00</v>
      </c>
      <c r="U42" s="36" t="e">
        <f t="shared" si="4"/>
        <v>#VALUE!</v>
      </c>
      <c r="V42" s="26" t="e">
        <f t="shared" si="10"/>
        <v>#VALUE!</v>
      </c>
      <c r="W42" s="41"/>
      <c r="X42" s="41"/>
    </row>
    <row r="43" spans="1:24" s="25" customFormat="1" ht="14.25" customHeight="1" x14ac:dyDescent="0.2">
      <c r="A43" s="40">
        <v>71120041000</v>
      </c>
      <c r="B43" s="22" t="s">
        <v>7298</v>
      </c>
      <c r="C43" s="22">
        <v>0.75</v>
      </c>
      <c r="D43" s="22">
        <v>1</v>
      </c>
      <c r="E43" s="24">
        <v>650.9</v>
      </c>
      <c r="F43" s="35"/>
      <c r="G43" s="36">
        <f t="shared" si="6"/>
        <v>0</v>
      </c>
      <c r="H43" s="36">
        <f t="shared" si="7"/>
        <v>0</v>
      </c>
      <c r="I43" s="24">
        <f t="shared" si="8"/>
        <v>0</v>
      </c>
      <c r="K43" s="26"/>
      <c r="L43" s="26">
        <f>IFERROR((VLOOKUP(K43,tenute!D:E,2,FALSE)),0)</f>
        <v>0</v>
      </c>
      <c r="M43" s="26"/>
      <c r="N43" s="26">
        <f>IFERROR((VLOOKUP(M43,guarnizioni!G:H,2,FALSE)),0)</f>
        <v>0</v>
      </c>
      <c r="O43" s="26"/>
      <c r="P43" s="26">
        <f>IFERROR((VLOOKUP(O43,'IP55'!A:B,2,FALSE)),0)</f>
        <v>0</v>
      </c>
      <c r="Q43" s="26"/>
      <c r="R43" s="26"/>
      <c r="S43" s="26"/>
      <c r="T43" s="124" t="str">
        <f>IF(S43="ok",($E$35*0.06),"0,00")</f>
        <v>0,00</v>
      </c>
      <c r="U43" s="36" t="e">
        <f t="shared" si="4"/>
        <v>#VALUE!</v>
      </c>
      <c r="V43" s="26" t="e">
        <f t="shared" si="10"/>
        <v>#VALUE!</v>
      </c>
      <c r="W43" s="41"/>
      <c r="X43" s="41"/>
    </row>
    <row r="44" spans="1:24" s="25" customFormat="1" ht="14.25" customHeight="1" x14ac:dyDescent="0.2">
      <c r="A44" s="40">
        <v>71100072000</v>
      </c>
      <c r="B44" s="22" t="s">
        <v>7299</v>
      </c>
      <c r="C44" s="22">
        <v>0.75</v>
      </c>
      <c r="D44" s="22">
        <v>1</v>
      </c>
      <c r="E44" s="24">
        <v>971.75</v>
      </c>
      <c r="F44" s="35"/>
      <c r="G44" s="36">
        <f t="shared" si="6"/>
        <v>0</v>
      </c>
      <c r="H44" s="36">
        <f t="shared" si="7"/>
        <v>0</v>
      </c>
      <c r="I44" s="24">
        <f t="shared" si="8"/>
        <v>0</v>
      </c>
      <c r="K44" s="26"/>
      <c r="L44" s="26">
        <f>IFERROR((VLOOKUP(K44,tenute!D:E,2,FALSE)),0)</f>
        <v>0</v>
      </c>
      <c r="M44" s="26"/>
      <c r="N44" s="26">
        <f>IFERROR((VLOOKUP(M44,guarnizioni!G:H,2,FALSE)),0)</f>
        <v>0</v>
      </c>
      <c r="O44" s="26"/>
      <c r="P44" s="26">
        <f>IFERROR((VLOOKUP(O44,'IP55'!A:B,2,FALSE)),0)</f>
        <v>0</v>
      </c>
      <c r="Q44" s="26"/>
      <c r="R44" s="26"/>
      <c r="S44" s="26"/>
      <c r="T44" s="124" t="str">
        <f>IF(S44="ok",($E$38*0.06),"0,00")</f>
        <v>0,00</v>
      </c>
      <c r="U44" s="36" t="e">
        <f t="shared" si="4"/>
        <v>#VALUE!</v>
      </c>
      <c r="V44" s="26" t="e">
        <f t="shared" si="10"/>
        <v>#VALUE!</v>
      </c>
      <c r="W44" s="41"/>
      <c r="X44" s="41"/>
    </row>
  </sheetData>
  <protectedRanges>
    <protectedRange sqref="A16" name="Цены номенклатуры"/>
  </protectedRanges>
  <mergeCells count="4">
    <mergeCell ref="K3:V4"/>
    <mergeCell ref="A3:B4"/>
    <mergeCell ref="A1:E1"/>
    <mergeCell ref="A2:E2"/>
  </mergeCells>
  <phoneticPr fontId="1" type="noConversion"/>
  <conditionalFormatting sqref="A14:I14 C16:D16 A15:D15 E15:I29 A17:D29 K14:V29 K31:V44 A31:I44">
    <cfRule type="expression" dxfId="474" priority="53">
      <formula>MOD(ROW(),2)=0</formula>
    </cfRule>
  </conditionalFormatting>
  <conditionalFormatting sqref="A16:B16">
    <cfRule type="expression" dxfId="473" priority="2">
      <formula>MOD(ROW(),2)=0</formula>
    </cfRule>
  </conditionalFormatting>
  <dataValidations count="14">
    <dataValidation type="list" allowBlank="1" showInputMessage="1" showErrorMessage="1" sqref="K16:K19 K33:K36 K25:K28 K40:K43">
      <formula1>ROTENR2R3R5D12</formula1>
    </dataValidation>
    <dataValidation type="list" allowBlank="1" showInputMessage="1" showErrorMessage="1" sqref="K37:K38 K20:K21 K29 K44">
      <formula1>ROTENR2R3R5D18</formula1>
    </dataValidation>
    <dataValidation type="list" allowBlank="1" showInputMessage="1" showErrorMessage="1" sqref="K22:K23">
      <formula1>ROTENR2R3R5D22</formula1>
    </dataValidation>
    <dataValidation type="list" allowBlank="1" showInputMessage="1" showErrorMessage="1" sqref="M24:M25 M39:M40 M14:M16 M31:M33">
      <formula1>PG18RIGA2</formula1>
    </dataValidation>
    <dataValidation type="list" allowBlank="1" showInputMessage="1" showErrorMessage="1" sqref="M41 M26 M34 M17">
      <formula1>PG18RIGA3</formula1>
    </dataValidation>
    <dataValidation type="list" allowBlank="1" showInputMessage="1" showErrorMessage="1" sqref="M43 M28 M35 M18">
      <formula1>PG18RIGA4</formula1>
    </dataValidation>
    <dataValidation type="list" allowBlank="1" showInputMessage="1" showErrorMessage="1" sqref="M44 M27 M29 M36 M38 M42 M19 M21">
      <formula1>PG18RIGA6</formula1>
    </dataValidation>
    <dataValidation type="list" allowBlank="1" showInputMessage="1" showErrorMessage="1" sqref="M20 M37">
      <formula1>PG18RIGA5</formula1>
    </dataValidation>
    <dataValidation type="list" allowBlank="1" showInputMessage="1" showErrorMessage="1" sqref="M22:M23">
      <formula1>PG18RIGA9</formula1>
    </dataValidation>
    <dataValidation type="list" allowBlank="1" showInputMessage="1" showErrorMessage="1" sqref="Q16:Q17 O16:O17 O33:O34 O40:O41 Q33:Q34 O25:O26">
      <formula1>SIZE63</formula1>
    </dataValidation>
    <dataValidation type="list" allowBlank="1" showInputMessage="1" showErrorMessage="1" sqref="O27:O28 O18:O19 O35:O36 O42:O43 Q35:Q36 Q18:Q19">
      <formula1>SIZE71</formula1>
    </dataValidation>
    <dataValidation type="list" allowBlank="1" showInputMessage="1" showErrorMessage="1" sqref="O29 O20:O22 O37:O38 O44 Q37:Q38 Q20:Q22">
      <formula1>SIZE80</formula1>
    </dataValidation>
    <dataValidation type="list" allowBlank="1" showInputMessage="1" showErrorMessage="1" sqref="O23 Q23">
      <formula1>SIZE90</formula1>
    </dataValidation>
    <dataValidation type="list" allowBlank="1" showInputMessage="1" showErrorMessage="1" sqref="K14:K15 K24 K39 K31:K32">
      <formula1>BTCT</formula1>
    </dataValidation>
  </dataValidations>
  <hyperlinks>
    <hyperlink ref="H5" location="indice!A1" display="INDICE"/>
  </hyperlinks>
  <pageMargins left="0.25" right="0.25" top="0.75000000000000011" bottom="0.75000000000000011" header="0.30000000000000004" footer="0.30000000000000004"/>
  <pageSetup paperSize="9" orientation="portrait"/>
  <headerFooter alignWithMargins="0">
    <oddFooter>&amp;L&amp;"Calibri,Normale"&amp;K000000&amp;P&amp;R&amp;"Calibri,Normale"&amp;K00000065656565</oddFooter>
  </headerFooter>
  <ignoredErrors>
    <ignoredError sqref="L33:X44 L14:X23 L32:T32 L24:X31" unlockedFormula="1"/>
    <ignoredError sqref="A36 A38:A39 A41:A42 A4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55"/>
  <sheetViews>
    <sheetView zoomScaleNormal="100" workbookViewId="0">
      <selection activeCell="A3" sqref="A3:B4"/>
    </sheetView>
  </sheetViews>
  <sheetFormatPr defaultColWidth="16.140625" defaultRowHeight="14.25" x14ac:dyDescent="0.2"/>
  <cols>
    <col min="1" max="1" width="16.7109375" style="1" customWidth="1"/>
    <col min="2" max="2" width="21.85546875" style="18" bestFit="1" customWidth="1"/>
    <col min="3" max="4" width="5.140625" style="1" bestFit="1" customWidth="1"/>
    <col min="5" max="5" width="12.85546875" style="18" bestFit="1" customWidth="1"/>
    <col min="6" max="6" width="15.42578125" style="18" bestFit="1" customWidth="1"/>
    <col min="7" max="7" width="16" style="18" bestFit="1" customWidth="1"/>
    <col min="8" max="8" width="16.85546875" style="18" bestFit="1" customWidth="1"/>
    <col min="9" max="9" width="18.42578125" style="19" bestFit="1" customWidth="1"/>
    <col min="10" max="16384" width="16.140625" style="1"/>
  </cols>
  <sheetData>
    <row r="1" spans="1:9" ht="15" x14ac:dyDescent="0.2">
      <c r="A1" s="316" t="s">
        <v>8513</v>
      </c>
      <c r="B1" s="316"/>
      <c r="C1" s="316"/>
      <c r="D1" s="316"/>
      <c r="E1" s="316"/>
      <c r="F1" s="316"/>
      <c r="G1" s="316"/>
      <c r="H1" s="316"/>
      <c r="I1" s="316"/>
    </row>
    <row r="2" spans="1:9" ht="15" x14ac:dyDescent="0.2">
      <c r="A2" s="316" t="s">
        <v>8514</v>
      </c>
      <c r="B2" s="316"/>
      <c r="C2" s="316"/>
      <c r="D2" s="316"/>
      <c r="E2" s="316"/>
      <c r="F2" s="316"/>
      <c r="G2" s="316"/>
      <c r="H2" s="316"/>
      <c r="I2" s="316"/>
    </row>
    <row r="3" spans="1:9" s="89" customFormat="1" ht="14.25" customHeight="1" x14ac:dyDescent="0.3">
      <c r="A3" s="289" t="s">
        <v>4873</v>
      </c>
      <c r="B3" s="289"/>
      <c r="C3" s="88"/>
      <c r="D3" s="88"/>
      <c r="E3" s="88"/>
      <c r="F3" s="88"/>
      <c r="G3" s="88"/>
      <c r="H3" s="88"/>
      <c r="I3" s="88"/>
    </row>
    <row r="4" spans="1:9" s="89" customFormat="1" ht="14.25" customHeight="1" x14ac:dyDescent="0.3">
      <c r="A4" s="289"/>
      <c r="B4" s="289"/>
      <c r="C4" s="88"/>
      <c r="D4" s="88"/>
      <c r="E4" s="88"/>
      <c r="F4" s="88"/>
      <c r="G4" s="88"/>
      <c r="H4" s="88"/>
      <c r="I4" s="88"/>
    </row>
    <row r="5" spans="1:9" s="41" customFormat="1" ht="14.25" customHeight="1" x14ac:dyDescent="0.2">
      <c r="A5" s="157" t="s">
        <v>4874</v>
      </c>
      <c r="B5" s="157"/>
      <c r="C5" s="157"/>
      <c r="D5" s="157"/>
      <c r="E5" s="157"/>
      <c r="F5" s="157"/>
      <c r="G5" s="155"/>
      <c r="H5" s="158" t="s">
        <v>2224</v>
      </c>
      <c r="I5" s="159"/>
    </row>
    <row r="6" spans="1:9" s="41" customFormat="1" ht="14.25" customHeight="1" x14ac:dyDescent="0.2">
      <c r="A6" s="157" t="s">
        <v>4875</v>
      </c>
      <c r="B6" s="157"/>
      <c r="C6" s="157"/>
      <c r="D6" s="157"/>
      <c r="E6" s="157"/>
      <c r="F6" s="157"/>
      <c r="G6" s="155"/>
      <c r="H6" s="160"/>
      <c r="I6" s="161"/>
    </row>
    <row r="7" spans="1:9" s="41" customFormat="1" ht="14.25" customHeight="1" x14ac:dyDescent="0.2">
      <c r="A7" s="162"/>
      <c r="B7" s="160"/>
      <c r="C7" s="155"/>
      <c r="D7" s="155"/>
      <c r="E7" s="155"/>
      <c r="F7" s="155"/>
      <c r="G7" s="155"/>
      <c r="H7" s="160"/>
      <c r="I7" s="163"/>
    </row>
    <row r="8" spans="1:9" s="41" customFormat="1" ht="14.25" customHeight="1" x14ac:dyDescent="0.2">
      <c r="A8" s="155"/>
      <c r="B8" s="155"/>
      <c r="C8" s="155"/>
      <c r="D8" s="155"/>
      <c r="E8" s="155"/>
      <c r="F8" s="155"/>
      <c r="G8" s="155"/>
      <c r="H8" s="155" t="s">
        <v>6815</v>
      </c>
      <c r="I8" s="156">
        <f>IF(indice!$C$10="",indice!$D$7,indice!$C$10)</f>
        <v>0</v>
      </c>
    </row>
    <row r="9" spans="1:9" s="41" customFormat="1" ht="12.75" x14ac:dyDescent="0.2">
      <c r="A9" s="155" t="s">
        <v>4082</v>
      </c>
      <c r="B9" s="155" t="s">
        <v>4079</v>
      </c>
      <c r="C9" s="155"/>
      <c r="D9" s="155"/>
      <c r="E9" s="155"/>
      <c r="F9" s="155"/>
      <c r="G9" s="155"/>
      <c r="H9" s="155" t="s">
        <v>6816</v>
      </c>
      <c r="I9" s="156">
        <f>indice!$E$10</f>
        <v>0</v>
      </c>
    </row>
    <row r="10" spans="1:9" s="41" customFormat="1" ht="14.25" customHeight="1" x14ac:dyDescent="0.2">
      <c r="A10" s="155"/>
      <c r="B10" s="155"/>
      <c r="C10" s="155"/>
      <c r="D10" s="155"/>
      <c r="E10" s="155"/>
      <c r="F10" s="155"/>
      <c r="G10" s="155"/>
      <c r="H10" s="155" t="s">
        <v>6816</v>
      </c>
      <c r="I10" s="156">
        <f>indice!$F$10</f>
        <v>0</v>
      </c>
    </row>
    <row r="11" spans="1:9" s="41" customFormat="1" ht="14.25" customHeight="1" x14ac:dyDescent="0.2">
      <c r="A11" s="55" t="s">
        <v>137</v>
      </c>
      <c r="B11" s="57" t="s">
        <v>4077</v>
      </c>
      <c r="C11" s="55" t="s">
        <v>141</v>
      </c>
      <c r="D11" s="55"/>
      <c r="E11" s="57" t="s">
        <v>143</v>
      </c>
      <c r="F11" s="68" t="s">
        <v>145</v>
      </c>
      <c r="G11" s="68" t="s">
        <v>127</v>
      </c>
      <c r="H11" s="68" t="s">
        <v>148</v>
      </c>
      <c r="I11" s="68" t="s">
        <v>150</v>
      </c>
    </row>
    <row r="12" spans="1:9" s="41" customFormat="1" ht="14.25" customHeight="1" x14ac:dyDescent="0.2">
      <c r="A12" s="56" t="s">
        <v>138</v>
      </c>
      <c r="B12" s="58" t="s">
        <v>4078</v>
      </c>
      <c r="C12" s="56" t="s">
        <v>142</v>
      </c>
      <c r="D12" s="56"/>
      <c r="E12" s="58" t="s">
        <v>144</v>
      </c>
      <c r="F12" s="70" t="s">
        <v>146</v>
      </c>
      <c r="G12" s="70" t="s">
        <v>147</v>
      </c>
      <c r="H12" s="70" t="s">
        <v>149</v>
      </c>
      <c r="I12" s="70" t="s">
        <v>151</v>
      </c>
    </row>
    <row r="13" spans="1:9" s="41" customFormat="1" ht="14.25" customHeight="1" x14ac:dyDescent="0.2">
      <c r="A13" s="22"/>
      <c r="B13" s="23"/>
      <c r="C13" s="22" t="s">
        <v>159</v>
      </c>
      <c r="D13" s="22" t="s">
        <v>0</v>
      </c>
      <c r="E13" s="24" t="s">
        <v>15</v>
      </c>
      <c r="F13" s="24"/>
      <c r="G13" s="24"/>
      <c r="H13" s="24" t="str">
        <f>E13</f>
        <v>€</v>
      </c>
      <c r="I13" s="24">
        <f>$I$9</f>
        <v>0</v>
      </c>
    </row>
    <row r="14" spans="1:9" s="41" customFormat="1" ht="14.25" customHeight="1" x14ac:dyDescent="0.2">
      <c r="A14" s="22" t="s">
        <v>6817</v>
      </c>
      <c r="B14" s="24" t="s">
        <v>6818</v>
      </c>
      <c r="C14" s="22">
        <v>0.65</v>
      </c>
      <c r="D14" s="22"/>
      <c r="E14" s="24">
        <v>918.85</v>
      </c>
      <c r="F14" s="26"/>
      <c r="G14" s="24">
        <v>0</v>
      </c>
      <c r="H14" s="24">
        <v>0</v>
      </c>
      <c r="I14" s="24">
        <v>0</v>
      </c>
    </row>
    <row r="15" spans="1:9" s="41" customFormat="1" ht="14.25" customHeight="1" x14ac:dyDescent="0.2">
      <c r="A15" s="22" t="s">
        <v>5978</v>
      </c>
      <c r="B15" s="24" t="s">
        <v>5977</v>
      </c>
      <c r="C15" s="22">
        <v>1.35</v>
      </c>
      <c r="D15" s="22"/>
      <c r="E15" s="24">
        <v>1091.3499999999999</v>
      </c>
      <c r="F15" s="26"/>
      <c r="G15" s="24">
        <f>IF(F15="",IF($I$8="","",$I$8),F15)</f>
        <v>0</v>
      </c>
      <c r="H15" s="24">
        <f>ROUND(E15*(G15),2)</f>
        <v>0</v>
      </c>
      <c r="I15" s="24">
        <f>H15*$I$10</f>
        <v>0</v>
      </c>
    </row>
    <row r="16" spans="1:9" s="41" customFormat="1" ht="14.25" customHeight="1" x14ac:dyDescent="0.2">
      <c r="A16" s="162"/>
      <c r="B16" s="160"/>
      <c r="C16" s="162"/>
      <c r="D16" s="162"/>
      <c r="E16" s="160"/>
      <c r="F16" s="160"/>
      <c r="G16" s="18"/>
      <c r="H16" s="18"/>
      <c r="I16" s="19"/>
    </row>
    <row r="17" spans="1:9" s="41" customFormat="1" ht="14.25" customHeight="1" x14ac:dyDescent="0.2">
      <c r="A17" s="162"/>
      <c r="B17" s="160"/>
      <c r="C17" s="162"/>
      <c r="D17" s="162"/>
      <c r="E17" s="160"/>
      <c r="F17" s="160"/>
      <c r="G17" s="18"/>
      <c r="H17" s="18"/>
      <c r="I17" s="19"/>
    </row>
    <row r="18" spans="1:9" s="41" customFormat="1" ht="14.25" customHeight="1" x14ac:dyDescent="0.2">
      <c r="A18" s="152" t="s">
        <v>137</v>
      </c>
      <c r="B18" s="57" t="s">
        <v>4077</v>
      </c>
      <c r="C18" s="152" t="s">
        <v>141</v>
      </c>
      <c r="D18" s="152"/>
      <c r="E18" s="57" t="s">
        <v>143</v>
      </c>
      <c r="F18" s="68" t="s">
        <v>145</v>
      </c>
      <c r="G18" s="68" t="s">
        <v>127</v>
      </c>
      <c r="H18" s="68" t="s">
        <v>148</v>
      </c>
      <c r="I18" s="68" t="s">
        <v>150</v>
      </c>
    </row>
    <row r="19" spans="1:9" s="41" customFormat="1" ht="14.25" customHeight="1" x14ac:dyDescent="0.2">
      <c r="A19" s="56" t="s">
        <v>138</v>
      </c>
      <c r="B19" s="58" t="s">
        <v>4078</v>
      </c>
      <c r="C19" s="56" t="s">
        <v>142</v>
      </c>
      <c r="D19" s="56"/>
      <c r="E19" s="58" t="s">
        <v>144</v>
      </c>
      <c r="F19" s="70" t="s">
        <v>146</v>
      </c>
      <c r="G19" s="70" t="s">
        <v>147</v>
      </c>
      <c r="H19" s="70" t="s">
        <v>149</v>
      </c>
      <c r="I19" s="70" t="s">
        <v>151</v>
      </c>
    </row>
    <row r="20" spans="1:9" s="25" customFormat="1" ht="14.25" customHeight="1" x14ac:dyDescent="0.2">
      <c r="A20" s="22"/>
      <c r="B20" s="23"/>
      <c r="C20" s="22" t="s">
        <v>159</v>
      </c>
      <c r="D20" s="22" t="s">
        <v>0</v>
      </c>
      <c r="E20" s="24" t="s">
        <v>15</v>
      </c>
      <c r="F20" s="24"/>
      <c r="G20" s="24"/>
      <c r="H20" s="24" t="str">
        <f>E20</f>
        <v>€</v>
      </c>
      <c r="I20" s="24">
        <f>$I$9</f>
        <v>0</v>
      </c>
    </row>
    <row r="21" spans="1:9" s="25" customFormat="1" ht="14.25" customHeight="1" x14ac:dyDescent="0.2">
      <c r="A21" s="22" t="s">
        <v>4876</v>
      </c>
      <c r="B21" s="24" t="s">
        <v>4884</v>
      </c>
      <c r="C21" s="22">
        <v>0.45</v>
      </c>
      <c r="D21" s="22">
        <v>0.6</v>
      </c>
      <c r="E21" s="24">
        <v>507.97</v>
      </c>
      <c r="F21" s="26"/>
      <c r="G21" s="24">
        <f t="shared" ref="G21:G29" si="0">IF(F21="",IF($I$8="","",$I$8),F21)</f>
        <v>0</v>
      </c>
      <c r="H21" s="24">
        <f>ROUND(E21*(G21),2)</f>
        <v>0</v>
      </c>
      <c r="I21" s="24">
        <f>H21*$I$10</f>
        <v>0</v>
      </c>
    </row>
    <row r="22" spans="1:9" s="25" customFormat="1" ht="14.25" customHeight="1" x14ac:dyDescent="0.2">
      <c r="A22" s="22" t="s">
        <v>4877</v>
      </c>
      <c r="B22" s="24" t="s">
        <v>4885</v>
      </c>
      <c r="C22" s="22">
        <v>0.55000000000000004</v>
      </c>
      <c r="D22" s="22">
        <v>0.75</v>
      </c>
      <c r="E22" s="24">
        <v>546.45000000000005</v>
      </c>
      <c r="F22" s="26"/>
      <c r="G22" s="24">
        <f t="shared" si="0"/>
        <v>0</v>
      </c>
      <c r="H22" s="24">
        <f t="shared" ref="H22:H29" si="1">ROUND(E22*(G22),2)</f>
        <v>0</v>
      </c>
      <c r="I22" s="24">
        <f t="shared" ref="I22:I29" si="2">H22*$I$10</f>
        <v>0</v>
      </c>
    </row>
    <row r="23" spans="1:9" s="25" customFormat="1" ht="14.25" customHeight="1" x14ac:dyDescent="0.2">
      <c r="A23" s="22" t="s">
        <v>4878</v>
      </c>
      <c r="B23" s="24" t="s">
        <v>4886</v>
      </c>
      <c r="C23" s="22">
        <v>0.75</v>
      </c>
      <c r="D23" s="22">
        <v>1</v>
      </c>
      <c r="E23" s="24">
        <v>608.03</v>
      </c>
      <c r="F23" s="26"/>
      <c r="G23" s="24">
        <f t="shared" si="0"/>
        <v>0</v>
      </c>
      <c r="H23" s="24">
        <f t="shared" si="1"/>
        <v>0</v>
      </c>
      <c r="I23" s="24">
        <f t="shared" si="2"/>
        <v>0</v>
      </c>
    </row>
    <row r="24" spans="1:9" s="25" customFormat="1" ht="14.25" customHeight="1" x14ac:dyDescent="0.2">
      <c r="A24" s="22" t="s">
        <v>4879</v>
      </c>
      <c r="B24" s="24" t="s">
        <v>4887</v>
      </c>
      <c r="C24" s="22">
        <v>0.55000000000000004</v>
      </c>
      <c r="D24" s="22">
        <v>0.75</v>
      </c>
      <c r="E24" s="24">
        <v>577.24</v>
      </c>
      <c r="F24" s="26"/>
      <c r="G24" s="24">
        <f t="shared" si="0"/>
        <v>0</v>
      </c>
      <c r="H24" s="24">
        <f t="shared" si="1"/>
        <v>0</v>
      </c>
      <c r="I24" s="24">
        <f t="shared" si="2"/>
        <v>0</v>
      </c>
    </row>
    <row r="25" spans="1:9" s="25" customFormat="1" ht="14.25" customHeight="1" x14ac:dyDescent="0.2">
      <c r="A25" s="22" t="s">
        <v>4880</v>
      </c>
      <c r="B25" s="24" t="s">
        <v>4888</v>
      </c>
      <c r="C25" s="22">
        <v>0.75</v>
      </c>
      <c r="D25" s="22">
        <v>1</v>
      </c>
      <c r="E25" s="24">
        <v>631.11999999999989</v>
      </c>
      <c r="F25" s="26"/>
      <c r="G25" s="24">
        <f t="shared" si="0"/>
        <v>0</v>
      </c>
      <c r="H25" s="24">
        <f t="shared" si="1"/>
        <v>0</v>
      </c>
      <c r="I25" s="24">
        <f t="shared" si="2"/>
        <v>0</v>
      </c>
    </row>
    <row r="26" spans="1:9" s="25" customFormat="1" ht="14.25" customHeight="1" x14ac:dyDescent="0.2">
      <c r="A26" s="162"/>
      <c r="B26" s="160"/>
      <c r="C26" s="162"/>
      <c r="D26" s="162"/>
      <c r="E26" s="160"/>
      <c r="F26" s="160"/>
      <c r="G26" s="18"/>
      <c r="H26" s="18"/>
      <c r="I26" s="19"/>
    </row>
    <row r="27" spans="1:9" s="25" customFormat="1" ht="14.25" customHeight="1" x14ac:dyDescent="0.2">
      <c r="A27" s="22" t="s">
        <v>4881</v>
      </c>
      <c r="B27" s="24" t="s">
        <v>4889</v>
      </c>
      <c r="C27" s="22">
        <v>0.55000000000000004</v>
      </c>
      <c r="D27" s="22">
        <v>0.75</v>
      </c>
      <c r="E27" s="24">
        <v>447.94</v>
      </c>
      <c r="F27" s="26"/>
      <c r="G27" s="24">
        <f t="shared" si="0"/>
        <v>0</v>
      </c>
      <c r="H27" s="24">
        <f t="shared" si="1"/>
        <v>0</v>
      </c>
      <c r="I27" s="24">
        <f t="shared" si="2"/>
        <v>0</v>
      </c>
    </row>
    <row r="28" spans="1:9" s="25" customFormat="1" ht="14.25" customHeight="1" x14ac:dyDescent="0.2">
      <c r="A28" s="22" t="s">
        <v>4882</v>
      </c>
      <c r="B28" s="24" t="s">
        <v>4890</v>
      </c>
      <c r="C28" s="22">
        <v>0.65</v>
      </c>
      <c r="D28" s="22">
        <v>0.9</v>
      </c>
      <c r="E28" s="24">
        <v>498.73</v>
      </c>
      <c r="F28" s="26"/>
      <c r="G28" s="24">
        <f t="shared" si="0"/>
        <v>0</v>
      </c>
      <c r="H28" s="24">
        <f t="shared" si="1"/>
        <v>0</v>
      </c>
      <c r="I28" s="24">
        <f t="shared" si="2"/>
        <v>0</v>
      </c>
    </row>
    <row r="29" spans="1:9" s="25" customFormat="1" ht="14.25" customHeight="1" x14ac:dyDescent="0.2">
      <c r="A29" s="22" t="s">
        <v>4883</v>
      </c>
      <c r="B29" s="24" t="s">
        <v>4891</v>
      </c>
      <c r="C29" s="22">
        <v>0.75</v>
      </c>
      <c r="D29" s="22">
        <v>1</v>
      </c>
      <c r="E29" s="24">
        <v>523.38</v>
      </c>
      <c r="F29" s="26"/>
      <c r="G29" s="24">
        <f t="shared" si="0"/>
        <v>0</v>
      </c>
      <c r="H29" s="24">
        <f t="shared" si="1"/>
        <v>0</v>
      </c>
      <c r="I29" s="24">
        <f t="shared" si="2"/>
        <v>0</v>
      </c>
    </row>
    <row r="30" spans="1:9" s="25" customFormat="1" ht="14.25" customHeight="1" x14ac:dyDescent="0.2">
      <c r="A30" s="162"/>
      <c r="B30" s="160"/>
      <c r="C30" s="162"/>
      <c r="D30" s="162"/>
      <c r="E30" s="160"/>
      <c r="F30" s="160"/>
      <c r="G30" s="18"/>
      <c r="H30" s="18"/>
      <c r="I30" s="19"/>
    </row>
    <row r="31" spans="1:9" s="25" customFormat="1" ht="14.25" customHeight="1" x14ac:dyDescent="0.2">
      <c r="A31" s="162"/>
      <c r="B31" s="160"/>
      <c r="C31" s="162"/>
      <c r="D31" s="162"/>
      <c r="E31" s="160"/>
      <c r="F31" s="160"/>
      <c r="G31" s="18"/>
      <c r="H31" s="18"/>
      <c r="I31" s="19"/>
    </row>
    <row r="32" spans="1:9" s="25" customFormat="1" ht="14.25" customHeight="1" x14ac:dyDescent="0.2">
      <c r="A32" s="162" t="str">
        <f>indice!$B$7</f>
        <v>Sistema di pressurizzazione con sensore elettronico di pressione integrato</v>
      </c>
      <c r="B32" s="160"/>
      <c r="C32" s="162"/>
      <c r="D32" s="162"/>
      <c r="E32" s="160"/>
      <c r="F32" s="160" t="s">
        <v>4945</v>
      </c>
      <c r="G32" s="18"/>
      <c r="H32" s="18"/>
      <c r="I32" s="19"/>
    </row>
    <row r="33" spans="1:9" s="25" customFormat="1" ht="14.25" customHeight="1" x14ac:dyDescent="0.2">
      <c r="A33" s="162" t="str">
        <f>indice!$B$8</f>
        <v>Boosting pressure system with built-in electronic pressure sensor</v>
      </c>
      <c r="B33" s="160"/>
      <c r="C33" s="162"/>
      <c r="D33" s="162"/>
      <c r="E33" s="160"/>
      <c r="F33" s="160" t="s">
        <v>4946</v>
      </c>
      <c r="G33" s="18"/>
      <c r="H33" s="18"/>
      <c r="I33" s="19"/>
    </row>
    <row r="34" spans="1:9" s="25" customFormat="1" ht="14.25" customHeight="1" x14ac:dyDescent="0.2">
      <c r="A34" s="162"/>
      <c r="B34" s="160"/>
      <c r="C34" s="162"/>
      <c r="D34" s="162"/>
      <c r="E34" s="160"/>
      <c r="F34" s="160"/>
      <c r="G34" s="18"/>
      <c r="H34" s="18"/>
      <c r="I34" s="19"/>
    </row>
    <row r="35" spans="1:9" s="25" customFormat="1" ht="14.25" customHeight="1" x14ac:dyDescent="0.2">
      <c r="A35" s="152" t="s">
        <v>137</v>
      </c>
      <c r="B35" s="57" t="s">
        <v>4077</v>
      </c>
      <c r="C35" s="152" t="s">
        <v>141</v>
      </c>
      <c r="D35" s="152"/>
      <c r="E35" s="57" t="s">
        <v>143</v>
      </c>
      <c r="F35" s="68" t="s">
        <v>145</v>
      </c>
      <c r="G35" s="68" t="s">
        <v>127</v>
      </c>
      <c r="H35" s="68" t="s">
        <v>148</v>
      </c>
      <c r="I35" s="68" t="s">
        <v>150</v>
      </c>
    </row>
    <row r="36" spans="1:9" s="41" customFormat="1" ht="14.25" customHeight="1" x14ac:dyDescent="0.2">
      <c r="A36" s="56" t="s">
        <v>138</v>
      </c>
      <c r="B36" s="58" t="s">
        <v>4078</v>
      </c>
      <c r="C36" s="290" t="s">
        <v>142</v>
      </c>
      <c r="D36" s="290"/>
      <c r="E36" s="58" t="s">
        <v>144</v>
      </c>
      <c r="F36" s="70" t="s">
        <v>146</v>
      </c>
      <c r="G36" s="70" t="s">
        <v>147</v>
      </c>
      <c r="H36" s="70" t="s">
        <v>149</v>
      </c>
      <c r="I36" s="70" t="s">
        <v>151</v>
      </c>
    </row>
    <row r="37" spans="1:9" s="41" customFormat="1" ht="14.25" customHeight="1" x14ac:dyDescent="0.2">
      <c r="A37" s="22"/>
      <c r="B37" s="23"/>
      <c r="C37" s="22" t="s">
        <v>159</v>
      </c>
      <c r="D37" s="22" t="s">
        <v>0</v>
      </c>
      <c r="E37" s="24" t="s">
        <v>15</v>
      </c>
      <c r="F37" s="24"/>
      <c r="G37" s="24"/>
      <c r="H37" s="24" t="str">
        <f>E37</f>
        <v>€</v>
      </c>
      <c r="I37" s="24">
        <f>$I$9</f>
        <v>0</v>
      </c>
    </row>
    <row r="38" spans="1:9" s="41" customFormat="1" ht="14.25" customHeight="1" x14ac:dyDescent="0.2">
      <c r="A38" s="22">
        <v>82090100000</v>
      </c>
      <c r="B38" s="24" t="s">
        <v>4940</v>
      </c>
      <c r="C38" s="22">
        <v>0.45</v>
      </c>
      <c r="D38" s="22">
        <v>0.6</v>
      </c>
      <c r="E38" s="24">
        <v>1939.52</v>
      </c>
      <c r="F38" s="26"/>
      <c r="G38" s="24">
        <f>IF(F38="",IF($I$8="","",$I$8),F38)</f>
        <v>0</v>
      </c>
      <c r="H38" s="24">
        <f>ROUND(E38*(G38),2)</f>
        <v>0</v>
      </c>
      <c r="I38" s="24">
        <f>H38*$I$10</f>
        <v>0</v>
      </c>
    </row>
    <row r="39" spans="1:9" s="41" customFormat="1" ht="14.25" customHeight="1" x14ac:dyDescent="0.2">
      <c r="A39" s="22">
        <v>82090200000</v>
      </c>
      <c r="B39" s="24" t="s">
        <v>4941</v>
      </c>
      <c r="C39" s="22">
        <v>0.55000000000000004</v>
      </c>
      <c r="D39" s="22">
        <v>0.75</v>
      </c>
      <c r="E39" s="24">
        <v>2016.5</v>
      </c>
      <c r="F39" s="26"/>
      <c r="G39" s="24">
        <f>IF(F39="",IF($I$8="","",$I$8),F39)</f>
        <v>0</v>
      </c>
      <c r="H39" s="24">
        <f>ROUND(E39*(G39),2)</f>
        <v>0</v>
      </c>
      <c r="I39" s="24">
        <f>H39*$I$10</f>
        <v>0</v>
      </c>
    </row>
    <row r="40" spans="1:9" s="41" customFormat="1" ht="14.25" customHeight="1" x14ac:dyDescent="0.2">
      <c r="A40" s="22">
        <v>82090300000</v>
      </c>
      <c r="B40" s="24" t="s">
        <v>4942</v>
      </c>
      <c r="C40" s="22">
        <v>0.75</v>
      </c>
      <c r="D40" s="22">
        <v>1</v>
      </c>
      <c r="E40" s="24">
        <v>2139.66</v>
      </c>
      <c r="F40" s="26"/>
      <c r="G40" s="24">
        <f>IF(F40="",IF($I$8="","",$I$8),F40)</f>
        <v>0</v>
      </c>
      <c r="H40" s="24">
        <f>ROUND(E40*(G40),2)</f>
        <v>0</v>
      </c>
      <c r="I40" s="24">
        <f>H40*$I$10</f>
        <v>0</v>
      </c>
    </row>
    <row r="41" spans="1:9" s="41" customFormat="1" ht="14.25" customHeight="1" x14ac:dyDescent="0.2">
      <c r="A41" s="22">
        <v>82090400000</v>
      </c>
      <c r="B41" s="24" t="s">
        <v>4943</v>
      </c>
      <c r="C41" s="22">
        <v>0.55000000000000004</v>
      </c>
      <c r="D41" s="22">
        <v>0.75</v>
      </c>
      <c r="E41" s="24">
        <v>2078.1</v>
      </c>
      <c r="F41" s="26"/>
      <c r="G41" s="24">
        <f>IF(F41="",IF($I$8="","",$I$8),F41)</f>
        <v>0</v>
      </c>
      <c r="H41" s="24">
        <f>ROUND(E41*(G41),2)</f>
        <v>0</v>
      </c>
      <c r="I41" s="24">
        <f>H41*$I$10</f>
        <v>0</v>
      </c>
    </row>
    <row r="42" spans="1:9" s="41" customFormat="1" ht="14.25" customHeight="1" x14ac:dyDescent="0.2">
      <c r="A42" s="22">
        <v>82090500000</v>
      </c>
      <c r="B42" s="24" t="s">
        <v>4944</v>
      </c>
      <c r="C42" s="22">
        <v>0.75</v>
      </c>
      <c r="D42" s="22">
        <v>1</v>
      </c>
      <c r="E42" s="24">
        <v>2185.84</v>
      </c>
      <c r="F42" s="26"/>
      <c r="G42" s="24">
        <f>IF(F42="",IF($I$8="","",$I$8),F42)</f>
        <v>0</v>
      </c>
      <c r="H42" s="24">
        <f>ROUND(E42*(G42),2)</f>
        <v>0</v>
      </c>
      <c r="I42" s="24">
        <f>H42*$I$10</f>
        <v>0</v>
      </c>
    </row>
    <row r="43" spans="1:9" s="41" customFormat="1" ht="14.25" customHeight="1" x14ac:dyDescent="0.2">
      <c r="A43" s="1"/>
      <c r="B43" s="18"/>
      <c r="C43" s="1"/>
      <c r="D43" s="1"/>
      <c r="E43" s="18"/>
      <c r="F43" s="18"/>
      <c r="G43" s="18"/>
      <c r="H43" s="18"/>
      <c r="I43" s="19"/>
    </row>
    <row r="44" spans="1:9" s="41" customFormat="1" ht="14.25" customHeight="1" x14ac:dyDescent="0.2">
      <c r="A44" s="1"/>
      <c r="B44" s="18"/>
      <c r="C44" s="1"/>
      <c r="D44" s="1"/>
      <c r="E44" s="18"/>
      <c r="F44" s="18"/>
      <c r="G44" s="18"/>
      <c r="H44" s="18"/>
      <c r="I44" s="19"/>
    </row>
    <row r="45" spans="1:9" s="41" customFormat="1" ht="14.25" customHeight="1" x14ac:dyDescent="0.2">
      <c r="A45" s="162" t="str">
        <f>indice!$B$7</f>
        <v>Sistema di pressurizzazione con sensore elettronico di pressione integrato</v>
      </c>
      <c r="B45" s="160"/>
      <c r="C45" s="162"/>
      <c r="D45" s="162"/>
      <c r="E45" s="160"/>
      <c r="F45" s="160" t="s">
        <v>5103</v>
      </c>
      <c r="G45" s="18"/>
      <c r="H45" s="18"/>
      <c r="I45" s="19"/>
    </row>
    <row r="46" spans="1:9" s="41" customFormat="1" ht="14.25" customHeight="1" x14ac:dyDescent="0.2">
      <c r="A46" s="162" t="str">
        <f>indice!$B$8</f>
        <v>Boosting pressure system with built-in electronic pressure sensor</v>
      </c>
      <c r="B46" s="160"/>
      <c r="C46" s="162"/>
      <c r="D46" s="162"/>
      <c r="E46" s="160"/>
      <c r="F46" s="160" t="s">
        <v>5104</v>
      </c>
      <c r="G46" s="18"/>
      <c r="H46" s="18"/>
      <c r="I46" s="19"/>
    </row>
    <row r="47" spans="1:9" s="41" customFormat="1" ht="14.25" customHeight="1" x14ac:dyDescent="0.2">
      <c r="A47" s="1"/>
      <c r="B47" s="18"/>
      <c r="C47" s="1"/>
      <c r="D47" s="1"/>
      <c r="E47" s="18"/>
      <c r="F47" s="18"/>
      <c r="G47" s="18"/>
      <c r="H47" s="18"/>
      <c r="I47" s="19"/>
    </row>
    <row r="48" spans="1:9" s="41" customFormat="1" ht="14.25" customHeight="1" x14ac:dyDescent="0.2">
      <c r="A48" s="55" t="s">
        <v>137</v>
      </c>
      <c r="B48" s="57" t="s">
        <v>4077</v>
      </c>
      <c r="C48" s="288" t="s">
        <v>141</v>
      </c>
      <c r="D48" s="288"/>
      <c r="E48" s="57" t="s">
        <v>143</v>
      </c>
      <c r="F48" s="68" t="s">
        <v>145</v>
      </c>
      <c r="G48" s="68" t="s">
        <v>127</v>
      </c>
      <c r="H48" s="68" t="s">
        <v>148</v>
      </c>
      <c r="I48" s="68" t="s">
        <v>150</v>
      </c>
    </row>
    <row r="49" spans="1:9" s="41" customFormat="1" ht="14.25" customHeight="1" x14ac:dyDescent="0.2">
      <c r="A49" s="152" t="s">
        <v>138</v>
      </c>
      <c r="B49" s="57" t="s">
        <v>4078</v>
      </c>
      <c r="C49" s="152" t="s">
        <v>142</v>
      </c>
      <c r="D49" s="152"/>
      <c r="E49" s="57" t="s">
        <v>144</v>
      </c>
      <c r="F49" s="68" t="s">
        <v>146</v>
      </c>
      <c r="G49" s="68" t="s">
        <v>147</v>
      </c>
      <c r="H49" s="68" t="s">
        <v>149</v>
      </c>
      <c r="I49" s="68" t="s">
        <v>151</v>
      </c>
    </row>
    <row r="50" spans="1:9" s="41" customFormat="1" ht="14.25" customHeight="1" x14ac:dyDescent="0.2">
      <c r="A50" s="22"/>
      <c r="B50" s="23"/>
      <c r="C50" s="22" t="s">
        <v>159</v>
      </c>
      <c r="D50" s="22" t="s">
        <v>0</v>
      </c>
      <c r="E50" s="24" t="s">
        <v>15</v>
      </c>
      <c r="F50" s="24"/>
      <c r="G50" s="24"/>
      <c r="H50" s="24" t="str">
        <f>E50</f>
        <v>€</v>
      </c>
      <c r="I50" s="24">
        <f>$I$9</f>
        <v>0</v>
      </c>
    </row>
    <row r="51" spans="1:9" s="41" customFormat="1" ht="14.25" customHeight="1" x14ac:dyDescent="0.2">
      <c r="A51" s="22" t="s">
        <v>5105</v>
      </c>
      <c r="B51" s="24" t="s">
        <v>5110</v>
      </c>
      <c r="C51" s="22">
        <v>0.55000000000000004</v>
      </c>
      <c r="D51" s="22">
        <v>0.75</v>
      </c>
      <c r="E51" s="24">
        <v>762.2</v>
      </c>
      <c r="F51" s="26"/>
      <c r="G51" s="24">
        <f>IF(F51="",IF($I$8="","",$I$8),F51)</f>
        <v>0</v>
      </c>
      <c r="H51" s="24">
        <f>ROUND(E51*(G51),2)</f>
        <v>0</v>
      </c>
      <c r="I51" s="24">
        <f>H51*$I$10</f>
        <v>0</v>
      </c>
    </row>
    <row r="52" spans="1:9" s="41" customFormat="1" ht="14.25" customHeight="1" x14ac:dyDescent="0.2">
      <c r="A52" s="22" t="s">
        <v>5106</v>
      </c>
      <c r="B52" s="24" t="s">
        <v>5111</v>
      </c>
      <c r="C52" s="22">
        <v>0.75</v>
      </c>
      <c r="D52" s="22">
        <v>1</v>
      </c>
      <c r="E52" s="24">
        <v>799.54</v>
      </c>
      <c r="F52" s="26"/>
      <c r="G52" s="24">
        <f>IF(F52="",IF($I$8="","",$I$8),F52)</f>
        <v>0</v>
      </c>
      <c r="H52" s="24">
        <f>ROUND(E52*(G52),2)</f>
        <v>0</v>
      </c>
      <c r="I52" s="24">
        <f>H52*$I$10</f>
        <v>0</v>
      </c>
    </row>
    <row r="53" spans="1:9" s="41" customFormat="1" ht="14.25" customHeight="1" x14ac:dyDescent="0.2">
      <c r="A53" s="22" t="s">
        <v>5107</v>
      </c>
      <c r="B53" s="24" t="s">
        <v>5112</v>
      </c>
      <c r="C53" s="22">
        <v>0.9</v>
      </c>
      <c r="D53" s="22">
        <v>1.2</v>
      </c>
      <c r="E53" s="24">
        <v>926.58</v>
      </c>
      <c r="F53" s="26"/>
      <c r="G53" s="24">
        <f>IF(F53="",IF($I$8="","",$I$8),F53)</f>
        <v>0</v>
      </c>
      <c r="H53" s="24">
        <f>ROUND(E53*(G53),2)</f>
        <v>0</v>
      </c>
      <c r="I53" s="24">
        <f>H53*$I$10</f>
        <v>0</v>
      </c>
    </row>
    <row r="54" spans="1:9" x14ac:dyDescent="0.2">
      <c r="A54" s="22" t="s">
        <v>5108</v>
      </c>
      <c r="B54" s="24" t="s">
        <v>5113</v>
      </c>
      <c r="C54" s="22">
        <v>0.9</v>
      </c>
      <c r="D54" s="22">
        <v>1.2</v>
      </c>
      <c r="E54" s="24">
        <v>904.15</v>
      </c>
      <c r="F54" s="26"/>
      <c r="G54" s="24">
        <f>IF(F54="",IF($I$8="","",$I$8),F54)</f>
        <v>0</v>
      </c>
      <c r="H54" s="24">
        <f>ROUND(E54*(G54),2)</f>
        <v>0</v>
      </c>
      <c r="I54" s="24">
        <f>H54*$I$10</f>
        <v>0</v>
      </c>
    </row>
    <row r="55" spans="1:9" x14ac:dyDescent="0.2">
      <c r="A55" s="22" t="s">
        <v>5109</v>
      </c>
      <c r="B55" s="24" t="s">
        <v>5114</v>
      </c>
      <c r="C55" s="22">
        <v>1.1000000000000001</v>
      </c>
      <c r="D55" s="22">
        <v>1.5</v>
      </c>
      <c r="E55" s="24">
        <v>971.41</v>
      </c>
      <c r="F55" s="26"/>
      <c r="G55" s="24">
        <f>IF(F55="",IF($I$8="","",$I$8),F55)</f>
        <v>0</v>
      </c>
      <c r="H55" s="24">
        <f>ROUND(E55*(G55),2)</f>
        <v>0</v>
      </c>
      <c r="I55" s="24">
        <f>H55*$I$10</f>
        <v>0</v>
      </c>
    </row>
  </sheetData>
  <mergeCells count="5">
    <mergeCell ref="C48:D48"/>
    <mergeCell ref="A3:B4"/>
    <mergeCell ref="C36:D36"/>
    <mergeCell ref="A1:I1"/>
    <mergeCell ref="A2:I2"/>
  </mergeCells>
  <conditionalFormatting sqref="A15:D15 A48:I48 A36:I37 A19:I20 A50:I50 F15:I15 A21:D25 F21:I25 A27:D29 F27:I29 A38:D42 F38:I42 A51:D55 F51:I55">
    <cfRule type="expression" dxfId="1766" priority="30">
      <formula>MOD(ROW(),2)=0</formula>
    </cfRule>
  </conditionalFormatting>
  <conditionalFormatting sqref="F22:F25">
    <cfRule type="expression" dxfId="1765" priority="597">
      <formula>MOD(ROW(),2)=0</formula>
    </cfRule>
  </conditionalFormatting>
  <conditionalFormatting sqref="A14:D14 F14:I14">
    <cfRule type="expression" dxfId="1764" priority="29">
      <formula>MOD(ROW(),2)=0</formula>
    </cfRule>
  </conditionalFormatting>
  <conditionalFormatting sqref="E14">
    <cfRule type="expression" dxfId="1763" priority="28">
      <formula>MOD(ROW(),2)=0</formula>
    </cfRule>
  </conditionalFormatting>
  <conditionalFormatting sqref="E15">
    <cfRule type="expression" dxfId="1762" priority="27">
      <formula>MOD(ROW(),2)=0</formula>
    </cfRule>
  </conditionalFormatting>
  <conditionalFormatting sqref="E21">
    <cfRule type="expression" dxfId="1761" priority="26">
      <formula>MOD(ROW(),2)=0</formula>
    </cfRule>
  </conditionalFormatting>
  <conditionalFormatting sqref="E22">
    <cfRule type="expression" dxfId="1760" priority="25">
      <formula>MOD(ROW(),2)=0</formula>
    </cfRule>
  </conditionalFormatting>
  <conditionalFormatting sqref="E23">
    <cfRule type="expression" dxfId="1759" priority="24">
      <formula>MOD(ROW(),2)=0</formula>
    </cfRule>
  </conditionalFormatting>
  <conditionalFormatting sqref="E24">
    <cfRule type="expression" dxfId="1758" priority="23">
      <formula>MOD(ROW(),2)=0</formula>
    </cfRule>
  </conditionalFormatting>
  <conditionalFormatting sqref="E25">
    <cfRule type="expression" dxfId="1757" priority="22">
      <formula>MOD(ROW(),2)=0</formula>
    </cfRule>
  </conditionalFormatting>
  <conditionalFormatting sqref="E27">
    <cfRule type="expression" dxfId="1756" priority="17">
      <formula>MOD(ROW(),2)=0</formula>
    </cfRule>
  </conditionalFormatting>
  <conditionalFormatting sqref="E28">
    <cfRule type="expression" dxfId="1755" priority="16">
      <formula>MOD(ROW(),2)=0</formula>
    </cfRule>
  </conditionalFormatting>
  <conditionalFormatting sqref="E29">
    <cfRule type="expression" dxfId="1754" priority="15">
      <formula>MOD(ROW(),2)=0</formula>
    </cfRule>
  </conditionalFormatting>
  <conditionalFormatting sqref="E38">
    <cfRule type="expression" dxfId="1753" priority="14">
      <formula>MOD(ROW(),2)=0</formula>
    </cfRule>
  </conditionalFormatting>
  <conditionalFormatting sqref="E39">
    <cfRule type="expression" dxfId="1752" priority="13">
      <formula>MOD(ROW(),2)=0</formula>
    </cfRule>
  </conditionalFormatting>
  <conditionalFormatting sqref="E40">
    <cfRule type="expression" dxfId="1751" priority="12">
      <formula>MOD(ROW(),2)=0</formula>
    </cfRule>
  </conditionalFormatting>
  <conditionalFormatting sqref="E41">
    <cfRule type="expression" dxfId="1750" priority="11">
      <formula>MOD(ROW(),2)=0</formula>
    </cfRule>
  </conditionalFormatting>
  <conditionalFormatting sqref="E42">
    <cfRule type="expression" dxfId="1749" priority="10">
      <formula>MOD(ROW(),2)=0</formula>
    </cfRule>
  </conditionalFormatting>
  <conditionalFormatting sqref="E51">
    <cfRule type="expression" dxfId="1748" priority="9">
      <formula>MOD(ROW(),2)=0</formula>
    </cfRule>
  </conditionalFormatting>
  <conditionalFormatting sqref="E52">
    <cfRule type="expression" dxfId="1747" priority="4">
      <formula>MOD(ROW(),2)=0</formula>
    </cfRule>
  </conditionalFormatting>
  <conditionalFormatting sqref="E53">
    <cfRule type="expression" dxfId="1746" priority="3">
      <formula>MOD(ROW(),2)=0</formula>
    </cfRule>
  </conditionalFormatting>
  <conditionalFormatting sqref="E54">
    <cfRule type="expression" dxfId="1745" priority="2">
      <formula>MOD(ROW(),2)=0</formula>
    </cfRule>
  </conditionalFormatting>
  <conditionalFormatting sqref="E55">
    <cfRule type="expression" dxfId="1744" priority="1">
      <formula>MOD(ROW(),2)=0</formula>
    </cfRule>
  </conditionalFormatting>
  <hyperlinks>
    <hyperlink ref="H5" location="indice!A1" display="INDICE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>
    <tabColor theme="8" tint="-0.249977111117893"/>
  </sheetPr>
  <dimension ref="A1:X30"/>
  <sheetViews>
    <sheetView zoomScaleNormal="100" zoomScalePageLayoutView="120" workbookViewId="0">
      <selection activeCell="A3" sqref="A3:B4"/>
    </sheetView>
  </sheetViews>
  <sheetFormatPr defaultColWidth="8.85546875" defaultRowHeight="14.25" customHeight="1" x14ac:dyDescent="0.2"/>
  <cols>
    <col min="1" max="1" width="16.42578125" style="41" customWidth="1"/>
    <col min="2" max="2" width="23.42578125" style="41" bestFit="1" customWidth="1"/>
    <col min="3" max="3" width="8.140625" style="41" bestFit="1" customWidth="1"/>
    <col min="4" max="4" width="5.85546875" style="41" bestFit="1" customWidth="1"/>
    <col min="5" max="5" width="9.140625" style="76" customWidth="1"/>
    <col min="6" max="6" width="17.140625" style="76" customWidth="1"/>
    <col min="7" max="8" width="17.42578125" style="76" customWidth="1"/>
    <col min="9" max="9" width="20.140625" style="44" customWidth="1"/>
    <col min="10" max="10" width="1" style="41" customWidth="1"/>
    <col min="11" max="11" width="18" style="41" customWidth="1"/>
    <col min="12" max="12" width="13.140625" style="41" customWidth="1"/>
    <col min="13" max="13" width="12" style="41" customWidth="1"/>
    <col min="14" max="14" width="11.42578125" style="41" customWidth="1"/>
    <col min="15" max="15" width="7.140625" style="41" customWidth="1"/>
    <col min="16" max="16" width="11.42578125" style="41" customWidth="1"/>
    <col min="17" max="17" width="17.140625" style="41" customWidth="1"/>
    <col min="18" max="18" width="8.85546875" style="41" customWidth="1"/>
    <col min="19" max="19" width="17.140625" style="41" customWidth="1"/>
    <col min="20" max="22" width="13.85546875" style="41" customWidth="1"/>
    <col min="23" max="23" width="17.42578125" style="41" customWidth="1"/>
    <col min="24" max="24" width="12.140625" style="41" customWidth="1"/>
    <col min="25" max="25" width="8.42578125" style="41" customWidth="1"/>
    <col min="26" max="16384" width="8.85546875" style="41"/>
  </cols>
  <sheetData>
    <row r="1" spans="1:24" ht="14.25" customHeight="1" x14ac:dyDescent="0.2">
      <c r="A1" s="317" t="s">
        <v>8513</v>
      </c>
      <c r="B1" s="317"/>
      <c r="C1" s="317"/>
      <c r="D1" s="317"/>
      <c r="E1" s="317"/>
      <c r="F1" s="317"/>
      <c r="G1" s="317"/>
      <c r="H1" s="317"/>
      <c r="I1" s="317"/>
    </row>
    <row r="2" spans="1:24" ht="14.25" customHeight="1" x14ac:dyDescent="0.2">
      <c r="A2" s="317" t="s">
        <v>8514</v>
      </c>
      <c r="B2" s="317"/>
      <c r="C2" s="317"/>
      <c r="D2" s="317"/>
      <c r="E2" s="317"/>
      <c r="F2" s="317"/>
      <c r="G2" s="317"/>
      <c r="H2" s="317"/>
      <c r="I2" s="317"/>
    </row>
    <row r="3" spans="1:24" ht="14.25" customHeight="1" x14ac:dyDescent="0.2">
      <c r="A3" s="292" t="s">
        <v>4125</v>
      </c>
      <c r="B3" s="292"/>
      <c r="C3" s="79"/>
      <c r="D3" s="79"/>
      <c r="E3" s="79"/>
      <c r="F3" s="79"/>
      <c r="G3" s="79"/>
      <c r="H3" s="79"/>
      <c r="I3" s="79"/>
      <c r="J3" s="46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</row>
    <row r="4" spans="1:24" ht="14.25" customHeight="1" x14ac:dyDescent="0.2">
      <c r="A4" s="292"/>
      <c r="B4" s="292"/>
      <c r="C4" s="79"/>
      <c r="D4" s="79"/>
      <c r="E4" s="79"/>
      <c r="F4" s="79"/>
      <c r="G4" s="79"/>
      <c r="H4" s="79"/>
      <c r="I4" s="79"/>
      <c r="J4" s="46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</row>
    <row r="5" spans="1:24" ht="14.25" customHeight="1" x14ac:dyDescent="0.2">
      <c r="A5" s="168" t="s">
        <v>99</v>
      </c>
      <c r="B5" s="168"/>
      <c r="C5" s="168"/>
      <c r="D5" s="168"/>
      <c r="E5" s="168"/>
      <c r="F5" s="168"/>
      <c r="G5" s="168"/>
      <c r="H5" s="182" t="s">
        <v>2224</v>
      </c>
      <c r="I5" s="159"/>
      <c r="J5" s="168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</row>
    <row r="6" spans="1:24" ht="14.25" customHeight="1" x14ac:dyDescent="0.2">
      <c r="A6" s="168" t="s">
        <v>73</v>
      </c>
      <c r="B6" s="168"/>
      <c r="C6" s="168"/>
      <c r="D6" s="168"/>
      <c r="E6" s="168"/>
      <c r="F6" s="168"/>
      <c r="G6" s="168"/>
      <c r="H6" s="162"/>
      <c r="I6" s="159"/>
      <c r="J6" s="168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</row>
    <row r="7" spans="1:24" ht="14.25" customHeight="1" x14ac:dyDescent="0.2">
      <c r="A7" s="173"/>
      <c r="B7" s="173"/>
      <c r="C7" s="173"/>
      <c r="D7" s="173"/>
      <c r="E7" s="173"/>
      <c r="F7" s="173"/>
      <c r="G7" s="173"/>
      <c r="H7" s="162"/>
      <c r="I7" s="163"/>
      <c r="J7" s="186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</row>
    <row r="8" spans="1:24" ht="14.25" customHeight="1" x14ac:dyDescent="0.2">
      <c r="A8" s="155" t="s">
        <v>4081</v>
      </c>
      <c r="B8" s="155" t="s">
        <v>4086</v>
      </c>
      <c r="C8" s="173"/>
      <c r="D8" s="173"/>
      <c r="E8" s="173"/>
      <c r="F8" s="173"/>
      <c r="G8" s="173"/>
      <c r="H8" s="173" t="s">
        <v>2223</v>
      </c>
      <c r="I8" s="156">
        <f>IF(indice!$C$61="",indice!$D$7,indice!$C$61)</f>
        <v>0</v>
      </c>
      <c r="J8" s="186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65" t="s">
        <v>2223</v>
      </c>
      <c r="X8" s="166">
        <f>$I$8</f>
        <v>0</v>
      </c>
    </row>
    <row r="9" spans="1:24" ht="14.25" customHeight="1" x14ac:dyDescent="0.2">
      <c r="A9" s="155" t="s">
        <v>4082</v>
      </c>
      <c r="B9" s="155" t="s">
        <v>4079</v>
      </c>
      <c r="C9" s="173"/>
      <c r="D9" s="173"/>
      <c r="E9" s="173"/>
      <c r="F9" s="173"/>
      <c r="G9" s="173"/>
      <c r="H9" s="173" t="s">
        <v>2221</v>
      </c>
      <c r="I9" s="156">
        <f>indice!$E$10</f>
        <v>0</v>
      </c>
      <c r="J9" s="16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90"/>
      <c r="X9" s="190"/>
    </row>
    <row r="10" spans="1:24" ht="14.25" customHeight="1" x14ac:dyDescent="0.2">
      <c r="A10" s="173"/>
      <c r="B10" s="173"/>
      <c r="C10" s="173"/>
      <c r="D10" s="173"/>
      <c r="E10" s="173"/>
      <c r="F10" s="173"/>
      <c r="G10" s="173"/>
      <c r="H10" s="173" t="s">
        <v>2221</v>
      </c>
      <c r="I10" s="156">
        <f>indice!$F$10</f>
        <v>0</v>
      </c>
      <c r="J10" s="16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90"/>
      <c r="X10" s="190"/>
    </row>
    <row r="11" spans="1:24" ht="14.25" customHeight="1" x14ac:dyDescent="0.2">
      <c r="A11" s="55" t="s">
        <v>137</v>
      </c>
      <c r="B11" s="55" t="s">
        <v>4080</v>
      </c>
      <c r="C11" s="55" t="s">
        <v>141</v>
      </c>
      <c r="D11" s="55"/>
      <c r="E11" s="85" t="s">
        <v>143</v>
      </c>
      <c r="F11" s="67" t="s">
        <v>145</v>
      </c>
      <c r="G11" s="67" t="s">
        <v>2223</v>
      </c>
      <c r="H11" s="67" t="s">
        <v>148</v>
      </c>
      <c r="I11" s="68" t="s">
        <v>150</v>
      </c>
      <c r="K11" s="68" t="s">
        <v>3564</v>
      </c>
      <c r="L11" s="68"/>
      <c r="M11" s="68" t="s">
        <v>4534</v>
      </c>
      <c r="N11" s="68"/>
      <c r="O11" s="68" t="s">
        <v>3567</v>
      </c>
      <c r="P11" s="68"/>
      <c r="Q11" s="68" t="s">
        <v>3568</v>
      </c>
      <c r="R11" s="68"/>
      <c r="S11" s="68" t="s">
        <v>3571</v>
      </c>
      <c r="T11" s="68"/>
      <c r="U11" s="68" t="s">
        <v>4536</v>
      </c>
      <c r="V11" s="77"/>
      <c r="W11" s="68" t="s">
        <v>143</v>
      </c>
      <c r="X11" s="68" t="s">
        <v>148</v>
      </c>
    </row>
    <row r="12" spans="1:24" ht="14.25" customHeight="1" x14ac:dyDescent="0.2">
      <c r="A12" s="56" t="s">
        <v>138</v>
      </c>
      <c r="B12" s="56" t="s">
        <v>4078</v>
      </c>
      <c r="C12" s="56" t="s">
        <v>142</v>
      </c>
      <c r="D12" s="56"/>
      <c r="E12" s="86" t="s">
        <v>144</v>
      </c>
      <c r="F12" s="69" t="s">
        <v>146</v>
      </c>
      <c r="G12" s="69" t="s">
        <v>147</v>
      </c>
      <c r="H12" s="69" t="s">
        <v>149</v>
      </c>
      <c r="I12" s="70" t="s">
        <v>151</v>
      </c>
      <c r="K12" s="70" t="s">
        <v>3565</v>
      </c>
      <c r="L12" s="70"/>
      <c r="M12" s="70" t="s">
        <v>3566</v>
      </c>
      <c r="N12" s="70"/>
      <c r="O12" s="70" t="s">
        <v>3567</v>
      </c>
      <c r="P12" s="70"/>
      <c r="Q12" s="70" t="s">
        <v>3569</v>
      </c>
      <c r="R12" s="70"/>
      <c r="S12" s="70" t="s">
        <v>3570</v>
      </c>
      <c r="T12" s="70"/>
      <c r="U12" s="70" t="s">
        <v>4537</v>
      </c>
      <c r="V12" s="78"/>
      <c r="W12" s="70" t="s">
        <v>165</v>
      </c>
      <c r="X12" s="70" t="s">
        <v>149</v>
      </c>
    </row>
    <row r="13" spans="1:24" s="25" customFormat="1" ht="14.25" customHeight="1" x14ac:dyDescent="0.2">
      <c r="A13" s="22"/>
      <c r="B13" s="22"/>
      <c r="C13" s="22" t="s">
        <v>159</v>
      </c>
      <c r="D13" s="22" t="s">
        <v>0</v>
      </c>
      <c r="E13" s="36" t="s">
        <v>15</v>
      </c>
      <c r="F13" s="36"/>
      <c r="G13" s="36"/>
      <c r="H13" s="36" t="str">
        <f>E13</f>
        <v>€</v>
      </c>
      <c r="I13" s="24">
        <f>$I$9</f>
        <v>0</v>
      </c>
      <c r="U13" s="25" t="s">
        <v>4538</v>
      </c>
      <c r="V13" s="95"/>
    </row>
    <row r="14" spans="1:24" s="25" customFormat="1" ht="13.5" customHeight="1" x14ac:dyDescent="0.2">
      <c r="A14" s="40">
        <v>70820011000</v>
      </c>
      <c r="B14" s="22" t="s">
        <v>369</v>
      </c>
      <c r="C14" s="22">
        <v>0.15</v>
      </c>
      <c r="D14" s="22">
        <v>0.2</v>
      </c>
      <c r="E14" s="24">
        <v>299.69</v>
      </c>
      <c r="F14" s="35"/>
      <c r="G14" s="36">
        <f t="shared" ref="G14:G21" si="0">IF(F14="",IF($I$8="","",$I$8),F14)</f>
        <v>0</v>
      </c>
      <c r="H14" s="36">
        <f t="shared" ref="H14:H21" si="1">ROUND(E14*(G14),2)</f>
        <v>0</v>
      </c>
      <c r="I14" s="24">
        <f>H14*$I$10</f>
        <v>0</v>
      </c>
      <c r="K14" s="26"/>
      <c r="L14" s="26">
        <f>IFERROR((VLOOKUP(K14,tenute!D:E,2,FALSE)),0)</f>
        <v>0</v>
      </c>
      <c r="M14" s="26"/>
      <c r="N14" s="26">
        <f>IFERROR((VLOOKUP(M14,guarnizioni!G:H,2,FALSE)),0)</f>
        <v>0</v>
      </c>
      <c r="O14" s="26"/>
      <c r="P14" s="26">
        <f>IFERROR((VLOOKUP(O14,'IP55'!A:B,2,FALSE)),0)</f>
        <v>0</v>
      </c>
      <c r="Q14" s="26"/>
      <c r="R14" s="26"/>
      <c r="S14" s="36"/>
      <c r="T14" s="26">
        <f>IFERROR((VLOOKUP(S14,'IP55'!A:C,3,FALSE)),0)</f>
        <v>0</v>
      </c>
      <c r="U14" s="26"/>
      <c r="V14" s="124" t="str">
        <f>IF(U14="ok",(E14*0.06),"0,00")</f>
        <v>0,00</v>
      </c>
      <c r="W14" s="26" t="e">
        <f>E14+L14+N14+P14+R14+T14+V14</f>
        <v>#VALUE!</v>
      </c>
      <c r="X14" s="26" t="e">
        <f>W14*$I$8</f>
        <v>#VALUE!</v>
      </c>
    </row>
    <row r="15" spans="1:24" s="25" customFormat="1" ht="13.5" customHeight="1" x14ac:dyDescent="0.2">
      <c r="A15" s="40">
        <v>70820020000</v>
      </c>
      <c r="B15" s="22" t="s">
        <v>370</v>
      </c>
      <c r="C15" s="22">
        <v>0.45</v>
      </c>
      <c r="D15" s="22">
        <v>0.6</v>
      </c>
      <c r="E15" s="24">
        <v>323.14999999999998</v>
      </c>
      <c r="F15" s="35"/>
      <c r="G15" s="36">
        <f t="shared" si="0"/>
        <v>0</v>
      </c>
      <c r="H15" s="36">
        <f t="shared" si="1"/>
        <v>0</v>
      </c>
      <c r="I15" s="24">
        <f t="shared" ref="I15:I21" si="2">H15*$I$10</f>
        <v>0</v>
      </c>
      <c r="K15" s="26"/>
      <c r="L15" s="26">
        <f>IFERROR((VLOOKUP(K15,tenute!D:E,2,FALSE)),0)</f>
        <v>0</v>
      </c>
      <c r="M15" s="26"/>
      <c r="N15" s="26">
        <f>IFERROR((VLOOKUP(M15,guarnizioni!G:H,2,FALSE)),0)</f>
        <v>0</v>
      </c>
      <c r="O15" s="26"/>
      <c r="P15" s="26">
        <f>IFERROR((VLOOKUP(O15,'IP55'!A:B,2,FALSE)),0)</f>
        <v>0</v>
      </c>
      <c r="Q15" s="26"/>
      <c r="R15" s="26"/>
      <c r="S15" s="36"/>
      <c r="T15" s="26">
        <f>IFERROR((VLOOKUP(S15,'IP55'!A:C,3,FALSE)),0)</f>
        <v>0</v>
      </c>
      <c r="U15" s="26"/>
      <c r="V15" s="124" t="str">
        <f>IF(U15="ok",(E15*0.06),"0,00")</f>
        <v>0,00</v>
      </c>
      <c r="W15" s="26" t="e">
        <f t="shared" ref="W15:W30" si="3">E15+L15+N15+P15+R15+T15+V15</f>
        <v>#VALUE!</v>
      </c>
      <c r="X15" s="26" t="e">
        <f t="shared" ref="X15:X21" si="4">W15*$I$8</f>
        <v>#VALUE!</v>
      </c>
    </row>
    <row r="16" spans="1:24" s="25" customFormat="1" ht="13.5" customHeight="1" x14ac:dyDescent="0.2">
      <c r="A16" s="40">
        <v>70820030000</v>
      </c>
      <c r="B16" s="22" t="s">
        <v>371</v>
      </c>
      <c r="C16" s="22">
        <v>0.55000000000000004</v>
      </c>
      <c r="D16" s="22">
        <v>0.75</v>
      </c>
      <c r="E16" s="24">
        <v>361.35</v>
      </c>
      <c r="F16" s="35"/>
      <c r="G16" s="36">
        <f t="shared" si="0"/>
        <v>0</v>
      </c>
      <c r="H16" s="36">
        <f t="shared" si="1"/>
        <v>0</v>
      </c>
      <c r="I16" s="24">
        <f t="shared" si="2"/>
        <v>0</v>
      </c>
      <c r="K16" s="26"/>
      <c r="L16" s="26">
        <f>IFERROR((VLOOKUP(K16,tenute!D:E,2,FALSE)),0)</f>
        <v>0</v>
      </c>
      <c r="M16" s="26"/>
      <c r="N16" s="26">
        <f>IFERROR((VLOOKUP(M16,guarnizioni!G:H,2,FALSE)),0)</f>
        <v>0</v>
      </c>
      <c r="O16" s="26"/>
      <c r="P16" s="26">
        <f>IFERROR((VLOOKUP(O16,'IP55'!A:B,2,FALSE)),0)</f>
        <v>0</v>
      </c>
      <c r="Q16" s="26"/>
      <c r="R16" s="26"/>
      <c r="S16" s="36"/>
      <c r="T16" s="26">
        <f>IFERROR((VLOOKUP(S16,'IP55'!A:C,3,FALSE)),0)</f>
        <v>0</v>
      </c>
      <c r="U16" s="26"/>
      <c r="V16" s="124" t="str">
        <f>IF(U16="ok",(E16*0.06),"0,00")</f>
        <v>0,00</v>
      </c>
      <c r="W16" s="26" t="e">
        <f t="shared" si="3"/>
        <v>#VALUE!</v>
      </c>
      <c r="X16" s="26" t="e">
        <f t="shared" si="4"/>
        <v>#VALUE!</v>
      </c>
    </row>
    <row r="17" spans="1:24" s="25" customFormat="1" ht="13.5" customHeight="1" x14ac:dyDescent="0.2">
      <c r="A17" s="40">
        <v>70820041000</v>
      </c>
      <c r="B17" s="22" t="s">
        <v>3362</v>
      </c>
      <c r="C17" s="22">
        <v>0.75</v>
      </c>
      <c r="D17" s="22">
        <v>1</v>
      </c>
      <c r="E17" s="24">
        <v>425.51</v>
      </c>
      <c r="F17" s="35"/>
      <c r="G17" s="36">
        <f t="shared" si="0"/>
        <v>0</v>
      </c>
      <c r="H17" s="36">
        <f t="shared" si="1"/>
        <v>0</v>
      </c>
      <c r="I17" s="24">
        <f t="shared" si="2"/>
        <v>0</v>
      </c>
      <c r="K17" s="26"/>
      <c r="L17" s="26">
        <f>IFERROR((VLOOKUP(K17,tenute!D:E,2,FALSE)),0)</f>
        <v>0</v>
      </c>
      <c r="M17" s="26"/>
      <c r="N17" s="26">
        <f>IFERROR((VLOOKUP(M17,guarnizioni!G:H,2,FALSE)),0)</f>
        <v>0</v>
      </c>
      <c r="O17" s="26"/>
      <c r="P17" s="26">
        <f>IFERROR((VLOOKUP(O17,'IP55'!A:B,2,FALSE)),0)</f>
        <v>0</v>
      </c>
      <c r="Q17" s="26"/>
      <c r="R17" s="26"/>
      <c r="S17" s="36"/>
      <c r="T17" s="26">
        <f>IFERROR((VLOOKUP(S17,'IP55'!A:C,3,FALSE)),0)</f>
        <v>0</v>
      </c>
      <c r="U17" s="26"/>
      <c r="V17" s="124" t="str">
        <f>IF(U17="ok",(E17*0.06),"0,00")</f>
        <v>0,00</v>
      </c>
      <c r="W17" s="26" t="e">
        <f t="shared" si="3"/>
        <v>#VALUE!</v>
      </c>
      <c r="X17" s="26" t="e">
        <f t="shared" si="4"/>
        <v>#VALUE!</v>
      </c>
    </row>
    <row r="18" spans="1:24" s="25" customFormat="1" ht="13.5" customHeight="1" x14ac:dyDescent="0.2">
      <c r="A18" s="40">
        <v>71820011000</v>
      </c>
      <c r="B18" s="22" t="s">
        <v>5959</v>
      </c>
      <c r="C18" s="22">
        <v>0.15</v>
      </c>
      <c r="D18" s="22">
        <v>0.2</v>
      </c>
      <c r="E18" s="24">
        <v>556.97</v>
      </c>
      <c r="F18" s="35"/>
      <c r="G18" s="36">
        <f t="shared" si="0"/>
        <v>0</v>
      </c>
      <c r="H18" s="36">
        <f t="shared" si="1"/>
        <v>0</v>
      </c>
      <c r="I18" s="24">
        <f t="shared" si="2"/>
        <v>0</v>
      </c>
      <c r="K18" s="26"/>
      <c r="L18" s="26">
        <f>IFERROR((VLOOKUP(K18,tenute!D:E,2,FALSE)),0)</f>
        <v>0</v>
      </c>
      <c r="M18" s="26"/>
      <c r="N18" s="26">
        <f>IFERROR((VLOOKUP(M18,guarnizioni!G:H,2,FALSE)),0)</f>
        <v>0</v>
      </c>
      <c r="O18" s="26"/>
      <c r="P18" s="26">
        <f>IFERROR((VLOOKUP(O18,'IP55'!A:B,2,FALSE)),0)</f>
        <v>0</v>
      </c>
      <c r="Q18" s="26"/>
      <c r="R18" s="26"/>
      <c r="S18" s="36"/>
      <c r="T18" s="26"/>
      <c r="U18" s="26"/>
      <c r="V18" s="124" t="str">
        <f>IF(U18="ok",($E$14*0.06),"0,00")</f>
        <v>0,00</v>
      </c>
      <c r="W18" s="26" t="e">
        <f t="shared" si="3"/>
        <v>#VALUE!</v>
      </c>
      <c r="X18" s="26" t="e">
        <f t="shared" si="4"/>
        <v>#VALUE!</v>
      </c>
    </row>
    <row r="19" spans="1:24" s="25" customFormat="1" ht="13.5" customHeight="1" x14ac:dyDescent="0.2">
      <c r="A19" s="40">
        <v>71810020000</v>
      </c>
      <c r="B19" s="22" t="s">
        <v>5960</v>
      </c>
      <c r="C19" s="22">
        <v>0.45</v>
      </c>
      <c r="D19" s="22">
        <v>0.6</v>
      </c>
      <c r="E19" s="24">
        <v>636.19000000000005</v>
      </c>
      <c r="F19" s="35"/>
      <c r="G19" s="36">
        <f t="shared" si="0"/>
        <v>0</v>
      </c>
      <c r="H19" s="36">
        <f t="shared" si="1"/>
        <v>0</v>
      </c>
      <c r="I19" s="24">
        <f t="shared" si="2"/>
        <v>0</v>
      </c>
      <c r="K19" s="26"/>
      <c r="L19" s="26">
        <f>IFERROR((VLOOKUP(K19,tenute!D:E,2,FALSE)),0)</f>
        <v>0</v>
      </c>
      <c r="M19" s="26"/>
      <c r="N19" s="26">
        <f>IFERROR((VLOOKUP(M19,guarnizioni!G:H,2,FALSE)),0)</f>
        <v>0</v>
      </c>
      <c r="O19" s="26"/>
      <c r="P19" s="26">
        <f>IFERROR((VLOOKUP(O19,'IP55'!A:B,2,FALSE)),0)</f>
        <v>0</v>
      </c>
      <c r="Q19" s="26"/>
      <c r="R19" s="26"/>
      <c r="S19" s="36"/>
      <c r="T19" s="26"/>
      <c r="U19" s="26"/>
      <c r="V19" s="124" t="str">
        <f>IF(U19="ok",($E$15*0.06),"0,00")</f>
        <v>0,00</v>
      </c>
      <c r="W19" s="26" t="e">
        <f t="shared" si="3"/>
        <v>#VALUE!</v>
      </c>
      <c r="X19" s="26" t="e">
        <f t="shared" si="4"/>
        <v>#VALUE!</v>
      </c>
    </row>
    <row r="20" spans="1:24" s="25" customFormat="1" ht="13.5" customHeight="1" x14ac:dyDescent="0.2">
      <c r="A20" s="40">
        <v>71810030000</v>
      </c>
      <c r="B20" s="22" t="s">
        <v>5961</v>
      </c>
      <c r="C20" s="22">
        <v>0.55000000000000004</v>
      </c>
      <c r="D20" s="22">
        <v>0.75</v>
      </c>
      <c r="E20" s="24">
        <v>719.14</v>
      </c>
      <c r="F20" s="35"/>
      <c r="G20" s="36">
        <f t="shared" si="0"/>
        <v>0</v>
      </c>
      <c r="H20" s="36">
        <f t="shared" si="1"/>
        <v>0</v>
      </c>
      <c r="I20" s="24">
        <f t="shared" si="2"/>
        <v>0</v>
      </c>
      <c r="K20" s="26"/>
      <c r="L20" s="26">
        <f>IFERROR((VLOOKUP(K20,tenute!D:E,2,FALSE)),0)</f>
        <v>0</v>
      </c>
      <c r="M20" s="26"/>
      <c r="N20" s="26">
        <f>IFERROR((VLOOKUP(M20,guarnizioni!G:H,2,FALSE)),0)</f>
        <v>0</v>
      </c>
      <c r="O20" s="26"/>
      <c r="P20" s="26">
        <f>IFERROR((VLOOKUP(O20,'IP55'!A:B,2,FALSE)),0)</f>
        <v>0</v>
      </c>
      <c r="Q20" s="26"/>
      <c r="R20" s="26"/>
      <c r="S20" s="36"/>
      <c r="T20" s="26"/>
      <c r="U20" s="26"/>
      <c r="V20" s="124" t="str">
        <f>IF(U20="ok",($E$16*0.06),"0,00")</f>
        <v>0,00</v>
      </c>
      <c r="W20" s="26" t="e">
        <f t="shared" si="3"/>
        <v>#VALUE!</v>
      </c>
      <c r="X20" s="26" t="e">
        <f t="shared" si="4"/>
        <v>#VALUE!</v>
      </c>
    </row>
    <row r="21" spans="1:24" s="25" customFormat="1" ht="13.5" customHeight="1" x14ac:dyDescent="0.2">
      <c r="A21" s="40">
        <v>71810041000</v>
      </c>
      <c r="B21" s="22" t="s">
        <v>5962</v>
      </c>
      <c r="C21" s="22">
        <v>0.75</v>
      </c>
      <c r="D21" s="22">
        <v>1</v>
      </c>
      <c r="E21" s="24">
        <v>788.31</v>
      </c>
      <c r="F21" s="35"/>
      <c r="G21" s="36">
        <f t="shared" si="0"/>
        <v>0</v>
      </c>
      <c r="H21" s="36">
        <f t="shared" si="1"/>
        <v>0</v>
      </c>
      <c r="I21" s="24">
        <f t="shared" si="2"/>
        <v>0</v>
      </c>
      <c r="K21" s="26"/>
      <c r="L21" s="26">
        <f>IFERROR((VLOOKUP(K21,tenute!D:E,2,FALSE)),0)</f>
        <v>0</v>
      </c>
      <c r="M21" s="26"/>
      <c r="N21" s="26">
        <f>IFERROR((VLOOKUP(M21,guarnizioni!G:H,2,FALSE)),0)</f>
        <v>0</v>
      </c>
      <c r="O21" s="26"/>
      <c r="P21" s="26">
        <f>IFERROR((VLOOKUP(O21,'IP55'!A:B,2,FALSE)),0)</f>
        <v>0</v>
      </c>
      <c r="Q21" s="26"/>
      <c r="R21" s="26"/>
      <c r="S21" s="36"/>
      <c r="T21" s="26"/>
      <c r="U21" s="26"/>
      <c r="V21" s="124" t="str">
        <f>IF(U21="ok",($E$17*0.06),"0,00")</f>
        <v>0,00</v>
      </c>
      <c r="W21" s="26" t="e">
        <f t="shared" si="3"/>
        <v>#VALUE!</v>
      </c>
      <c r="X21" s="26" t="e">
        <f t="shared" si="4"/>
        <v>#VALUE!</v>
      </c>
    </row>
    <row r="23" spans="1:24" s="25" customFormat="1" ht="13.5" customHeight="1" x14ac:dyDescent="0.2">
      <c r="A23" s="40">
        <v>70920011000</v>
      </c>
      <c r="B23" s="22" t="s">
        <v>372</v>
      </c>
      <c r="C23" s="22">
        <v>0.15</v>
      </c>
      <c r="D23" s="22">
        <v>0.2</v>
      </c>
      <c r="E23" s="24">
        <v>299.69</v>
      </c>
      <c r="F23" s="35"/>
      <c r="G23" s="36">
        <f t="shared" ref="G23:G30" si="5">IF(F23="",IF($I$8="","",$I$8),F23)</f>
        <v>0</v>
      </c>
      <c r="H23" s="36">
        <f t="shared" ref="H23:H30" si="6">ROUND(E23*(G23),2)</f>
        <v>0</v>
      </c>
      <c r="I23" s="24">
        <f t="shared" ref="I23:I30" si="7">H23*$I$10</f>
        <v>0</v>
      </c>
      <c r="K23" s="26"/>
      <c r="L23" s="26">
        <f>IFERROR((VLOOKUP(K23,tenute!D:E,2,FALSE)),0)</f>
        <v>0</v>
      </c>
      <c r="M23" s="26"/>
      <c r="N23" s="26">
        <f>IFERROR((VLOOKUP(M23,guarnizioni!G:H,2,FALSE)),0)</f>
        <v>0</v>
      </c>
      <c r="O23" s="26"/>
      <c r="P23" s="26">
        <f>IFERROR((VLOOKUP(O23,'IP55'!A:B,2,FALSE)),0)</f>
        <v>0</v>
      </c>
      <c r="Q23" s="26"/>
      <c r="R23" s="26"/>
      <c r="S23" s="36"/>
      <c r="T23" s="26">
        <f>IFERROR((VLOOKUP(S23,'IP55'!A:C,3,FALSE)),0)</f>
        <v>0</v>
      </c>
      <c r="U23" s="26"/>
      <c r="V23" s="124" t="str">
        <f>IF(U23="ok",(E23*0.06),"0,00")</f>
        <v>0,00</v>
      </c>
      <c r="W23" s="26" t="e">
        <f t="shared" si="3"/>
        <v>#VALUE!</v>
      </c>
      <c r="X23" s="26" t="e">
        <f t="shared" ref="X23:X30" si="8">W23*$I$8</f>
        <v>#VALUE!</v>
      </c>
    </row>
    <row r="24" spans="1:24" s="25" customFormat="1" ht="13.5" customHeight="1" x14ac:dyDescent="0.2">
      <c r="A24" s="40">
        <v>70920020000</v>
      </c>
      <c r="B24" s="22" t="s">
        <v>373</v>
      </c>
      <c r="C24" s="22">
        <v>0.45</v>
      </c>
      <c r="D24" s="22">
        <v>0.6</v>
      </c>
      <c r="E24" s="24">
        <v>336.71</v>
      </c>
      <c r="F24" s="35"/>
      <c r="G24" s="36">
        <f t="shared" si="5"/>
        <v>0</v>
      </c>
      <c r="H24" s="36">
        <f t="shared" si="6"/>
        <v>0</v>
      </c>
      <c r="I24" s="24">
        <f t="shared" si="7"/>
        <v>0</v>
      </c>
      <c r="K24" s="26"/>
      <c r="L24" s="26">
        <f>IFERROR((VLOOKUP(K24,tenute!D:E,2,FALSE)),0)</f>
        <v>0</v>
      </c>
      <c r="M24" s="26"/>
      <c r="N24" s="26">
        <f>IFERROR((VLOOKUP(M24,guarnizioni!G:H,2,FALSE)),0)</f>
        <v>0</v>
      </c>
      <c r="O24" s="26"/>
      <c r="P24" s="26">
        <f>IFERROR((VLOOKUP(O24,'IP55'!A:B,2,FALSE)),0)</f>
        <v>0</v>
      </c>
      <c r="Q24" s="26"/>
      <c r="R24" s="26"/>
      <c r="S24" s="36"/>
      <c r="T24" s="26">
        <f>IFERROR((VLOOKUP(S24,'IP55'!A:C,3,FALSE)),0)</f>
        <v>0</v>
      </c>
      <c r="U24" s="26"/>
      <c r="V24" s="124" t="str">
        <f>IF(U24="ok",(E24*0.06),"0,00")</f>
        <v>0,00</v>
      </c>
      <c r="W24" s="26" t="e">
        <f t="shared" si="3"/>
        <v>#VALUE!</v>
      </c>
      <c r="X24" s="26" t="e">
        <f t="shared" si="8"/>
        <v>#VALUE!</v>
      </c>
    </row>
    <row r="25" spans="1:24" s="25" customFormat="1" ht="13.5" customHeight="1" x14ac:dyDescent="0.2">
      <c r="A25" s="40">
        <v>70920031000</v>
      </c>
      <c r="B25" s="22" t="s">
        <v>7300</v>
      </c>
      <c r="C25" s="22">
        <v>0.55000000000000004</v>
      </c>
      <c r="D25" s="22">
        <v>0.75</v>
      </c>
      <c r="E25" s="24">
        <v>407.1</v>
      </c>
      <c r="F25" s="35"/>
      <c r="G25" s="36">
        <f t="shared" si="5"/>
        <v>0</v>
      </c>
      <c r="H25" s="36">
        <f t="shared" si="6"/>
        <v>0</v>
      </c>
      <c r="I25" s="24">
        <f t="shared" si="7"/>
        <v>0</v>
      </c>
      <c r="K25" s="26"/>
      <c r="L25" s="26">
        <f>IFERROR((VLOOKUP(K25,tenute!D:E,2,FALSE)),0)</f>
        <v>0</v>
      </c>
      <c r="M25" s="26"/>
      <c r="N25" s="26">
        <f>IFERROR((VLOOKUP(M25,guarnizioni!G:H,2,FALSE)),0)</f>
        <v>0</v>
      </c>
      <c r="O25" s="26"/>
      <c r="P25" s="26">
        <f>IFERROR((VLOOKUP(O25,'IP55'!A:B,2,FALSE)),0)</f>
        <v>0</v>
      </c>
      <c r="Q25" s="26"/>
      <c r="R25" s="26"/>
      <c r="S25" s="36"/>
      <c r="T25" s="26">
        <f>IFERROR((VLOOKUP(S25,'IP55'!A:C,3,FALSE)),0)</f>
        <v>0</v>
      </c>
      <c r="U25" s="26"/>
      <c r="V25" s="124" t="str">
        <f>IF(U25="ok",(E25*0.06),"0,00")</f>
        <v>0,00</v>
      </c>
      <c r="W25" s="26" t="e">
        <f t="shared" si="3"/>
        <v>#VALUE!</v>
      </c>
      <c r="X25" s="26" t="e">
        <f t="shared" si="8"/>
        <v>#VALUE!</v>
      </c>
    </row>
    <row r="26" spans="1:24" s="25" customFormat="1" ht="13.5" customHeight="1" x14ac:dyDescent="0.2">
      <c r="A26" s="40">
        <v>70920041000</v>
      </c>
      <c r="B26" s="22" t="s">
        <v>7301</v>
      </c>
      <c r="C26" s="22">
        <v>0.75</v>
      </c>
      <c r="D26" s="22">
        <v>1</v>
      </c>
      <c r="E26" s="24">
        <v>439.3</v>
      </c>
      <c r="F26" s="35"/>
      <c r="G26" s="36">
        <f t="shared" si="5"/>
        <v>0</v>
      </c>
      <c r="H26" s="36">
        <f t="shared" si="6"/>
        <v>0</v>
      </c>
      <c r="I26" s="24">
        <f t="shared" si="7"/>
        <v>0</v>
      </c>
      <c r="K26" s="26"/>
      <c r="L26" s="26">
        <f>IFERROR((VLOOKUP(K26,tenute!D:E,2,FALSE)),0)</f>
        <v>0</v>
      </c>
      <c r="M26" s="26"/>
      <c r="N26" s="26">
        <f>IFERROR((VLOOKUP(M26,guarnizioni!G:H,2,FALSE)),0)</f>
        <v>0</v>
      </c>
      <c r="O26" s="26"/>
      <c r="P26" s="26">
        <f>IFERROR((VLOOKUP(O26,'IP55'!A:B,2,FALSE)),0)</f>
        <v>0</v>
      </c>
      <c r="Q26" s="26"/>
      <c r="R26" s="26"/>
      <c r="S26" s="36"/>
      <c r="T26" s="26">
        <f>IFERROR((VLOOKUP(S26,'IP55'!A:C,3,FALSE)),0)</f>
        <v>0</v>
      </c>
      <c r="U26" s="26"/>
      <c r="V26" s="124" t="str">
        <f>IF(U26="ok",(E26*0.06),"0,00")</f>
        <v>0,00</v>
      </c>
      <c r="W26" s="26" t="e">
        <f t="shared" si="3"/>
        <v>#VALUE!</v>
      </c>
      <c r="X26" s="26" t="e">
        <f t="shared" si="8"/>
        <v>#VALUE!</v>
      </c>
    </row>
    <row r="27" spans="1:24" s="25" customFormat="1" ht="13.5" customHeight="1" x14ac:dyDescent="0.2">
      <c r="A27" s="40">
        <v>71920011000</v>
      </c>
      <c r="B27" s="22" t="s">
        <v>5963</v>
      </c>
      <c r="C27" s="22">
        <v>0.15</v>
      </c>
      <c r="D27" s="22">
        <v>0.2</v>
      </c>
      <c r="E27" s="24">
        <v>556.97</v>
      </c>
      <c r="F27" s="35"/>
      <c r="G27" s="36">
        <f t="shared" si="5"/>
        <v>0</v>
      </c>
      <c r="H27" s="36">
        <f t="shared" si="6"/>
        <v>0</v>
      </c>
      <c r="I27" s="24">
        <f t="shared" si="7"/>
        <v>0</v>
      </c>
      <c r="K27" s="26"/>
      <c r="L27" s="26">
        <f>IFERROR((VLOOKUP(K27,tenute!D:E,2,FALSE)),0)</f>
        <v>0</v>
      </c>
      <c r="M27" s="26"/>
      <c r="N27" s="26">
        <f>IFERROR((VLOOKUP(M27,guarnizioni!G:H,2,FALSE)),0)</f>
        <v>0</v>
      </c>
      <c r="O27" s="26"/>
      <c r="P27" s="26">
        <f>IFERROR((VLOOKUP(O27,'IP55'!A:B,2,FALSE)),0)</f>
        <v>0</v>
      </c>
      <c r="Q27" s="26"/>
      <c r="R27" s="26"/>
      <c r="S27" s="36"/>
      <c r="T27" s="26"/>
      <c r="U27" s="26"/>
      <c r="V27" s="124" t="str">
        <f>IF(U27="ok",($E$23*0.06),"0,00")</f>
        <v>0,00</v>
      </c>
      <c r="W27" s="26" t="e">
        <f t="shared" si="3"/>
        <v>#VALUE!</v>
      </c>
      <c r="X27" s="26" t="e">
        <f t="shared" si="8"/>
        <v>#VALUE!</v>
      </c>
    </row>
    <row r="28" spans="1:24" s="25" customFormat="1" ht="13.5" customHeight="1" x14ac:dyDescent="0.2">
      <c r="A28" s="40">
        <v>71910020000</v>
      </c>
      <c r="B28" s="22" t="s">
        <v>5964</v>
      </c>
      <c r="C28" s="22">
        <v>0.45</v>
      </c>
      <c r="D28" s="22">
        <v>0.6</v>
      </c>
      <c r="E28" s="24">
        <v>648.73</v>
      </c>
      <c r="F28" s="35"/>
      <c r="G28" s="36">
        <f t="shared" si="5"/>
        <v>0</v>
      </c>
      <c r="H28" s="36">
        <f t="shared" si="6"/>
        <v>0</v>
      </c>
      <c r="I28" s="24">
        <f t="shared" si="7"/>
        <v>0</v>
      </c>
      <c r="K28" s="26"/>
      <c r="L28" s="26">
        <f>IFERROR((VLOOKUP(K28,tenute!D:E,2,FALSE)),0)</f>
        <v>0</v>
      </c>
      <c r="M28" s="26"/>
      <c r="N28" s="26">
        <f>IFERROR((VLOOKUP(M28,guarnizioni!G:H,2,FALSE)),0)</f>
        <v>0</v>
      </c>
      <c r="O28" s="26"/>
      <c r="P28" s="26">
        <f>IFERROR((VLOOKUP(O28,'IP55'!A:B,2,FALSE)),0)</f>
        <v>0</v>
      </c>
      <c r="Q28" s="26"/>
      <c r="R28" s="26"/>
      <c r="S28" s="36"/>
      <c r="T28" s="26"/>
      <c r="U28" s="26"/>
      <c r="V28" s="124" t="str">
        <f>IF(U28="ok",($E$24*0.06),"0,00")</f>
        <v>0,00</v>
      </c>
      <c r="W28" s="26" t="e">
        <f t="shared" si="3"/>
        <v>#VALUE!</v>
      </c>
      <c r="X28" s="26" t="e">
        <f t="shared" si="8"/>
        <v>#VALUE!</v>
      </c>
    </row>
    <row r="29" spans="1:24" s="25" customFormat="1" ht="13.5" customHeight="1" x14ac:dyDescent="0.2">
      <c r="A29" s="40">
        <v>71910031000</v>
      </c>
      <c r="B29" s="22" t="s">
        <v>7302</v>
      </c>
      <c r="C29" s="22">
        <v>0.55000000000000004</v>
      </c>
      <c r="D29" s="22">
        <v>0.75</v>
      </c>
      <c r="E29" s="24">
        <v>772.8</v>
      </c>
      <c r="F29" s="35"/>
      <c r="G29" s="36">
        <f t="shared" si="5"/>
        <v>0</v>
      </c>
      <c r="H29" s="36">
        <f t="shared" si="6"/>
        <v>0</v>
      </c>
      <c r="I29" s="24">
        <f t="shared" si="7"/>
        <v>0</v>
      </c>
      <c r="K29" s="26"/>
      <c r="L29" s="26">
        <f>IFERROR((VLOOKUP(K29,tenute!D:E,2,FALSE)),0)</f>
        <v>0</v>
      </c>
      <c r="M29" s="26"/>
      <c r="N29" s="26">
        <f>IFERROR((VLOOKUP(M29,guarnizioni!G:H,2,FALSE)),0)</f>
        <v>0</v>
      </c>
      <c r="O29" s="26"/>
      <c r="P29" s="26">
        <f>IFERROR((VLOOKUP(O29,'IP55'!A:B,2,FALSE)),0)</f>
        <v>0</v>
      </c>
      <c r="Q29" s="26"/>
      <c r="R29" s="26"/>
      <c r="S29" s="36"/>
      <c r="T29" s="26"/>
      <c r="U29" s="26"/>
      <c r="V29" s="124" t="str">
        <f>IF(U29="ok",($E$25*0.06),"0,00")</f>
        <v>0,00</v>
      </c>
      <c r="W29" s="26" t="e">
        <f t="shared" si="3"/>
        <v>#VALUE!</v>
      </c>
      <c r="X29" s="26" t="e">
        <f t="shared" si="8"/>
        <v>#VALUE!</v>
      </c>
    </row>
    <row r="30" spans="1:24" s="25" customFormat="1" ht="13.5" customHeight="1" x14ac:dyDescent="0.2">
      <c r="A30" s="40">
        <v>71910041000</v>
      </c>
      <c r="B30" s="22" t="s">
        <v>7303</v>
      </c>
      <c r="C30" s="22">
        <v>0.75</v>
      </c>
      <c r="D30" s="22">
        <v>1</v>
      </c>
      <c r="E30" s="24">
        <v>813.05</v>
      </c>
      <c r="F30" s="35"/>
      <c r="G30" s="36">
        <f t="shared" si="5"/>
        <v>0</v>
      </c>
      <c r="H30" s="36">
        <f t="shared" si="6"/>
        <v>0</v>
      </c>
      <c r="I30" s="24">
        <f t="shared" si="7"/>
        <v>0</v>
      </c>
      <c r="K30" s="26"/>
      <c r="L30" s="26">
        <f>IFERROR((VLOOKUP(K30,tenute!D:E,2,FALSE)),0)</f>
        <v>0</v>
      </c>
      <c r="M30" s="26"/>
      <c r="N30" s="26">
        <f>IFERROR((VLOOKUP(M30,guarnizioni!G:H,2,FALSE)),0)</f>
        <v>0</v>
      </c>
      <c r="O30" s="26"/>
      <c r="P30" s="26">
        <f>IFERROR((VLOOKUP(O30,'IP55'!A:B,2,FALSE)),0)</f>
        <v>0</v>
      </c>
      <c r="Q30" s="26"/>
      <c r="R30" s="26"/>
      <c r="S30" s="36"/>
      <c r="T30" s="26"/>
      <c r="U30" s="26"/>
      <c r="V30" s="124" t="str">
        <f>IF(U30="ok",($E$26*0.06),"0,00")</f>
        <v>0,00</v>
      </c>
      <c r="W30" s="26" t="e">
        <f t="shared" si="3"/>
        <v>#VALUE!</v>
      </c>
      <c r="X30" s="26" t="e">
        <f t="shared" si="8"/>
        <v>#VALUE!</v>
      </c>
    </row>
  </sheetData>
  <mergeCells count="4">
    <mergeCell ref="K3:X4"/>
    <mergeCell ref="A3:B4"/>
    <mergeCell ref="A1:I1"/>
    <mergeCell ref="A2:I2"/>
  </mergeCells>
  <phoneticPr fontId="1" type="noConversion"/>
  <conditionalFormatting sqref="A14:D21 F14:I21">
    <cfRule type="expression" dxfId="472" priority="54">
      <formula>MOD(ROW(),2)=0</formula>
    </cfRule>
  </conditionalFormatting>
  <conditionalFormatting sqref="K14:S21">
    <cfRule type="expression" dxfId="471" priority="40">
      <formula>MOD(ROW(),2)=0</formula>
    </cfRule>
  </conditionalFormatting>
  <conditionalFormatting sqref="T14 T15:V21">
    <cfRule type="expression" dxfId="470" priority="44">
      <formula>MOD(ROW(),2)=0</formula>
    </cfRule>
  </conditionalFormatting>
  <conditionalFormatting sqref="U14:X21">
    <cfRule type="expression" dxfId="469" priority="11">
      <formula>MOD(ROW(),2)=0</formula>
    </cfRule>
  </conditionalFormatting>
  <conditionalFormatting sqref="A23:D30 F23:I30">
    <cfRule type="expression" dxfId="468" priority="6">
      <formula>MOD(ROW(),2)=0</formula>
    </cfRule>
  </conditionalFormatting>
  <conditionalFormatting sqref="K23:S30">
    <cfRule type="expression" dxfId="467" priority="4">
      <formula>MOD(ROW(),2)=0</formula>
    </cfRule>
  </conditionalFormatting>
  <conditionalFormatting sqref="T23:V30">
    <cfRule type="expression" dxfId="466" priority="5">
      <formula>MOD(ROW(),2)=0</formula>
    </cfRule>
  </conditionalFormatting>
  <conditionalFormatting sqref="U23:X30">
    <cfRule type="expression" dxfId="465" priority="3">
      <formula>MOD(ROW(),2)=0</formula>
    </cfRule>
  </conditionalFormatting>
  <conditionalFormatting sqref="E14:E21 E23:E30">
    <cfRule type="expression" dxfId="464" priority="2">
      <formula>MOD(ROW(),2)=0</formula>
    </cfRule>
  </conditionalFormatting>
  <dataValidations count="7">
    <dataValidation type="list" allowBlank="1" showInputMessage="1" showErrorMessage="1" sqref="K19:K21 K15:K17 K28:K30 K24:K26">
      <formula1>ROTENR2R3R5D12</formula1>
    </dataValidation>
    <dataValidation type="list" allowBlank="1" showInputMessage="1" showErrorMessage="1" sqref="K14 K18 K23 K27">
      <formula1>ROTENR2R3R5D10</formula1>
    </dataValidation>
    <dataValidation type="list" allowBlank="1" showInputMessage="1" showErrorMessage="1" sqref="M27 M18 M23 M14">
      <formula1>PG18RIGA2</formula1>
    </dataValidation>
    <dataValidation type="list" allowBlank="1" showInputMessage="1" showErrorMessage="1" sqref="M28 M24 M15 M19">
      <formula1>PG18RIGA6</formula1>
    </dataValidation>
    <dataValidation type="list" allowBlank="1" showInputMessage="1" showErrorMessage="1" sqref="M16:M17 M20:M21 M25:M26 M29:M30">
      <formula1>PG18RIGA7</formula1>
    </dataValidation>
    <dataValidation type="list" allowBlank="1" showInputMessage="1" showErrorMessage="1" sqref="O23:O24 S14:S15 O18 O14:O15 O27 S23:S24">
      <formula1>SIZE63</formula1>
    </dataValidation>
    <dataValidation type="list" allowBlank="1" showInputMessage="1" showErrorMessage="1" sqref="O16:O17 O19:O21 S16:S17 O28:O30 O25:O26 S25:S26">
      <formula1>SIZE71</formula1>
    </dataValidation>
  </dataValidations>
  <hyperlinks>
    <hyperlink ref="H5" location="indice!A1" display="INDICE"/>
  </hyperlinks>
  <pageMargins left="0.25" right="0.25" top="0.75000000000000011" bottom="0.75000000000000011" header="0.30000000000000004" footer="0.30000000000000004"/>
  <pageSetup paperSize="9" orientation="portrait"/>
  <headerFooter alignWithMargins="0">
    <oddFooter>&amp;L&amp;"Calibri,Normale"&amp;K000000&amp;P&amp;R&amp;"Calibri,Normale"&amp;K00000065656565</oddFooter>
  </headerFooter>
  <ignoredErrors>
    <ignoredError sqref="L14:X30" unlockedFormula="1"/>
    <ignoredError sqref="A27:A28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tabColor theme="8" tint="-0.249977111117893"/>
  </sheetPr>
  <dimension ref="A1:K67"/>
  <sheetViews>
    <sheetView zoomScaleNormal="100" zoomScalePageLayoutView="120" workbookViewId="0">
      <selection activeCell="A3" sqref="A3:A4"/>
    </sheetView>
  </sheetViews>
  <sheetFormatPr defaultColWidth="8.85546875" defaultRowHeight="14.25" customHeight="1" x14ac:dyDescent="0.2"/>
  <cols>
    <col min="1" max="1" width="18.140625" style="41" customWidth="1"/>
    <col min="2" max="2" width="23.42578125" style="41" bestFit="1" customWidth="1"/>
    <col min="3" max="3" width="8.140625" style="41" bestFit="1" customWidth="1"/>
    <col min="4" max="4" width="5.85546875" style="41" bestFit="1" customWidth="1"/>
    <col min="5" max="5" width="9.140625" style="76" bestFit="1" customWidth="1"/>
    <col min="6" max="6" width="17.140625" style="76" bestFit="1" customWidth="1"/>
    <col min="7" max="8" width="17.42578125" style="76" bestFit="1" customWidth="1"/>
    <col min="9" max="9" width="20.140625" style="44" bestFit="1" customWidth="1"/>
    <col min="10" max="16384" width="8.85546875" style="41"/>
  </cols>
  <sheetData>
    <row r="1" spans="1:10" ht="14.25" customHeight="1" x14ac:dyDescent="0.2">
      <c r="A1" s="317" t="s">
        <v>8513</v>
      </c>
      <c r="B1" s="317"/>
      <c r="C1" s="317"/>
      <c r="D1" s="317"/>
      <c r="E1" s="317"/>
      <c r="F1" s="317"/>
      <c r="G1" s="317"/>
      <c r="H1" s="317"/>
      <c r="I1" s="317"/>
    </row>
    <row r="2" spans="1:10" ht="14.25" customHeight="1" x14ac:dyDescent="0.2">
      <c r="A2" s="317" t="s">
        <v>8514</v>
      </c>
      <c r="B2" s="317"/>
      <c r="C2" s="317"/>
      <c r="D2" s="317"/>
      <c r="E2" s="317"/>
      <c r="F2" s="317"/>
      <c r="G2" s="317"/>
      <c r="H2" s="317"/>
      <c r="I2" s="317"/>
    </row>
    <row r="3" spans="1:10" ht="14.25" customHeight="1" x14ac:dyDescent="0.2">
      <c r="A3" s="292" t="s">
        <v>55</v>
      </c>
      <c r="B3" s="79"/>
      <c r="C3" s="79"/>
      <c r="D3" s="79"/>
      <c r="E3" s="79"/>
      <c r="F3" s="79"/>
      <c r="G3" s="79"/>
      <c r="H3" s="79"/>
      <c r="I3" s="79"/>
      <c r="J3" s="46"/>
    </row>
    <row r="4" spans="1:10" ht="14.25" customHeight="1" x14ac:dyDescent="0.2">
      <c r="A4" s="292"/>
      <c r="B4" s="79"/>
      <c r="C4" s="79"/>
      <c r="D4" s="79"/>
      <c r="E4" s="79"/>
      <c r="F4" s="79"/>
      <c r="G4" s="79"/>
      <c r="H4" s="79"/>
      <c r="I4" s="79"/>
      <c r="J4" s="46"/>
    </row>
    <row r="5" spans="1:10" ht="14.25" customHeight="1" x14ac:dyDescent="0.2">
      <c r="A5" s="168" t="s">
        <v>101</v>
      </c>
      <c r="B5" s="168"/>
      <c r="C5" s="168"/>
      <c r="D5" s="168"/>
      <c r="E5" s="168"/>
      <c r="F5" s="168"/>
      <c r="G5" s="168"/>
      <c r="H5" s="182" t="s">
        <v>2224</v>
      </c>
      <c r="I5" s="159"/>
      <c r="J5" s="46"/>
    </row>
    <row r="6" spans="1:10" ht="14.25" customHeight="1" x14ac:dyDescent="0.2">
      <c r="A6" s="168" t="s">
        <v>74</v>
      </c>
      <c r="B6" s="168"/>
      <c r="C6" s="168"/>
      <c r="D6" s="168"/>
      <c r="E6" s="168"/>
      <c r="F6" s="168"/>
      <c r="G6" s="168"/>
      <c r="H6" s="162"/>
      <c r="I6" s="159"/>
      <c r="J6" s="46"/>
    </row>
    <row r="7" spans="1:10" ht="14.25" customHeight="1" x14ac:dyDescent="0.2">
      <c r="A7" s="173"/>
      <c r="B7" s="173"/>
      <c r="C7" s="173"/>
      <c r="D7" s="173"/>
      <c r="E7" s="173"/>
      <c r="F7" s="173"/>
      <c r="G7" s="173"/>
      <c r="H7" s="162"/>
      <c r="I7" s="163"/>
      <c r="J7" s="47"/>
    </row>
    <row r="8" spans="1:10" ht="14.25" customHeight="1" x14ac:dyDescent="0.2">
      <c r="A8" s="155" t="s">
        <v>4082</v>
      </c>
      <c r="B8" s="155" t="s">
        <v>4079</v>
      </c>
      <c r="C8" s="173"/>
      <c r="D8" s="173"/>
      <c r="E8" s="173"/>
      <c r="F8" s="173"/>
      <c r="G8" s="173"/>
      <c r="H8" s="173" t="s">
        <v>2223</v>
      </c>
      <c r="I8" s="156">
        <f>IF(indice!$C$64="",indice!$D$7,indice!$C$64)</f>
        <v>0</v>
      </c>
      <c r="J8" s="47"/>
    </row>
    <row r="9" spans="1:10" ht="14.25" customHeight="1" x14ac:dyDescent="0.2">
      <c r="A9" s="173"/>
      <c r="B9" s="173"/>
      <c r="C9" s="173"/>
      <c r="D9" s="173"/>
      <c r="E9" s="173"/>
      <c r="F9" s="173"/>
      <c r="G9" s="173"/>
      <c r="H9" s="173" t="s">
        <v>2221</v>
      </c>
      <c r="I9" s="156">
        <f>indice!$E$10</f>
        <v>0</v>
      </c>
    </row>
    <row r="10" spans="1:10" ht="14.25" customHeight="1" x14ac:dyDescent="0.2">
      <c r="A10" s="173"/>
      <c r="B10" s="173"/>
      <c r="C10" s="173"/>
      <c r="D10" s="173"/>
      <c r="E10" s="173"/>
      <c r="F10" s="173"/>
      <c r="G10" s="173"/>
      <c r="H10" s="173" t="s">
        <v>2221</v>
      </c>
      <c r="I10" s="156">
        <f>indice!$F$10</f>
        <v>0</v>
      </c>
    </row>
    <row r="11" spans="1:10" ht="14.25" customHeight="1" x14ac:dyDescent="0.2">
      <c r="A11" s="55" t="s">
        <v>137</v>
      </c>
      <c r="B11" s="55" t="s">
        <v>4080</v>
      </c>
      <c r="C11" s="55" t="s">
        <v>141</v>
      </c>
      <c r="D11" s="55"/>
      <c r="E11" s="55" t="s">
        <v>143</v>
      </c>
      <c r="F11" s="67" t="s">
        <v>145</v>
      </c>
      <c r="G11" s="67" t="s">
        <v>2223</v>
      </c>
      <c r="H11" s="67" t="s">
        <v>148</v>
      </c>
      <c r="I11" s="68" t="s">
        <v>150</v>
      </c>
    </row>
    <row r="12" spans="1:10" ht="14.25" customHeight="1" x14ac:dyDescent="0.2">
      <c r="A12" s="56" t="s">
        <v>138</v>
      </c>
      <c r="B12" s="56" t="s">
        <v>4078</v>
      </c>
      <c r="C12" s="56" t="s">
        <v>142</v>
      </c>
      <c r="D12" s="56"/>
      <c r="E12" s="56" t="s">
        <v>144</v>
      </c>
      <c r="F12" s="69" t="s">
        <v>146</v>
      </c>
      <c r="G12" s="69" t="s">
        <v>147</v>
      </c>
      <c r="H12" s="69" t="s">
        <v>149</v>
      </c>
      <c r="I12" s="70" t="s">
        <v>151</v>
      </c>
    </row>
    <row r="13" spans="1:10" s="25" customFormat="1" ht="14.25" customHeight="1" x14ac:dyDescent="0.2">
      <c r="A13" s="22"/>
      <c r="B13" s="22"/>
      <c r="C13" s="22" t="s">
        <v>159</v>
      </c>
      <c r="D13" s="22" t="s">
        <v>0</v>
      </c>
      <c r="E13" s="36" t="s">
        <v>15</v>
      </c>
      <c r="F13" s="36"/>
      <c r="G13" s="36"/>
      <c r="H13" s="36" t="str">
        <f>E13</f>
        <v>€</v>
      </c>
      <c r="I13" s="24">
        <f>$I$9</f>
        <v>0</v>
      </c>
    </row>
    <row r="14" spans="1:10" s="25" customFormat="1" ht="14.25" customHeight="1" x14ac:dyDescent="0.2">
      <c r="A14" s="40" t="s">
        <v>7310</v>
      </c>
      <c r="B14" s="22" t="s">
        <v>7311</v>
      </c>
      <c r="C14" s="22">
        <v>0.55000000000000004</v>
      </c>
      <c r="D14" s="22">
        <v>0.75</v>
      </c>
      <c r="E14" s="24">
        <v>266.31</v>
      </c>
      <c r="F14" s="35"/>
      <c r="G14" s="36">
        <f t="shared" ref="G14:G21" si="0">IF(F14="",IF($I$8="","",$I$8),F14)</f>
        <v>0</v>
      </c>
      <c r="H14" s="36">
        <f t="shared" ref="H14:H21" si="1">ROUND(E14*(G14),2)</f>
        <v>0</v>
      </c>
      <c r="I14" s="24">
        <f>H14*$I$10</f>
        <v>0</v>
      </c>
    </row>
    <row r="15" spans="1:10" s="25" customFormat="1" ht="14.25" customHeight="1" x14ac:dyDescent="0.2">
      <c r="A15" s="40" t="s">
        <v>4831</v>
      </c>
      <c r="B15" s="22" t="s">
        <v>4833</v>
      </c>
      <c r="C15" s="22">
        <v>0.65</v>
      </c>
      <c r="D15" s="22">
        <v>0.9</v>
      </c>
      <c r="E15" s="24">
        <v>315.55</v>
      </c>
      <c r="F15" s="35"/>
      <c r="G15" s="36">
        <f t="shared" si="0"/>
        <v>0</v>
      </c>
      <c r="H15" s="36">
        <f t="shared" si="1"/>
        <v>0</v>
      </c>
      <c r="I15" s="24">
        <f t="shared" ref="I15:I21" si="2">H15*$I$10</f>
        <v>0</v>
      </c>
    </row>
    <row r="16" spans="1:10" s="25" customFormat="1" ht="14.25" customHeight="1" x14ac:dyDescent="0.2">
      <c r="A16" s="40" t="s">
        <v>4832</v>
      </c>
      <c r="B16" s="22" t="s">
        <v>4834</v>
      </c>
      <c r="C16" s="22">
        <v>0.75</v>
      </c>
      <c r="D16" s="22">
        <v>1</v>
      </c>
      <c r="E16" s="24">
        <v>340.18</v>
      </c>
      <c r="F16" s="35"/>
      <c r="G16" s="36">
        <f t="shared" si="0"/>
        <v>0</v>
      </c>
      <c r="H16" s="36">
        <f t="shared" si="1"/>
        <v>0</v>
      </c>
      <c r="I16" s="24">
        <f t="shared" si="2"/>
        <v>0</v>
      </c>
    </row>
    <row r="17" spans="1:11" s="25" customFormat="1" ht="14.25" customHeight="1" x14ac:dyDescent="0.2">
      <c r="A17" s="40" t="s">
        <v>374</v>
      </c>
      <c r="B17" s="22" t="s">
        <v>375</v>
      </c>
      <c r="C17" s="22">
        <v>1.1000000000000001</v>
      </c>
      <c r="D17" s="22">
        <v>1.5</v>
      </c>
      <c r="E17" s="24">
        <v>540.09</v>
      </c>
      <c r="F17" s="35"/>
      <c r="G17" s="36">
        <f t="shared" si="0"/>
        <v>0</v>
      </c>
      <c r="H17" s="36">
        <f t="shared" si="1"/>
        <v>0</v>
      </c>
      <c r="I17" s="24">
        <f t="shared" si="2"/>
        <v>0</v>
      </c>
    </row>
    <row r="18" spans="1:11" s="25" customFormat="1" ht="14.25" customHeight="1" x14ac:dyDescent="0.2">
      <c r="A18" s="40" t="s">
        <v>376</v>
      </c>
      <c r="B18" s="22" t="s">
        <v>377</v>
      </c>
      <c r="C18" s="22">
        <v>1.1000000000000001</v>
      </c>
      <c r="D18" s="22">
        <v>1.5</v>
      </c>
      <c r="E18" s="24">
        <v>540.09</v>
      </c>
      <c r="F18" s="35"/>
      <c r="G18" s="36">
        <f t="shared" si="0"/>
        <v>0</v>
      </c>
      <c r="H18" s="36">
        <f t="shared" si="1"/>
        <v>0</v>
      </c>
      <c r="I18" s="24">
        <f t="shared" si="2"/>
        <v>0</v>
      </c>
    </row>
    <row r="19" spans="1:11" s="25" customFormat="1" ht="14.25" customHeight="1" x14ac:dyDescent="0.2">
      <c r="A19" s="40" t="s">
        <v>378</v>
      </c>
      <c r="B19" s="22" t="s">
        <v>379</v>
      </c>
      <c r="C19" s="22">
        <v>1.1000000000000001</v>
      </c>
      <c r="D19" s="22">
        <v>1.5</v>
      </c>
      <c r="E19" s="24">
        <v>540.09</v>
      </c>
      <c r="F19" s="35"/>
      <c r="G19" s="36">
        <f t="shared" si="0"/>
        <v>0</v>
      </c>
      <c r="H19" s="36">
        <f t="shared" si="1"/>
        <v>0</v>
      </c>
      <c r="I19" s="24">
        <f t="shared" si="2"/>
        <v>0</v>
      </c>
      <c r="J19" s="121"/>
      <c r="K19" s="73"/>
    </row>
    <row r="20" spans="1:11" s="25" customFormat="1" ht="14.25" customHeight="1" x14ac:dyDescent="0.2">
      <c r="A20" s="40" t="s">
        <v>3365</v>
      </c>
      <c r="B20" s="22" t="s">
        <v>3363</v>
      </c>
      <c r="C20" s="22">
        <v>1.5</v>
      </c>
      <c r="D20" s="22">
        <v>2</v>
      </c>
      <c r="E20" s="24">
        <v>688.07</v>
      </c>
      <c r="F20" s="35"/>
      <c r="G20" s="36">
        <f t="shared" si="0"/>
        <v>0</v>
      </c>
      <c r="H20" s="36">
        <f t="shared" si="1"/>
        <v>0</v>
      </c>
      <c r="I20" s="24">
        <f t="shared" si="2"/>
        <v>0</v>
      </c>
    </row>
    <row r="21" spans="1:11" s="25" customFormat="1" ht="14.25" customHeight="1" x14ac:dyDescent="0.2">
      <c r="A21" s="40" t="s">
        <v>3366</v>
      </c>
      <c r="B21" s="22" t="s">
        <v>3364</v>
      </c>
      <c r="C21" s="22">
        <v>1.5</v>
      </c>
      <c r="D21" s="22">
        <v>2</v>
      </c>
      <c r="E21" s="24">
        <v>688.07</v>
      </c>
      <c r="F21" s="35"/>
      <c r="G21" s="36">
        <f t="shared" si="0"/>
        <v>0</v>
      </c>
      <c r="H21" s="36">
        <f t="shared" si="1"/>
        <v>0</v>
      </c>
      <c r="I21" s="24">
        <f t="shared" si="2"/>
        <v>0</v>
      </c>
    </row>
    <row r="23" spans="1:11" s="25" customFormat="1" ht="14.25" customHeight="1" x14ac:dyDescent="0.2">
      <c r="A23" s="40" t="s">
        <v>7304</v>
      </c>
      <c r="B23" s="22" t="s">
        <v>7312</v>
      </c>
      <c r="C23" s="22">
        <v>0.55000000000000004</v>
      </c>
      <c r="D23" s="22">
        <v>0.75</v>
      </c>
      <c r="E23" s="24">
        <v>274.85000000000002</v>
      </c>
      <c r="F23" s="35"/>
      <c r="G23" s="36">
        <f t="shared" ref="G23:G30" si="3">IF(F23="",IF($I$8="","",$I$8),F23)</f>
        <v>0</v>
      </c>
      <c r="H23" s="36">
        <f t="shared" ref="H23:H30" si="4">ROUND(E23*(G23),2)</f>
        <v>0</v>
      </c>
      <c r="I23" s="24">
        <f t="shared" ref="I23:I30" si="5">H23*$I$10</f>
        <v>0</v>
      </c>
    </row>
    <row r="24" spans="1:11" s="25" customFormat="1" ht="14.25" customHeight="1" x14ac:dyDescent="0.2">
      <c r="A24" s="40" t="s">
        <v>7305</v>
      </c>
      <c r="B24" s="22" t="s">
        <v>7313</v>
      </c>
      <c r="C24" s="22">
        <v>0.65</v>
      </c>
      <c r="D24" s="22">
        <v>0.9</v>
      </c>
      <c r="E24" s="24">
        <v>325.45</v>
      </c>
      <c r="F24" s="35"/>
      <c r="G24" s="36">
        <f t="shared" si="3"/>
        <v>0</v>
      </c>
      <c r="H24" s="36">
        <f t="shared" si="4"/>
        <v>0</v>
      </c>
      <c r="I24" s="24">
        <f t="shared" si="5"/>
        <v>0</v>
      </c>
    </row>
    <row r="25" spans="1:11" s="25" customFormat="1" ht="14.25" customHeight="1" x14ac:dyDescent="0.2">
      <c r="A25" s="40" t="s">
        <v>7306</v>
      </c>
      <c r="B25" s="22" t="s">
        <v>7314</v>
      </c>
      <c r="C25" s="22">
        <v>0.75</v>
      </c>
      <c r="D25" s="22">
        <v>1</v>
      </c>
      <c r="E25" s="24">
        <v>350.75</v>
      </c>
      <c r="F25" s="35"/>
      <c r="G25" s="36">
        <f t="shared" si="3"/>
        <v>0</v>
      </c>
      <c r="H25" s="36">
        <f t="shared" si="4"/>
        <v>0</v>
      </c>
      <c r="I25" s="24">
        <f t="shared" si="5"/>
        <v>0</v>
      </c>
    </row>
    <row r="26" spans="1:11" s="25" customFormat="1" ht="14.25" customHeight="1" x14ac:dyDescent="0.2">
      <c r="A26" s="40" t="s">
        <v>7307</v>
      </c>
      <c r="B26" s="22" t="s">
        <v>7315</v>
      </c>
      <c r="C26" s="22">
        <v>1.1000000000000001</v>
      </c>
      <c r="D26" s="22">
        <v>1.5</v>
      </c>
      <c r="E26" s="24">
        <v>556.6</v>
      </c>
      <c r="F26" s="35"/>
      <c r="G26" s="36">
        <f t="shared" si="3"/>
        <v>0</v>
      </c>
      <c r="H26" s="36">
        <f t="shared" si="4"/>
        <v>0</v>
      </c>
      <c r="I26" s="24">
        <f t="shared" si="5"/>
        <v>0</v>
      </c>
    </row>
    <row r="27" spans="1:11" s="25" customFormat="1" ht="14.25" customHeight="1" x14ac:dyDescent="0.2">
      <c r="A27" s="40" t="s">
        <v>7308</v>
      </c>
      <c r="B27" s="22" t="s">
        <v>7316</v>
      </c>
      <c r="C27" s="22">
        <v>1.1000000000000001</v>
      </c>
      <c r="D27" s="22">
        <v>1.5</v>
      </c>
      <c r="E27" s="24">
        <v>556.6</v>
      </c>
      <c r="F27" s="35"/>
      <c r="G27" s="36">
        <f t="shared" si="3"/>
        <v>0</v>
      </c>
      <c r="H27" s="36">
        <f t="shared" si="4"/>
        <v>0</v>
      </c>
      <c r="I27" s="24">
        <f t="shared" si="5"/>
        <v>0</v>
      </c>
    </row>
    <row r="28" spans="1:11" s="25" customFormat="1" ht="14.25" customHeight="1" x14ac:dyDescent="0.2">
      <c r="A28" s="40" t="s">
        <v>7309</v>
      </c>
      <c r="B28" s="22" t="s">
        <v>7317</v>
      </c>
      <c r="C28" s="22">
        <v>1.1000000000000001</v>
      </c>
      <c r="D28" s="22">
        <v>1.5</v>
      </c>
      <c r="E28" s="24">
        <v>556.6</v>
      </c>
      <c r="F28" s="35"/>
      <c r="G28" s="36">
        <f t="shared" si="3"/>
        <v>0</v>
      </c>
      <c r="H28" s="36">
        <f t="shared" si="4"/>
        <v>0</v>
      </c>
      <c r="I28" s="24">
        <f t="shared" si="5"/>
        <v>0</v>
      </c>
    </row>
    <row r="29" spans="1:11" s="25" customFormat="1" ht="14.25" customHeight="1" x14ac:dyDescent="0.2">
      <c r="A29" s="40" t="s">
        <v>380</v>
      </c>
      <c r="B29" s="22" t="s">
        <v>381</v>
      </c>
      <c r="C29" s="22">
        <v>1.5</v>
      </c>
      <c r="D29" s="22">
        <v>2</v>
      </c>
      <c r="E29" s="24">
        <v>688.07</v>
      </c>
      <c r="F29" s="35"/>
      <c r="G29" s="36">
        <f t="shared" si="3"/>
        <v>0</v>
      </c>
      <c r="H29" s="36">
        <f t="shared" si="4"/>
        <v>0</v>
      </c>
      <c r="I29" s="24">
        <f t="shared" si="5"/>
        <v>0</v>
      </c>
    </row>
    <row r="30" spans="1:11" s="25" customFormat="1" ht="14.25" customHeight="1" x14ac:dyDescent="0.2">
      <c r="A30" s="40" t="s">
        <v>382</v>
      </c>
      <c r="B30" s="22" t="s">
        <v>383</v>
      </c>
      <c r="C30" s="22">
        <v>1.5</v>
      </c>
      <c r="D30" s="22">
        <v>2</v>
      </c>
      <c r="E30" s="24">
        <v>688.07</v>
      </c>
      <c r="F30" s="35"/>
      <c r="G30" s="36">
        <f t="shared" si="3"/>
        <v>0</v>
      </c>
      <c r="H30" s="36">
        <f t="shared" si="4"/>
        <v>0</v>
      </c>
      <c r="I30" s="24">
        <f t="shared" si="5"/>
        <v>0</v>
      </c>
    </row>
    <row r="67" spans="8:8" ht="14.25" customHeight="1" x14ac:dyDescent="0.2">
      <c r="H67" s="28"/>
    </row>
  </sheetData>
  <mergeCells count="3">
    <mergeCell ref="A3:A4"/>
    <mergeCell ref="A1:I1"/>
    <mergeCell ref="A2:I2"/>
  </mergeCells>
  <phoneticPr fontId="1" type="noConversion"/>
  <conditionalFormatting sqref="F23:I30 A23:D30">
    <cfRule type="expression" dxfId="463" priority="34">
      <formula>MOD(ROW(),2)=0</formula>
    </cfRule>
  </conditionalFormatting>
  <conditionalFormatting sqref="F14:I21 A14:D21">
    <cfRule type="expression" dxfId="462" priority="36">
      <formula>MOD(ROW(),2)=0</formula>
    </cfRule>
  </conditionalFormatting>
  <conditionalFormatting sqref="E14">
    <cfRule type="expression" dxfId="461" priority="32">
      <formula>MOD(ROW(),2)=0</formula>
    </cfRule>
  </conditionalFormatting>
  <conditionalFormatting sqref="E15">
    <cfRule type="expression" dxfId="460" priority="15">
      <formula>MOD(ROW(),2)=0</formula>
    </cfRule>
  </conditionalFormatting>
  <conditionalFormatting sqref="E16">
    <cfRule type="expression" dxfId="459" priority="14">
      <formula>MOD(ROW(),2)=0</formula>
    </cfRule>
  </conditionalFormatting>
  <conditionalFormatting sqref="E17">
    <cfRule type="expression" dxfId="458" priority="13">
      <formula>MOD(ROW(),2)=0</formula>
    </cfRule>
  </conditionalFormatting>
  <conditionalFormatting sqref="E18">
    <cfRule type="expression" dxfId="457" priority="12">
      <formula>MOD(ROW(),2)=0</formula>
    </cfRule>
  </conditionalFormatting>
  <conditionalFormatting sqref="E19">
    <cfRule type="expression" dxfId="456" priority="11">
      <formula>MOD(ROW(),2)=0</formula>
    </cfRule>
  </conditionalFormatting>
  <conditionalFormatting sqref="E20">
    <cfRule type="expression" dxfId="455" priority="10">
      <formula>MOD(ROW(),2)=0</formula>
    </cfRule>
  </conditionalFormatting>
  <conditionalFormatting sqref="E21">
    <cfRule type="expression" dxfId="454" priority="9">
      <formula>MOD(ROW(),2)=0</formula>
    </cfRule>
  </conditionalFormatting>
  <conditionalFormatting sqref="E23">
    <cfRule type="expression" dxfId="453" priority="8">
      <formula>MOD(ROW(),2)=0</formula>
    </cfRule>
  </conditionalFormatting>
  <conditionalFormatting sqref="E24">
    <cfRule type="expression" dxfId="452" priority="7">
      <formula>MOD(ROW(),2)=0</formula>
    </cfRule>
  </conditionalFormatting>
  <conditionalFormatting sqref="E25">
    <cfRule type="expression" dxfId="451" priority="6">
      <formula>MOD(ROW(),2)=0</formula>
    </cfRule>
  </conditionalFormatting>
  <conditionalFormatting sqref="E26">
    <cfRule type="expression" dxfId="450" priority="5">
      <formula>MOD(ROW(),2)=0</formula>
    </cfRule>
  </conditionalFormatting>
  <conditionalFormatting sqref="E27">
    <cfRule type="expression" dxfId="449" priority="4">
      <formula>MOD(ROW(),2)=0</formula>
    </cfRule>
  </conditionalFormatting>
  <conditionalFormatting sqref="E28">
    <cfRule type="expression" dxfId="448" priority="3">
      <formula>MOD(ROW(),2)=0</formula>
    </cfRule>
  </conditionalFormatting>
  <conditionalFormatting sqref="E29">
    <cfRule type="expression" dxfId="447" priority="2">
      <formula>MOD(ROW(),2)=0</formula>
    </cfRule>
  </conditionalFormatting>
  <conditionalFormatting sqref="E30">
    <cfRule type="expression" dxfId="446" priority="1">
      <formula>MOD(ROW(),2)=0</formula>
    </cfRule>
  </conditionalFormatting>
  <hyperlinks>
    <hyperlink ref="H5" location="indice!A1" display="INDICE"/>
  </hyperlinks>
  <pageMargins left="0.25" right="0.25" top="0.75000000000000011" bottom="0.75000000000000011" header="0.30000000000000004" footer="0.30000000000000004"/>
  <pageSetup paperSize="9" orientation="portrait"/>
  <headerFooter alignWithMargins="0">
    <oddFooter>&amp;L&amp;"Calibri,Normale"&amp;K000000&amp;P&amp;R&amp;"Calibri,Normale"&amp;K00000065656565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1">
    <tabColor theme="8" tint="-0.249977111117893"/>
  </sheetPr>
  <dimension ref="A1:J71"/>
  <sheetViews>
    <sheetView zoomScaleNormal="100" zoomScalePageLayoutView="120" workbookViewId="0">
      <selection activeCell="A3" sqref="A3:A4"/>
    </sheetView>
  </sheetViews>
  <sheetFormatPr defaultColWidth="8.85546875" defaultRowHeight="14.25" customHeight="1" x14ac:dyDescent="0.2"/>
  <cols>
    <col min="1" max="1" width="19.85546875" style="41" customWidth="1"/>
    <col min="2" max="2" width="21.42578125" style="41" bestFit="1" customWidth="1"/>
    <col min="3" max="4" width="5.140625" style="41" bestFit="1" customWidth="1"/>
    <col min="5" max="5" width="9.140625" style="76" bestFit="1" customWidth="1"/>
    <col min="6" max="6" width="13.85546875" style="76" bestFit="1" customWidth="1"/>
    <col min="7" max="7" width="15.42578125" style="76" bestFit="1" customWidth="1"/>
    <col min="8" max="8" width="16.85546875" style="76" bestFit="1" customWidth="1"/>
    <col min="9" max="9" width="17.140625" style="44" bestFit="1" customWidth="1"/>
    <col min="10" max="16384" width="8.85546875" style="41"/>
  </cols>
  <sheetData>
    <row r="1" spans="1:10" ht="14.25" customHeight="1" x14ac:dyDescent="0.2">
      <c r="A1" s="317" t="s">
        <v>8513</v>
      </c>
      <c r="B1" s="317"/>
      <c r="C1" s="317"/>
      <c r="D1" s="317"/>
      <c r="E1" s="317"/>
      <c r="F1" s="317"/>
      <c r="G1" s="317"/>
      <c r="H1" s="317"/>
      <c r="I1" s="317"/>
    </row>
    <row r="2" spans="1:10" ht="14.25" customHeight="1" x14ac:dyDescent="0.2">
      <c r="A2" s="317" t="s">
        <v>8514</v>
      </c>
      <c r="B2" s="317"/>
      <c r="C2" s="317"/>
      <c r="D2" s="317"/>
      <c r="E2" s="317"/>
      <c r="F2" s="317"/>
      <c r="G2" s="317"/>
      <c r="H2" s="317"/>
      <c r="I2" s="317"/>
    </row>
    <row r="3" spans="1:10" ht="14.25" customHeight="1" x14ac:dyDescent="0.2">
      <c r="A3" s="292" t="s">
        <v>56</v>
      </c>
      <c r="B3" s="79"/>
      <c r="C3" s="79"/>
      <c r="D3" s="79"/>
      <c r="E3" s="79"/>
      <c r="F3" s="79"/>
      <c r="G3" s="79"/>
      <c r="H3" s="79"/>
      <c r="I3" s="79"/>
      <c r="J3" s="46"/>
    </row>
    <row r="4" spans="1:10" ht="14.25" customHeight="1" x14ac:dyDescent="0.2">
      <c r="A4" s="292"/>
      <c r="B4" s="79"/>
      <c r="C4" s="79"/>
      <c r="D4" s="79"/>
      <c r="E4" s="79"/>
      <c r="F4" s="79"/>
      <c r="G4" s="79"/>
      <c r="H4" s="79"/>
      <c r="I4" s="79"/>
      <c r="J4" s="46"/>
    </row>
    <row r="5" spans="1:10" ht="14.25" customHeight="1" x14ac:dyDescent="0.2">
      <c r="A5" s="168" t="s">
        <v>101</v>
      </c>
      <c r="B5" s="168"/>
      <c r="C5" s="168"/>
      <c r="D5" s="168"/>
      <c r="E5" s="168"/>
      <c r="F5" s="168"/>
      <c r="G5" s="168"/>
      <c r="H5" s="182" t="s">
        <v>2224</v>
      </c>
      <c r="I5" s="159"/>
      <c r="J5" s="46"/>
    </row>
    <row r="6" spans="1:10" ht="14.25" customHeight="1" x14ac:dyDescent="0.2">
      <c r="A6" s="168" t="s">
        <v>74</v>
      </c>
      <c r="B6" s="168"/>
      <c r="C6" s="168"/>
      <c r="D6" s="168"/>
      <c r="E6" s="168"/>
      <c r="F6" s="168"/>
      <c r="G6" s="168"/>
      <c r="H6" s="162"/>
      <c r="I6" s="159"/>
      <c r="J6" s="46"/>
    </row>
    <row r="7" spans="1:10" ht="14.25" customHeight="1" x14ac:dyDescent="0.2">
      <c r="A7" s="173"/>
      <c r="B7" s="173"/>
      <c r="C7" s="173"/>
      <c r="D7" s="173"/>
      <c r="E7" s="173"/>
      <c r="F7" s="173"/>
      <c r="G7" s="173"/>
      <c r="H7" s="162"/>
      <c r="I7" s="163"/>
      <c r="J7" s="47"/>
    </row>
    <row r="8" spans="1:10" ht="14.25" customHeight="1" x14ac:dyDescent="0.2">
      <c r="A8" s="155" t="s">
        <v>4082</v>
      </c>
      <c r="B8" s="155" t="s">
        <v>4079</v>
      </c>
      <c r="C8" s="173"/>
      <c r="D8" s="173"/>
      <c r="E8" s="173"/>
      <c r="F8" s="173"/>
      <c r="G8" s="173"/>
      <c r="H8" s="173" t="s">
        <v>2223</v>
      </c>
      <c r="I8" s="156">
        <f>IF(indice!$C$67="",indice!$D$7,indice!$C$67)</f>
        <v>0</v>
      </c>
      <c r="J8" s="47"/>
    </row>
    <row r="9" spans="1:10" ht="14.25" customHeight="1" x14ac:dyDescent="0.2">
      <c r="A9" s="173"/>
      <c r="B9" s="173"/>
      <c r="C9" s="173"/>
      <c r="D9" s="173"/>
      <c r="E9" s="173"/>
      <c r="F9" s="173"/>
      <c r="G9" s="173"/>
      <c r="H9" s="173" t="s">
        <v>2221</v>
      </c>
      <c r="I9" s="156">
        <f>indice!$E$10</f>
        <v>0</v>
      </c>
    </row>
    <row r="10" spans="1:10" ht="14.25" customHeight="1" x14ac:dyDescent="0.2">
      <c r="A10" s="173"/>
      <c r="B10" s="173"/>
      <c r="C10" s="173"/>
      <c r="D10" s="173"/>
      <c r="E10" s="173"/>
      <c r="F10" s="173"/>
      <c r="G10" s="173"/>
      <c r="H10" s="173" t="s">
        <v>2221</v>
      </c>
      <c r="I10" s="156">
        <f>indice!$F$10</f>
        <v>0</v>
      </c>
    </row>
    <row r="11" spans="1:10" ht="14.25" customHeight="1" x14ac:dyDescent="0.2">
      <c r="A11" s="55" t="s">
        <v>137</v>
      </c>
      <c r="B11" s="55" t="s">
        <v>4080</v>
      </c>
      <c r="C11" s="55" t="s">
        <v>141</v>
      </c>
      <c r="D11" s="55"/>
      <c r="E11" s="55" t="s">
        <v>143</v>
      </c>
      <c r="F11" s="67" t="s">
        <v>145</v>
      </c>
      <c r="G11" s="67" t="s">
        <v>2223</v>
      </c>
      <c r="H11" s="67" t="s">
        <v>148</v>
      </c>
      <c r="I11" s="68" t="s">
        <v>150</v>
      </c>
    </row>
    <row r="12" spans="1:10" ht="14.25" customHeight="1" x14ac:dyDescent="0.2">
      <c r="A12" s="56" t="s">
        <v>138</v>
      </c>
      <c r="B12" s="56" t="s">
        <v>4078</v>
      </c>
      <c r="C12" s="56" t="s">
        <v>142</v>
      </c>
      <c r="D12" s="56"/>
      <c r="E12" s="56" t="s">
        <v>144</v>
      </c>
      <c r="F12" s="69" t="s">
        <v>146</v>
      </c>
      <c r="G12" s="69" t="s">
        <v>147</v>
      </c>
      <c r="H12" s="69" t="s">
        <v>149</v>
      </c>
      <c r="I12" s="70" t="s">
        <v>151</v>
      </c>
    </row>
    <row r="13" spans="1:10" s="25" customFormat="1" ht="14.25" customHeight="1" x14ac:dyDescent="0.2">
      <c r="A13" s="22"/>
      <c r="B13" s="22"/>
      <c r="C13" s="22" t="s">
        <v>159</v>
      </c>
      <c r="D13" s="22" t="s">
        <v>0</v>
      </c>
      <c r="E13" s="36" t="s">
        <v>15</v>
      </c>
      <c r="F13" s="36"/>
      <c r="G13" s="36"/>
      <c r="H13" s="36" t="str">
        <f>E13</f>
        <v>€</v>
      </c>
      <c r="I13" s="24">
        <f>$I$9</f>
        <v>0</v>
      </c>
    </row>
    <row r="14" spans="1:10" s="25" customFormat="1" ht="14.25" customHeight="1" x14ac:dyDescent="0.2">
      <c r="A14" s="40" t="s">
        <v>7318</v>
      </c>
      <c r="B14" s="22" t="s">
        <v>7319</v>
      </c>
      <c r="C14" s="22">
        <v>0.55000000000000004</v>
      </c>
      <c r="D14" s="22">
        <v>0.75</v>
      </c>
      <c r="E14" s="24">
        <v>247.83</v>
      </c>
      <c r="F14" s="35"/>
      <c r="G14" s="36">
        <f>IF(F14="",IF($I$8="","",$I$8),F14)</f>
        <v>0</v>
      </c>
      <c r="H14" s="36">
        <f>ROUND(E14*(G14),2)</f>
        <v>0</v>
      </c>
      <c r="I14" s="24">
        <f>H14*$I$10</f>
        <v>0</v>
      </c>
    </row>
    <row r="15" spans="1:10" s="25" customFormat="1" ht="14.25" customHeight="1" x14ac:dyDescent="0.2">
      <c r="A15" s="40" t="s">
        <v>4892</v>
      </c>
      <c r="B15" s="22" t="s">
        <v>4835</v>
      </c>
      <c r="C15" s="22">
        <v>0.65</v>
      </c>
      <c r="D15" s="22">
        <v>0.9</v>
      </c>
      <c r="E15" s="24">
        <v>297.08</v>
      </c>
      <c r="F15" s="35"/>
      <c r="G15" s="36">
        <f>IF(F15="",IF($I$8="","",$I$8),F15)</f>
        <v>0</v>
      </c>
      <c r="H15" s="36">
        <f>ROUND(E15*(G15),2)</f>
        <v>0</v>
      </c>
      <c r="I15" s="24">
        <f>H15*$I$10</f>
        <v>0</v>
      </c>
    </row>
    <row r="16" spans="1:10" s="25" customFormat="1" ht="14.25" customHeight="1" x14ac:dyDescent="0.2">
      <c r="A16" s="40" t="s">
        <v>4893</v>
      </c>
      <c r="B16" s="22" t="s">
        <v>4836</v>
      </c>
      <c r="C16" s="22">
        <v>0.75</v>
      </c>
      <c r="D16" s="22">
        <v>1</v>
      </c>
      <c r="E16" s="24">
        <v>321.72000000000003</v>
      </c>
      <c r="F16" s="35"/>
      <c r="G16" s="36">
        <f>IF(F16="",IF($I$8="","",$I$8),F16)</f>
        <v>0</v>
      </c>
      <c r="H16" s="36">
        <f>ROUND(E16*(G16),2)</f>
        <v>0</v>
      </c>
      <c r="I16" s="24">
        <f>H16*$I$10</f>
        <v>0</v>
      </c>
    </row>
    <row r="18" spans="1:9" s="25" customFormat="1" ht="14.25" customHeight="1" x14ac:dyDescent="0.2">
      <c r="A18" s="40" t="s">
        <v>7320</v>
      </c>
      <c r="B18" s="22" t="s">
        <v>7323</v>
      </c>
      <c r="C18" s="22">
        <v>0.55000000000000004</v>
      </c>
      <c r="D18" s="22">
        <v>0.75</v>
      </c>
      <c r="E18" s="24">
        <v>255.3</v>
      </c>
      <c r="F18" s="35"/>
      <c r="G18" s="36">
        <f>IF(F18="",IF($I$8="","",$I$8),F18)</f>
        <v>0</v>
      </c>
      <c r="H18" s="36">
        <f>ROUND(E18*(G18),2)</f>
        <v>0</v>
      </c>
      <c r="I18" s="24">
        <f>H18*$I$10</f>
        <v>0</v>
      </c>
    </row>
    <row r="19" spans="1:9" s="25" customFormat="1" ht="14.25" customHeight="1" x14ac:dyDescent="0.2">
      <c r="A19" s="40" t="s">
        <v>7321</v>
      </c>
      <c r="B19" s="22" t="s">
        <v>7324</v>
      </c>
      <c r="C19" s="22">
        <v>0.65</v>
      </c>
      <c r="D19" s="22">
        <v>0.9</v>
      </c>
      <c r="E19" s="24">
        <v>307.05</v>
      </c>
      <c r="F19" s="35"/>
      <c r="G19" s="36">
        <f>IF(F19="",IF($I$8="","",$I$8),F19)</f>
        <v>0</v>
      </c>
      <c r="H19" s="36">
        <f>ROUND(E19*(G19),2)</f>
        <v>0</v>
      </c>
      <c r="I19" s="24">
        <f>H19*$I$10</f>
        <v>0</v>
      </c>
    </row>
    <row r="20" spans="1:9" s="25" customFormat="1" ht="14.25" customHeight="1" x14ac:dyDescent="0.2">
      <c r="A20" s="40" t="s">
        <v>7322</v>
      </c>
      <c r="B20" s="22" t="s">
        <v>7325</v>
      </c>
      <c r="C20" s="22">
        <v>0.75</v>
      </c>
      <c r="D20" s="22">
        <v>1</v>
      </c>
      <c r="E20" s="24">
        <v>332.35</v>
      </c>
      <c r="F20" s="35"/>
      <c r="G20" s="36">
        <f>IF(F20="",IF($I$8="","",$I$8),F20)</f>
        <v>0</v>
      </c>
      <c r="H20" s="36">
        <f>ROUND(E20*(G20),2)</f>
        <v>0</v>
      </c>
      <c r="I20" s="24">
        <f>H20*$I$10</f>
        <v>0</v>
      </c>
    </row>
    <row r="71" spans="8:8" ht="14.25" customHeight="1" x14ac:dyDescent="0.2">
      <c r="H71" s="28"/>
    </row>
  </sheetData>
  <mergeCells count="3">
    <mergeCell ref="A3:A4"/>
    <mergeCell ref="A1:I1"/>
    <mergeCell ref="A2:I2"/>
  </mergeCells>
  <phoneticPr fontId="1" type="noConversion"/>
  <conditionalFormatting sqref="A14:D16 F14:I16">
    <cfRule type="expression" dxfId="445" priority="17">
      <formula>MOD(ROW(),2)=0</formula>
    </cfRule>
  </conditionalFormatting>
  <conditionalFormatting sqref="A18:D20 F18:I20">
    <cfRule type="expression" dxfId="444" priority="14">
      <formula>MOD(ROW(),2)=0</formula>
    </cfRule>
  </conditionalFormatting>
  <conditionalFormatting sqref="E16">
    <cfRule type="expression" dxfId="443" priority="4">
      <formula>MOD(ROW(),2)=0</formula>
    </cfRule>
  </conditionalFormatting>
  <conditionalFormatting sqref="E14">
    <cfRule type="expression" dxfId="442" priority="11">
      <formula>MOD(ROW(),2)=0</formula>
    </cfRule>
  </conditionalFormatting>
  <conditionalFormatting sqref="E15">
    <cfRule type="expression" dxfId="441" priority="5">
      <formula>MOD(ROW(),2)=0</formula>
    </cfRule>
  </conditionalFormatting>
  <conditionalFormatting sqref="E18">
    <cfRule type="expression" dxfId="440" priority="3">
      <formula>MOD(ROW(),2)=0</formula>
    </cfRule>
  </conditionalFormatting>
  <conditionalFormatting sqref="E19">
    <cfRule type="expression" dxfId="439" priority="2">
      <formula>MOD(ROW(),2)=0</formula>
    </cfRule>
  </conditionalFormatting>
  <conditionalFormatting sqref="E20">
    <cfRule type="expression" dxfId="438" priority="1">
      <formula>MOD(ROW(),2)=0</formula>
    </cfRule>
  </conditionalFormatting>
  <hyperlinks>
    <hyperlink ref="H5" location="indice!A1" display="INDICE"/>
  </hyperlinks>
  <pageMargins left="0.25" right="0.25" top="0.75000000000000011" bottom="0.75000000000000011" header="0.30000000000000004" footer="0.30000000000000004"/>
  <pageSetup paperSize="9" orientation="portrait"/>
  <headerFooter alignWithMargins="0">
    <oddFooter>&amp;L&amp;"Calibri,Normale"&amp;K000000&amp;P&amp;R&amp;"Calibri,Normale"&amp;K00000065656565</oddFooter>
  </headerFooter>
  <rowBreaks count="1" manualBreakCount="1">
    <brk id="2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2">
    <tabColor theme="8" tint="-0.249977111117893"/>
  </sheetPr>
  <dimension ref="A1:J56"/>
  <sheetViews>
    <sheetView zoomScaleNormal="100" zoomScalePageLayoutView="120" workbookViewId="0">
      <selection activeCell="A3" sqref="A3:A4"/>
    </sheetView>
  </sheetViews>
  <sheetFormatPr defaultColWidth="8.85546875" defaultRowHeight="14.25" customHeight="1" x14ac:dyDescent="0.2"/>
  <cols>
    <col min="1" max="1" width="21.140625" style="41" customWidth="1"/>
    <col min="2" max="2" width="23.42578125" style="41" bestFit="1" customWidth="1"/>
    <col min="3" max="3" width="6.42578125" style="41" bestFit="1" customWidth="1"/>
    <col min="4" max="4" width="5.140625" style="41" bestFit="1" customWidth="1"/>
    <col min="5" max="5" width="11" style="76" bestFit="1" customWidth="1"/>
    <col min="6" max="6" width="13" style="76" bestFit="1" customWidth="1"/>
    <col min="7" max="7" width="14.42578125" style="76" bestFit="1" customWidth="1"/>
    <col min="8" max="8" width="17.42578125" style="76" bestFit="1" customWidth="1"/>
    <col min="9" max="9" width="15.85546875" style="44" bestFit="1" customWidth="1"/>
    <col min="10" max="16384" width="8.85546875" style="41"/>
  </cols>
  <sheetData>
    <row r="1" spans="1:10" ht="14.25" customHeight="1" x14ac:dyDescent="0.2">
      <c r="A1" s="317" t="s">
        <v>8513</v>
      </c>
      <c r="B1" s="317"/>
      <c r="C1" s="317"/>
      <c r="D1" s="317"/>
      <c r="E1" s="317"/>
      <c r="F1" s="317"/>
      <c r="G1" s="317"/>
      <c r="H1" s="317"/>
      <c r="I1" s="317"/>
    </row>
    <row r="2" spans="1:10" ht="14.25" customHeight="1" x14ac:dyDescent="0.2">
      <c r="A2" s="317" t="s">
        <v>8514</v>
      </c>
      <c r="B2" s="317"/>
      <c r="C2" s="317"/>
      <c r="D2" s="317"/>
      <c r="E2" s="317"/>
      <c r="F2" s="317"/>
      <c r="G2" s="317"/>
      <c r="H2" s="317"/>
      <c r="I2" s="317"/>
    </row>
    <row r="3" spans="1:10" ht="14.25" customHeight="1" x14ac:dyDescent="0.2">
      <c r="A3" s="292" t="s">
        <v>112</v>
      </c>
      <c r="B3" s="79"/>
      <c r="C3" s="79"/>
      <c r="D3" s="79"/>
      <c r="E3" s="79"/>
      <c r="F3" s="79"/>
      <c r="G3" s="79"/>
      <c r="H3" s="79"/>
      <c r="I3" s="79"/>
      <c r="J3" s="46"/>
    </row>
    <row r="4" spans="1:10" ht="14.25" customHeight="1" x14ac:dyDescent="0.2">
      <c r="A4" s="292"/>
      <c r="B4" s="79"/>
      <c r="C4" s="79"/>
      <c r="D4" s="79"/>
      <c r="E4" s="79"/>
      <c r="F4" s="79"/>
      <c r="G4" s="79"/>
      <c r="H4" s="79"/>
      <c r="I4" s="79"/>
      <c r="J4" s="46"/>
    </row>
    <row r="5" spans="1:10" ht="14.25" customHeight="1" x14ac:dyDescent="0.2">
      <c r="A5" s="168" t="s">
        <v>101</v>
      </c>
      <c r="B5" s="168"/>
      <c r="C5" s="168"/>
      <c r="D5" s="168"/>
      <c r="E5" s="168"/>
      <c r="F5" s="168"/>
      <c r="G5" s="168"/>
      <c r="H5" s="182" t="s">
        <v>2224</v>
      </c>
      <c r="I5" s="159"/>
      <c r="J5" s="46"/>
    </row>
    <row r="6" spans="1:10" ht="14.25" customHeight="1" x14ac:dyDescent="0.2">
      <c r="A6" s="168" t="s">
        <v>74</v>
      </c>
      <c r="B6" s="168"/>
      <c r="C6" s="168"/>
      <c r="D6" s="168"/>
      <c r="E6" s="168"/>
      <c r="F6" s="168"/>
      <c r="G6" s="168"/>
      <c r="H6" s="162"/>
      <c r="I6" s="159"/>
      <c r="J6" s="46"/>
    </row>
    <row r="7" spans="1:10" ht="14.25" customHeight="1" x14ac:dyDescent="0.2">
      <c r="A7" s="173"/>
      <c r="B7" s="173"/>
      <c r="C7" s="173"/>
      <c r="D7" s="173"/>
      <c r="E7" s="173"/>
      <c r="F7" s="173"/>
      <c r="G7" s="173"/>
      <c r="H7" s="162"/>
      <c r="I7" s="163"/>
      <c r="J7" s="47"/>
    </row>
    <row r="8" spans="1:10" ht="14.25" customHeight="1" x14ac:dyDescent="0.2">
      <c r="A8" s="155" t="s">
        <v>4081</v>
      </c>
      <c r="B8" s="155" t="s">
        <v>4086</v>
      </c>
      <c r="C8" s="173"/>
      <c r="D8" s="173"/>
      <c r="E8" s="173"/>
      <c r="F8" s="173"/>
      <c r="G8" s="173"/>
      <c r="H8" s="173" t="s">
        <v>2223</v>
      </c>
      <c r="I8" s="156">
        <f>IF(indice!$C$70="",indice!$D$7,indice!$C$70)</f>
        <v>0</v>
      </c>
      <c r="J8" s="47"/>
    </row>
    <row r="9" spans="1:10" ht="14.25" customHeight="1" x14ac:dyDescent="0.2">
      <c r="A9" s="155" t="s">
        <v>4082</v>
      </c>
      <c r="B9" s="155" t="s">
        <v>4079</v>
      </c>
      <c r="C9" s="173"/>
      <c r="D9" s="173"/>
      <c r="E9" s="173"/>
      <c r="F9" s="173"/>
      <c r="G9" s="173"/>
      <c r="H9" s="173" t="s">
        <v>2221</v>
      </c>
      <c r="I9" s="156">
        <f>indice!$E$10</f>
        <v>0</v>
      </c>
    </row>
    <row r="10" spans="1:10" ht="14.25" customHeight="1" x14ac:dyDescent="0.2">
      <c r="A10" s="173"/>
      <c r="B10" s="173"/>
      <c r="C10" s="173"/>
      <c r="D10" s="173"/>
      <c r="E10" s="173"/>
      <c r="F10" s="173"/>
      <c r="G10" s="173"/>
      <c r="H10" s="173" t="s">
        <v>2221</v>
      </c>
      <c r="I10" s="156">
        <f>indice!$F$10</f>
        <v>0</v>
      </c>
    </row>
    <row r="11" spans="1:10" ht="14.25" customHeight="1" x14ac:dyDescent="0.2">
      <c r="A11" s="55" t="s">
        <v>137</v>
      </c>
      <c r="B11" s="55" t="s">
        <v>4080</v>
      </c>
      <c r="C11" s="55" t="s">
        <v>141</v>
      </c>
      <c r="D11" s="55"/>
      <c r="E11" s="85" t="s">
        <v>143</v>
      </c>
      <c r="F11" s="67" t="s">
        <v>145</v>
      </c>
      <c r="G11" s="67" t="s">
        <v>2223</v>
      </c>
      <c r="H11" s="67" t="s">
        <v>148</v>
      </c>
      <c r="I11" s="68" t="s">
        <v>150</v>
      </c>
    </row>
    <row r="12" spans="1:10" ht="14.25" customHeight="1" x14ac:dyDescent="0.2">
      <c r="A12" s="56" t="s">
        <v>138</v>
      </c>
      <c r="B12" s="56" t="s">
        <v>4078</v>
      </c>
      <c r="C12" s="56" t="s">
        <v>142</v>
      </c>
      <c r="D12" s="56"/>
      <c r="E12" s="86" t="s">
        <v>144</v>
      </c>
      <c r="F12" s="69" t="s">
        <v>146</v>
      </c>
      <c r="G12" s="69" t="s">
        <v>147</v>
      </c>
      <c r="H12" s="69" t="s">
        <v>149</v>
      </c>
      <c r="I12" s="70" t="s">
        <v>151</v>
      </c>
    </row>
    <row r="13" spans="1:10" s="25" customFormat="1" ht="14.25" customHeight="1" x14ac:dyDescent="0.2">
      <c r="A13" s="22"/>
      <c r="B13" s="22"/>
      <c r="C13" s="22" t="s">
        <v>159</v>
      </c>
      <c r="D13" s="22" t="s">
        <v>0</v>
      </c>
      <c r="E13" s="36" t="s">
        <v>15</v>
      </c>
      <c r="F13" s="36"/>
      <c r="G13" s="36"/>
      <c r="H13" s="36" t="str">
        <f>E13</f>
        <v>€</v>
      </c>
      <c r="I13" s="24">
        <f>$I$9</f>
        <v>0</v>
      </c>
    </row>
    <row r="14" spans="1:10" s="25" customFormat="1" ht="14.25" customHeight="1" x14ac:dyDescent="0.2">
      <c r="A14" s="40" t="s">
        <v>384</v>
      </c>
      <c r="B14" s="22" t="s">
        <v>385</v>
      </c>
      <c r="C14" s="22">
        <v>0.55000000000000004</v>
      </c>
      <c r="D14" s="22">
        <v>0.75</v>
      </c>
      <c r="E14" s="24">
        <v>353.97</v>
      </c>
      <c r="F14" s="35"/>
      <c r="G14" s="36">
        <f t="shared" ref="G14:G23" si="0">IF(F14="",IF($I$8="","",$I$8),F14)</f>
        <v>0</v>
      </c>
      <c r="H14" s="36">
        <f t="shared" ref="H14:H23" si="1">ROUND(E14*(G14),2)</f>
        <v>0</v>
      </c>
      <c r="I14" s="24">
        <f>H14*$I$10</f>
        <v>0</v>
      </c>
    </row>
    <row r="15" spans="1:10" s="25" customFormat="1" ht="14.25" customHeight="1" x14ac:dyDescent="0.2">
      <c r="A15" s="40" t="s">
        <v>3376</v>
      </c>
      <c r="B15" s="22" t="s">
        <v>3367</v>
      </c>
      <c r="C15" s="22">
        <v>0.75</v>
      </c>
      <c r="D15" s="22">
        <v>1</v>
      </c>
      <c r="E15" s="24">
        <v>389.75</v>
      </c>
      <c r="F15" s="35"/>
      <c r="G15" s="36">
        <f t="shared" si="0"/>
        <v>0</v>
      </c>
      <c r="H15" s="36">
        <f t="shared" si="1"/>
        <v>0</v>
      </c>
      <c r="I15" s="24">
        <f t="shared" ref="I15:I23" si="2">H15*$I$10</f>
        <v>0</v>
      </c>
    </row>
    <row r="16" spans="1:10" s="25" customFormat="1" ht="14.25" customHeight="1" x14ac:dyDescent="0.2">
      <c r="A16" s="40" t="s">
        <v>3377</v>
      </c>
      <c r="B16" s="22" t="s">
        <v>3368</v>
      </c>
      <c r="C16" s="22">
        <v>1.1000000000000001</v>
      </c>
      <c r="D16" s="22">
        <v>1.5</v>
      </c>
      <c r="E16" s="24">
        <v>668.48</v>
      </c>
      <c r="F16" s="35"/>
      <c r="G16" s="36">
        <f t="shared" si="0"/>
        <v>0</v>
      </c>
      <c r="H16" s="36">
        <f t="shared" si="1"/>
        <v>0</v>
      </c>
      <c r="I16" s="24">
        <f t="shared" si="2"/>
        <v>0</v>
      </c>
    </row>
    <row r="17" spans="1:9" s="25" customFormat="1" ht="14.25" customHeight="1" x14ac:dyDescent="0.2">
      <c r="A17" s="40" t="s">
        <v>7326</v>
      </c>
      <c r="B17" s="22" t="s">
        <v>3369</v>
      </c>
      <c r="C17" s="22">
        <v>1.1000000000000001</v>
      </c>
      <c r="D17" s="22">
        <v>1.5</v>
      </c>
      <c r="E17" s="24">
        <v>668.48</v>
      </c>
      <c r="F17" s="35"/>
      <c r="G17" s="36">
        <f t="shared" si="0"/>
        <v>0</v>
      </c>
      <c r="H17" s="36">
        <f t="shared" si="1"/>
        <v>0</v>
      </c>
      <c r="I17" s="24">
        <f t="shared" si="2"/>
        <v>0</v>
      </c>
    </row>
    <row r="18" spans="1:9" s="25" customFormat="1" ht="14.25" customHeight="1" x14ac:dyDescent="0.2">
      <c r="A18" s="40" t="s">
        <v>3378</v>
      </c>
      <c r="B18" s="22" t="s">
        <v>3370</v>
      </c>
      <c r="C18" s="22">
        <v>1.1000000000000001</v>
      </c>
      <c r="D18" s="22">
        <v>1.5</v>
      </c>
      <c r="E18" s="24">
        <v>668.48</v>
      </c>
      <c r="F18" s="35"/>
      <c r="G18" s="36">
        <f t="shared" si="0"/>
        <v>0</v>
      </c>
      <c r="H18" s="36">
        <f t="shared" si="1"/>
        <v>0</v>
      </c>
      <c r="I18" s="24">
        <f t="shared" si="2"/>
        <v>0</v>
      </c>
    </row>
    <row r="19" spans="1:9" s="25" customFormat="1" ht="14.25" customHeight="1" x14ac:dyDescent="0.2">
      <c r="A19" s="40" t="s">
        <v>3379</v>
      </c>
      <c r="B19" s="22" t="s">
        <v>3371</v>
      </c>
      <c r="C19" s="22">
        <v>1.5</v>
      </c>
      <c r="D19" s="22">
        <v>2</v>
      </c>
      <c r="E19" s="24">
        <v>756.04</v>
      </c>
      <c r="F19" s="35"/>
      <c r="G19" s="36">
        <f t="shared" si="0"/>
        <v>0</v>
      </c>
      <c r="H19" s="36">
        <f t="shared" si="1"/>
        <v>0</v>
      </c>
      <c r="I19" s="24">
        <f t="shared" si="2"/>
        <v>0</v>
      </c>
    </row>
    <row r="20" spans="1:9" s="25" customFormat="1" ht="14.25" customHeight="1" x14ac:dyDescent="0.2">
      <c r="A20" s="40" t="s">
        <v>3380</v>
      </c>
      <c r="B20" s="22" t="s">
        <v>3372</v>
      </c>
      <c r="C20" s="22">
        <v>1.5</v>
      </c>
      <c r="D20" s="22">
        <v>2</v>
      </c>
      <c r="E20" s="24">
        <v>756.04</v>
      </c>
      <c r="F20" s="35"/>
      <c r="G20" s="36">
        <f t="shared" si="0"/>
        <v>0</v>
      </c>
      <c r="H20" s="36">
        <f t="shared" si="1"/>
        <v>0</v>
      </c>
      <c r="I20" s="24">
        <f t="shared" si="2"/>
        <v>0</v>
      </c>
    </row>
    <row r="21" spans="1:9" s="25" customFormat="1" ht="14.25" customHeight="1" x14ac:dyDescent="0.2">
      <c r="A21" s="40" t="s">
        <v>3381</v>
      </c>
      <c r="B21" s="22" t="s">
        <v>3373</v>
      </c>
      <c r="C21" s="22">
        <v>2.2000000000000002</v>
      </c>
      <c r="D21" s="22">
        <v>3</v>
      </c>
      <c r="E21" s="24">
        <v>822.63</v>
      </c>
      <c r="F21" s="35"/>
      <c r="G21" s="36">
        <f t="shared" si="0"/>
        <v>0</v>
      </c>
      <c r="H21" s="36">
        <f t="shared" si="1"/>
        <v>0</v>
      </c>
      <c r="I21" s="24">
        <f t="shared" si="2"/>
        <v>0</v>
      </c>
    </row>
    <row r="22" spans="1:9" s="25" customFormat="1" ht="14.25" customHeight="1" x14ac:dyDescent="0.2">
      <c r="A22" s="40" t="s">
        <v>3382</v>
      </c>
      <c r="B22" s="22" t="s">
        <v>3374</v>
      </c>
      <c r="C22" s="22">
        <v>2.2000000000000002</v>
      </c>
      <c r="D22" s="22">
        <v>3</v>
      </c>
      <c r="E22" s="24">
        <v>822.63</v>
      </c>
      <c r="F22" s="35"/>
      <c r="G22" s="36">
        <f t="shared" si="0"/>
        <v>0</v>
      </c>
      <c r="H22" s="36">
        <f t="shared" si="1"/>
        <v>0</v>
      </c>
      <c r="I22" s="24">
        <f t="shared" si="2"/>
        <v>0</v>
      </c>
    </row>
    <row r="23" spans="1:9" s="25" customFormat="1" ht="14.25" customHeight="1" x14ac:dyDescent="0.2">
      <c r="A23" s="40" t="s">
        <v>3383</v>
      </c>
      <c r="B23" s="22" t="s">
        <v>3375</v>
      </c>
      <c r="C23" s="22">
        <v>2.2000000000000002</v>
      </c>
      <c r="D23" s="22">
        <v>3</v>
      </c>
      <c r="E23" s="24">
        <v>822.63</v>
      </c>
      <c r="F23" s="35"/>
      <c r="G23" s="36">
        <f t="shared" si="0"/>
        <v>0</v>
      </c>
      <c r="H23" s="36">
        <f t="shared" si="1"/>
        <v>0</v>
      </c>
      <c r="I23" s="24">
        <f t="shared" si="2"/>
        <v>0</v>
      </c>
    </row>
    <row r="24" spans="1:9" s="25" customFormat="1" ht="14.25" customHeight="1" x14ac:dyDescent="0.25">
      <c r="E24" s="179"/>
      <c r="I24" s="39"/>
    </row>
    <row r="25" spans="1:9" s="25" customFormat="1" ht="14.25" customHeight="1" x14ac:dyDescent="0.2">
      <c r="A25" s="40" t="s">
        <v>7327</v>
      </c>
      <c r="B25" s="22" t="s">
        <v>7332</v>
      </c>
      <c r="C25" s="22">
        <v>0.55000000000000004</v>
      </c>
      <c r="D25" s="22">
        <v>0.75</v>
      </c>
      <c r="E25" s="24">
        <v>365.7</v>
      </c>
      <c r="F25" s="35"/>
      <c r="G25" s="36">
        <f t="shared" ref="G25:G31" si="3">IF(F25="",IF($I$8="","",$I$8),F25)</f>
        <v>0</v>
      </c>
      <c r="H25" s="36">
        <f t="shared" ref="H25:H31" si="4">ROUND(E25*(G25),2)</f>
        <v>0</v>
      </c>
      <c r="I25" s="24">
        <f t="shared" ref="I25:I31" si="5">H25*$I$10</f>
        <v>0</v>
      </c>
    </row>
    <row r="26" spans="1:9" s="25" customFormat="1" ht="14.25" customHeight="1" x14ac:dyDescent="0.2">
      <c r="A26" s="40" t="s">
        <v>7328</v>
      </c>
      <c r="B26" s="22" t="s">
        <v>7333</v>
      </c>
      <c r="C26" s="22">
        <v>0.75</v>
      </c>
      <c r="D26" s="22">
        <v>1</v>
      </c>
      <c r="E26" s="24">
        <v>402.5</v>
      </c>
      <c r="F26" s="35"/>
      <c r="G26" s="36">
        <f t="shared" si="3"/>
        <v>0</v>
      </c>
      <c r="H26" s="36">
        <f t="shared" si="4"/>
        <v>0</v>
      </c>
      <c r="I26" s="24">
        <f t="shared" si="5"/>
        <v>0</v>
      </c>
    </row>
    <row r="27" spans="1:9" s="25" customFormat="1" ht="14.25" customHeight="1" x14ac:dyDescent="0.2">
      <c r="A27" s="40" t="s">
        <v>7329</v>
      </c>
      <c r="B27" s="22" t="s">
        <v>7334</v>
      </c>
      <c r="C27" s="22">
        <v>1.1000000000000001</v>
      </c>
      <c r="D27" s="22">
        <v>1.5</v>
      </c>
      <c r="E27" s="24">
        <v>733.7</v>
      </c>
      <c r="F27" s="35"/>
      <c r="G27" s="36">
        <f t="shared" si="3"/>
        <v>0</v>
      </c>
      <c r="H27" s="36">
        <f t="shared" si="4"/>
        <v>0</v>
      </c>
      <c r="I27" s="24">
        <f t="shared" si="5"/>
        <v>0</v>
      </c>
    </row>
    <row r="28" spans="1:9" s="25" customFormat="1" ht="14.25" customHeight="1" x14ac:dyDescent="0.2">
      <c r="A28" s="40" t="s">
        <v>7330</v>
      </c>
      <c r="B28" s="22" t="s">
        <v>7335</v>
      </c>
      <c r="C28" s="22">
        <v>1.1000000000000001</v>
      </c>
      <c r="D28" s="22">
        <v>1.5</v>
      </c>
      <c r="E28" s="24">
        <v>733.7</v>
      </c>
      <c r="F28" s="35"/>
      <c r="G28" s="36">
        <f t="shared" si="3"/>
        <v>0</v>
      </c>
      <c r="H28" s="36">
        <f t="shared" si="4"/>
        <v>0</v>
      </c>
      <c r="I28" s="24">
        <f t="shared" si="5"/>
        <v>0</v>
      </c>
    </row>
    <row r="29" spans="1:9" s="25" customFormat="1" ht="14.25" customHeight="1" x14ac:dyDescent="0.2">
      <c r="A29" s="40" t="s">
        <v>7331</v>
      </c>
      <c r="B29" s="22" t="s">
        <v>7336</v>
      </c>
      <c r="C29" s="22">
        <v>1.1000000000000001</v>
      </c>
      <c r="D29" s="22">
        <v>1.5</v>
      </c>
      <c r="E29" s="24">
        <v>733.7</v>
      </c>
      <c r="F29" s="35"/>
      <c r="G29" s="36">
        <f t="shared" si="3"/>
        <v>0</v>
      </c>
      <c r="H29" s="36">
        <f t="shared" si="4"/>
        <v>0</v>
      </c>
      <c r="I29" s="24">
        <f t="shared" si="5"/>
        <v>0</v>
      </c>
    </row>
    <row r="30" spans="1:9" s="25" customFormat="1" ht="14.25" customHeight="1" x14ac:dyDescent="0.2">
      <c r="A30" s="40" t="s">
        <v>386</v>
      </c>
      <c r="B30" s="22" t="s">
        <v>387</v>
      </c>
      <c r="C30" s="22">
        <v>1.5</v>
      </c>
      <c r="D30" s="22">
        <v>2</v>
      </c>
      <c r="E30" s="24">
        <v>879.34</v>
      </c>
      <c r="F30" s="35"/>
      <c r="G30" s="36">
        <f t="shared" si="3"/>
        <v>0</v>
      </c>
      <c r="H30" s="36">
        <f t="shared" si="4"/>
        <v>0</v>
      </c>
      <c r="I30" s="24">
        <f t="shared" si="5"/>
        <v>0</v>
      </c>
    </row>
    <row r="31" spans="1:9" s="25" customFormat="1" ht="14.25" customHeight="1" x14ac:dyDescent="0.2">
      <c r="A31" s="40" t="s">
        <v>388</v>
      </c>
      <c r="B31" s="22" t="s">
        <v>389</v>
      </c>
      <c r="C31" s="22">
        <v>1.5</v>
      </c>
      <c r="D31" s="22">
        <v>2</v>
      </c>
      <c r="E31" s="24">
        <v>879.34</v>
      </c>
      <c r="F31" s="35"/>
      <c r="G31" s="36">
        <f t="shared" si="3"/>
        <v>0</v>
      </c>
      <c r="H31" s="36">
        <f t="shared" si="4"/>
        <v>0</v>
      </c>
      <c r="I31" s="24">
        <f t="shared" si="5"/>
        <v>0</v>
      </c>
    </row>
    <row r="32" spans="1:9" ht="14.25" customHeight="1" x14ac:dyDescent="0.25">
      <c r="E32" s="179"/>
    </row>
    <row r="33" spans="1:9" s="25" customFormat="1" ht="14.25" customHeight="1" x14ac:dyDescent="0.2">
      <c r="A33" s="40" t="s">
        <v>390</v>
      </c>
      <c r="B33" s="22" t="s">
        <v>5965</v>
      </c>
      <c r="C33" s="22">
        <v>0.55000000000000004</v>
      </c>
      <c r="D33" s="22">
        <v>0.75</v>
      </c>
      <c r="E33" s="24">
        <v>1220.82</v>
      </c>
      <c r="F33" s="35"/>
      <c r="G33" s="36">
        <f t="shared" ref="G33:G42" si="6">IF(F33="",IF($I$8="","",$I$8),F33)</f>
        <v>0</v>
      </c>
      <c r="H33" s="36">
        <f t="shared" ref="H33:H42" si="7">ROUND(E33*(G33),2)</f>
        <v>0</v>
      </c>
      <c r="I33" s="24">
        <f t="shared" ref="I33:I42" si="8">H33*$I$10</f>
        <v>0</v>
      </c>
    </row>
    <row r="34" spans="1:9" s="25" customFormat="1" ht="14.25" customHeight="1" x14ac:dyDescent="0.2">
      <c r="A34" s="40" t="s">
        <v>8387</v>
      </c>
      <c r="B34" s="22" t="s">
        <v>5966</v>
      </c>
      <c r="C34" s="22">
        <v>0.75</v>
      </c>
      <c r="D34" s="22">
        <v>1</v>
      </c>
      <c r="E34" s="24">
        <v>1259.8</v>
      </c>
      <c r="F34" s="35"/>
      <c r="G34" s="36">
        <f t="shared" si="6"/>
        <v>0</v>
      </c>
      <c r="H34" s="36">
        <f t="shared" si="7"/>
        <v>0</v>
      </c>
      <c r="I34" s="24">
        <f t="shared" si="8"/>
        <v>0</v>
      </c>
    </row>
    <row r="35" spans="1:9" s="25" customFormat="1" ht="14.25" customHeight="1" x14ac:dyDescent="0.2">
      <c r="A35" s="40" t="s">
        <v>3384</v>
      </c>
      <c r="B35" s="22" t="s">
        <v>5967</v>
      </c>
      <c r="C35" s="22">
        <v>1.1000000000000001</v>
      </c>
      <c r="D35" s="22">
        <v>1.5</v>
      </c>
      <c r="E35" s="24">
        <v>1704.91</v>
      </c>
      <c r="F35" s="35"/>
      <c r="G35" s="36">
        <f t="shared" si="6"/>
        <v>0</v>
      </c>
      <c r="H35" s="36">
        <f t="shared" si="7"/>
        <v>0</v>
      </c>
      <c r="I35" s="24">
        <f t="shared" si="8"/>
        <v>0</v>
      </c>
    </row>
    <row r="36" spans="1:9" s="25" customFormat="1" ht="14.25" customHeight="1" x14ac:dyDescent="0.2">
      <c r="A36" s="40" t="s">
        <v>4529</v>
      </c>
      <c r="B36" s="22" t="s">
        <v>5968</v>
      </c>
      <c r="C36" s="22">
        <v>1.1000000000000001</v>
      </c>
      <c r="D36" s="22">
        <v>1.5</v>
      </c>
      <c r="E36" s="24">
        <v>1704.91</v>
      </c>
      <c r="F36" s="35"/>
      <c r="G36" s="36">
        <f t="shared" si="6"/>
        <v>0</v>
      </c>
      <c r="H36" s="36">
        <f t="shared" si="7"/>
        <v>0</v>
      </c>
      <c r="I36" s="24">
        <f t="shared" si="8"/>
        <v>0</v>
      </c>
    </row>
    <row r="37" spans="1:9" s="25" customFormat="1" ht="14.25" customHeight="1" x14ac:dyDescent="0.2">
      <c r="A37" s="40" t="s">
        <v>3385</v>
      </c>
      <c r="B37" s="22" t="s">
        <v>5969</v>
      </c>
      <c r="C37" s="22">
        <v>1.1000000000000001</v>
      </c>
      <c r="D37" s="22">
        <v>1.5</v>
      </c>
      <c r="E37" s="24">
        <v>1704.91</v>
      </c>
      <c r="F37" s="35"/>
      <c r="G37" s="36">
        <f t="shared" si="6"/>
        <v>0</v>
      </c>
      <c r="H37" s="36">
        <f t="shared" si="7"/>
        <v>0</v>
      </c>
      <c r="I37" s="24">
        <f t="shared" si="8"/>
        <v>0</v>
      </c>
    </row>
    <row r="38" spans="1:9" s="25" customFormat="1" ht="14.25" customHeight="1" x14ac:dyDescent="0.2">
      <c r="A38" s="40" t="s">
        <v>3386</v>
      </c>
      <c r="B38" s="22" t="s">
        <v>5970</v>
      </c>
      <c r="C38" s="22">
        <v>1.5</v>
      </c>
      <c r="D38" s="22">
        <v>2</v>
      </c>
      <c r="E38" s="24">
        <v>1808.04</v>
      </c>
      <c r="F38" s="35"/>
      <c r="G38" s="36">
        <f t="shared" si="6"/>
        <v>0</v>
      </c>
      <c r="H38" s="36">
        <f t="shared" si="7"/>
        <v>0</v>
      </c>
      <c r="I38" s="24">
        <f t="shared" si="8"/>
        <v>0</v>
      </c>
    </row>
    <row r="39" spans="1:9" s="25" customFormat="1" ht="14.25" customHeight="1" x14ac:dyDescent="0.2">
      <c r="A39" s="40" t="s">
        <v>3387</v>
      </c>
      <c r="B39" s="22" t="s">
        <v>5971</v>
      </c>
      <c r="C39" s="22">
        <v>1.5</v>
      </c>
      <c r="D39" s="22">
        <v>2</v>
      </c>
      <c r="E39" s="24">
        <v>1808.04</v>
      </c>
      <c r="F39" s="35"/>
      <c r="G39" s="36">
        <f t="shared" si="6"/>
        <v>0</v>
      </c>
      <c r="H39" s="36">
        <f t="shared" si="7"/>
        <v>0</v>
      </c>
      <c r="I39" s="24">
        <f t="shared" si="8"/>
        <v>0</v>
      </c>
    </row>
    <row r="40" spans="1:9" s="25" customFormat="1" ht="14.25" customHeight="1" x14ac:dyDescent="0.2">
      <c r="A40" s="40" t="s">
        <v>3389</v>
      </c>
      <c r="B40" s="22" t="s">
        <v>5973</v>
      </c>
      <c r="C40" s="22">
        <v>2.2000000000000002</v>
      </c>
      <c r="D40" s="22">
        <v>3</v>
      </c>
      <c r="E40" s="24">
        <v>1885.94</v>
      </c>
      <c r="F40" s="35"/>
      <c r="G40" s="36">
        <f t="shared" si="6"/>
        <v>0</v>
      </c>
      <c r="H40" s="36">
        <f t="shared" si="7"/>
        <v>0</v>
      </c>
      <c r="I40" s="24">
        <f t="shared" si="8"/>
        <v>0</v>
      </c>
    </row>
    <row r="41" spans="1:9" s="25" customFormat="1" ht="14.25" customHeight="1" x14ac:dyDescent="0.2">
      <c r="A41" s="40" t="s">
        <v>3390</v>
      </c>
      <c r="B41" s="22" t="s">
        <v>5974</v>
      </c>
      <c r="C41" s="22">
        <v>2.2000000000000002</v>
      </c>
      <c r="D41" s="22">
        <v>3</v>
      </c>
      <c r="E41" s="24">
        <v>1885.94</v>
      </c>
      <c r="F41" s="35"/>
      <c r="G41" s="36">
        <f t="shared" si="6"/>
        <v>0</v>
      </c>
      <c r="H41" s="36">
        <f t="shared" si="7"/>
        <v>0</v>
      </c>
      <c r="I41" s="24">
        <f t="shared" si="8"/>
        <v>0</v>
      </c>
    </row>
    <row r="42" spans="1:9" s="25" customFormat="1" ht="14.25" customHeight="1" x14ac:dyDescent="0.2">
      <c r="A42" s="40" t="s">
        <v>3388</v>
      </c>
      <c r="B42" s="22" t="s">
        <v>5972</v>
      </c>
      <c r="C42" s="22">
        <v>2.2000000000000002</v>
      </c>
      <c r="D42" s="22">
        <v>3</v>
      </c>
      <c r="E42" s="24">
        <v>1885.94</v>
      </c>
      <c r="F42" s="35"/>
      <c r="G42" s="36">
        <f t="shared" si="6"/>
        <v>0</v>
      </c>
      <c r="H42" s="36">
        <f t="shared" si="7"/>
        <v>0</v>
      </c>
      <c r="I42" s="24">
        <f t="shared" si="8"/>
        <v>0</v>
      </c>
    </row>
    <row r="43" spans="1:9" ht="14.25" customHeight="1" x14ac:dyDescent="0.25">
      <c r="E43" s="179"/>
    </row>
    <row r="44" spans="1:9" s="25" customFormat="1" ht="14.25" customHeight="1" x14ac:dyDescent="0.2">
      <c r="A44" s="40" t="s">
        <v>7337</v>
      </c>
      <c r="B44" s="22" t="s">
        <v>7342</v>
      </c>
      <c r="C44" s="22">
        <v>0.55000000000000004</v>
      </c>
      <c r="D44" s="22">
        <v>0.75</v>
      </c>
      <c r="E44" s="24">
        <v>1275.3499999999999</v>
      </c>
      <c r="F44" s="35"/>
      <c r="G44" s="36">
        <f t="shared" ref="G44:G50" si="9">IF(F44="",IF($I$8="","",$I$8),F44)</f>
        <v>0</v>
      </c>
      <c r="H44" s="36">
        <f t="shared" ref="H44:H50" si="10">ROUND(E44*(G44),2)</f>
        <v>0</v>
      </c>
      <c r="I44" s="24">
        <f t="shared" ref="I44:I50" si="11">H44*$I$10</f>
        <v>0</v>
      </c>
    </row>
    <row r="45" spans="1:9" s="25" customFormat="1" ht="14.25" customHeight="1" x14ac:dyDescent="0.2">
      <c r="A45" s="40" t="s">
        <v>7338</v>
      </c>
      <c r="B45" s="22" t="s">
        <v>7343</v>
      </c>
      <c r="C45" s="22">
        <v>0.75</v>
      </c>
      <c r="D45" s="22">
        <v>1</v>
      </c>
      <c r="E45" s="24">
        <v>1306.4000000000001</v>
      </c>
      <c r="F45" s="35"/>
      <c r="G45" s="36">
        <f t="shared" si="9"/>
        <v>0</v>
      </c>
      <c r="H45" s="36">
        <f t="shared" si="10"/>
        <v>0</v>
      </c>
      <c r="I45" s="24">
        <f t="shared" si="11"/>
        <v>0</v>
      </c>
    </row>
    <row r="46" spans="1:9" s="25" customFormat="1" ht="14.25" customHeight="1" x14ac:dyDescent="0.2">
      <c r="A46" s="40" t="s">
        <v>7339</v>
      </c>
      <c r="B46" s="22" t="s">
        <v>7344</v>
      </c>
      <c r="C46" s="22">
        <v>1.1000000000000001</v>
      </c>
      <c r="D46" s="22">
        <v>1.5</v>
      </c>
      <c r="E46" s="24">
        <v>1811.25</v>
      </c>
      <c r="F46" s="35"/>
      <c r="G46" s="36">
        <f t="shared" si="9"/>
        <v>0</v>
      </c>
      <c r="H46" s="36">
        <f t="shared" si="10"/>
        <v>0</v>
      </c>
      <c r="I46" s="24">
        <f t="shared" si="11"/>
        <v>0</v>
      </c>
    </row>
    <row r="47" spans="1:9" s="25" customFormat="1" ht="14.25" customHeight="1" x14ac:dyDescent="0.2">
      <c r="A47" s="40" t="s">
        <v>7340</v>
      </c>
      <c r="B47" s="22" t="s">
        <v>7345</v>
      </c>
      <c r="C47" s="22">
        <v>1.1000000000000001</v>
      </c>
      <c r="D47" s="22">
        <v>1.5</v>
      </c>
      <c r="E47" s="24">
        <v>1811.25</v>
      </c>
      <c r="F47" s="35"/>
      <c r="G47" s="36">
        <f t="shared" si="9"/>
        <v>0</v>
      </c>
      <c r="H47" s="36">
        <f t="shared" si="10"/>
        <v>0</v>
      </c>
      <c r="I47" s="24">
        <f t="shared" si="11"/>
        <v>0</v>
      </c>
    </row>
    <row r="48" spans="1:9" s="25" customFormat="1" ht="14.25" customHeight="1" x14ac:dyDescent="0.2">
      <c r="A48" s="40" t="s">
        <v>7341</v>
      </c>
      <c r="B48" s="22" t="s">
        <v>7346</v>
      </c>
      <c r="C48" s="22">
        <v>1.1000000000000001</v>
      </c>
      <c r="D48" s="22">
        <v>1.5</v>
      </c>
      <c r="E48" s="24">
        <v>1811.25</v>
      </c>
      <c r="F48" s="35"/>
      <c r="G48" s="36">
        <f t="shared" si="9"/>
        <v>0</v>
      </c>
      <c r="H48" s="36">
        <f t="shared" si="10"/>
        <v>0</v>
      </c>
      <c r="I48" s="24">
        <f t="shared" si="11"/>
        <v>0</v>
      </c>
    </row>
    <row r="49" spans="1:9" s="25" customFormat="1" ht="14.25" customHeight="1" x14ac:dyDescent="0.2">
      <c r="A49" s="40" t="s">
        <v>391</v>
      </c>
      <c r="B49" s="22" t="s">
        <v>5975</v>
      </c>
      <c r="C49" s="22">
        <v>1.5</v>
      </c>
      <c r="D49" s="22">
        <v>2</v>
      </c>
      <c r="E49" s="24">
        <v>1933.71</v>
      </c>
      <c r="F49" s="35"/>
      <c r="G49" s="36">
        <f t="shared" si="9"/>
        <v>0</v>
      </c>
      <c r="H49" s="36">
        <f t="shared" si="10"/>
        <v>0</v>
      </c>
      <c r="I49" s="24">
        <f t="shared" si="11"/>
        <v>0</v>
      </c>
    </row>
    <row r="50" spans="1:9" s="25" customFormat="1" ht="14.25" customHeight="1" x14ac:dyDescent="0.2">
      <c r="A50" s="40" t="s">
        <v>392</v>
      </c>
      <c r="B50" s="22" t="s">
        <v>5976</v>
      </c>
      <c r="C50" s="22">
        <v>1.5</v>
      </c>
      <c r="D50" s="22">
        <v>2</v>
      </c>
      <c r="E50" s="24">
        <v>1933.71</v>
      </c>
      <c r="F50" s="35"/>
      <c r="G50" s="36">
        <f t="shared" si="9"/>
        <v>0</v>
      </c>
      <c r="H50" s="36">
        <f t="shared" si="10"/>
        <v>0</v>
      </c>
      <c r="I50" s="24">
        <f t="shared" si="11"/>
        <v>0</v>
      </c>
    </row>
    <row r="56" spans="1:9" ht="14.25" customHeight="1" x14ac:dyDescent="0.2">
      <c r="H56" s="28"/>
    </row>
  </sheetData>
  <mergeCells count="3">
    <mergeCell ref="A3:A4"/>
    <mergeCell ref="A1:I1"/>
    <mergeCell ref="A2:I2"/>
  </mergeCells>
  <phoneticPr fontId="1" type="noConversion"/>
  <conditionalFormatting sqref="A25:D31 F25:I31">
    <cfRule type="expression" dxfId="437" priority="53">
      <formula>MOD(ROW(),2)=0</formula>
    </cfRule>
  </conditionalFormatting>
  <conditionalFormatting sqref="E20">
    <cfRule type="expression" dxfId="436" priority="13">
      <formula>MOD(ROW(),2)=0</formula>
    </cfRule>
  </conditionalFormatting>
  <conditionalFormatting sqref="A14:D23 F14:I23">
    <cfRule type="expression" dxfId="435" priority="54">
      <formula>MOD(ROW(),2)=0</formula>
    </cfRule>
  </conditionalFormatting>
  <conditionalFormatting sqref="A33:D42 F33:I42">
    <cfRule type="expression" dxfId="434" priority="52">
      <formula>MOD(ROW(),2)=0</formula>
    </cfRule>
  </conditionalFormatting>
  <conditionalFormatting sqref="A44:D50 F44:I50">
    <cfRule type="expression" dxfId="433" priority="51">
      <formula>MOD(ROW(),2)=0</formula>
    </cfRule>
  </conditionalFormatting>
  <conditionalFormatting sqref="E14">
    <cfRule type="expression" dxfId="432" priority="46">
      <formula>MOD(ROW(),2)=0</formula>
    </cfRule>
  </conditionalFormatting>
  <conditionalFormatting sqref="E15">
    <cfRule type="expression" dxfId="431" priority="18">
      <formula>MOD(ROW(),2)=0</formula>
    </cfRule>
  </conditionalFormatting>
  <conditionalFormatting sqref="E16">
    <cfRule type="expression" dxfId="430" priority="17">
      <formula>MOD(ROW(),2)=0</formula>
    </cfRule>
  </conditionalFormatting>
  <conditionalFormatting sqref="E17">
    <cfRule type="expression" dxfId="429" priority="16">
      <formula>MOD(ROW(),2)=0</formula>
    </cfRule>
  </conditionalFormatting>
  <conditionalFormatting sqref="E18">
    <cfRule type="expression" dxfId="428" priority="15">
      <formula>MOD(ROW(),2)=0</formula>
    </cfRule>
  </conditionalFormatting>
  <conditionalFormatting sqref="E19">
    <cfRule type="expression" dxfId="427" priority="14">
      <formula>MOD(ROW(),2)=0</formula>
    </cfRule>
  </conditionalFormatting>
  <conditionalFormatting sqref="E21">
    <cfRule type="expression" dxfId="426" priority="12">
      <formula>MOD(ROW(),2)=0</formula>
    </cfRule>
  </conditionalFormatting>
  <conditionalFormatting sqref="E22">
    <cfRule type="expression" dxfId="425" priority="11">
      <formula>MOD(ROW(),2)=0</formula>
    </cfRule>
  </conditionalFormatting>
  <conditionalFormatting sqref="E23">
    <cfRule type="expression" dxfId="424" priority="10">
      <formula>MOD(ROW(),2)=0</formula>
    </cfRule>
  </conditionalFormatting>
  <conditionalFormatting sqref="E25">
    <cfRule type="expression" dxfId="423" priority="9">
      <formula>MOD(ROW(),2)=0</formula>
    </cfRule>
  </conditionalFormatting>
  <conditionalFormatting sqref="E26">
    <cfRule type="expression" dxfId="422" priority="8">
      <formula>MOD(ROW(),2)=0</formula>
    </cfRule>
  </conditionalFormatting>
  <conditionalFormatting sqref="E27">
    <cfRule type="expression" dxfId="421" priority="7">
      <formula>MOD(ROW(),2)=0</formula>
    </cfRule>
  </conditionalFormatting>
  <conditionalFormatting sqref="E28">
    <cfRule type="expression" dxfId="420" priority="6">
      <formula>MOD(ROW(),2)=0</formula>
    </cfRule>
  </conditionalFormatting>
  <conditionalFormatting sqref="E29">
    <cfRule type="expression" dxfId="419" priority="5">
      <formula>MOD(ROW(),2)=0</formula>
    </cfRule>
  </conditionalFormatting>
  <conditionalFormatting sqref="E30">
    <cfRule type="expression" dxfId="418" priority="4">
      <formula>MOD(ROW(),2)=0</formula>
    </cfRule>
  </conditionalFormatting>
  <conditionalFormatting sqref="E31">
    <cfRule type="expression" dxfId="417" priority="3">
      <formula>MOD(ROW(),2)=0</formula>
    </cfRule>
  </conditionalFormatting>
  <conditionalFormatting sqref="E33:E42">
    <cfRule type="expression" dxfId="416" priority="2">
      <formula>MOD(ROW(),2)=0</formula>
    </cfRule>
  </conditionalFormatting>
  <conditionalFormatting sqref="E44:E50">
    <cfRule type="expression" dxfId="415" priority="1">
      <formula>MOD(ROW(),2)=0</formula>
    </cfRule>
  </conditionalFormatting>
  <hyperlinks>
    <hyperlink ref="H5" location="indice!A1" display="INDICE"/>
  </hyperlinks>
  <pageMargins left="0.25" right="0.25" top="0.75000000000000011" bottom="0.75000000000000011" header="0.30000000000000004" footer="0.30000000000000004"/>
  <pageSetup paperSize="9" orientation="portrait"/>
  <headerFooter alignWithMargins="0">
    <oddFooter>&amp;L&amp;"Calibri,Normale"&amp;K000000&amp;P&amp;R&amp;"Calibri,Normale"&amp;K00000065656565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3">
    <tabColor theme="8" tint="-0.249977111117893"/>
  </sheetPr>
  <dimension ref="A1:J73"/>
  <sheetViews>
    <sheetView zoomScaleNormal="100" zoomScalePageLayoutView="120" workbookViewId="0">
      <selection activeCell="A3" sqref="A3:A4"/>
    </sheetView>
  </sheetViews>
  <sheetFormatPr defaultColWidth="8.85546875" defaultRowHeight="14.25" customHeight="1" x14ac:dyDescent="0.2"/>
  <cols>
    <col min="1" max="1" width="17.42578125" style="41" customWidth="1"/>
    <col min="2" max="2" width="23.42578125" style="41" bestFit="1" customWidth="1"/>
    <col min="3" max="3" width="8.140625" style="41" bestFit="1" customWidth="1"/>
    <col min="4" max="4" width="5.85546875" style="41" bestFit="1" customWidth="1"/>
    <col min="5" max="5" width="9.140625" style="76" bestFit="1" customWidth="1"/>
    <col min="6" max="6" width="17.140625" style="76" bestFit="1" customWidth="1"/>
    <col min="7" max="8" width="17.42578125" style="76" bestFit="1" customWidth="1"/>
    <col min="9" max="9" width="20.140625" style="44" bestFit="1" customWidth="1"/>
    <col min="10" max="16384" width="8.85546875" style="41"/>
  </cols>
  <sheetData>
    <row r="1" spans="1:10" ht="14.25" customHeight="1" x14ac:dyDescent="0.2">
      <c r="A1" s="317" t="s">
        <v>8513</v>
      </c>
      <c r="B1" s="317"/>
      <c r="C1" s="317"/>
      <c r="D1" s="317"/>
      <c r="E1" s="317"/>
      <c r="F1" s="317"/>
      <c r="G1" s="317"/>
      <c r="H1" s="317"/>
      <c r="I1" s="317"/>
    </row>
    <row r="2" spans="1:10" ht="14.25" customHeight="1" x14ac:dyDescent="0.2">
      <c r="A2" s="317" t="s">
        <v>8514</v>
      </c>
      <c r="B2" s="317"/>
      <c r="C2" s="317"/>
      <c r="D2" s="317"/>
      <c r="E2" s="317"/>
      <c r="F2" s="317"/>
      <c r="G2" s="317"/>
      <c r="H2" s="317"/>
      <c r="I2" s="317"/>
    </row>
    <row r="3" spans="1:10" ht="14.25" customHeight="1" x14ac:dyDescent="0.2">
      <c r="A3" s="292" t="s">
        <v>57</v>
      </c>
      <c r="B3" s="79"/>
      <c r="C3" s="79"/>
      <c r="D3" s="79"/>
      <c r="E3" s="79"/>
      <c r="F3" s="79"/>
      <c r="G3" s="79"/>
      <c r="H3" s="79"/>
      <c r="I3" s="79"/>
      <c r="J3" s="46"/>
    </row>
    <row r="4" spans="1:10" ht="14.25" customHeight="1" x14ac:dyDescent="0.2">
      <c r="A4" s="292"/>
      <c r="B4" s="79"/>
      <c r="C4" s="79"/>
      <c r="D4" s="79"/>
      <c r="E4" s="79"/>
      <c r="F4" s="79"/>
      <c r="G4" s="79"/>
      <c r="H4" s="79"/>
      <c r="I4" s="79"/>
      <c r="J4" s="46"/>
    </row>
    <row r="5" spans="1:10" ht="14.25" customHeight="1" x14ac:dyDescent="0.2">
      <c r="A5" s="168" t="s">
        <v>103</v>
      </c>
      <c r="B5" s="168"/>
      <c r="C5" s="168"/>
      <c r="D5" s="168"/>
      <c r="E5" s="168"/>
      <c r="F5" s="168"/>
      <c r="G5" s="168"/>
      <c r="H5" s="182" t="s">
        <v>2224</v>
      </c>
      <c r="I5" s="159"/>
      <c r="J5" s="46"/>
    </row>
    <row r="6" spans="1:10" ht="14.25" customHeight="1" x14ac:dyDescent="0.2">
      <c r="A6" s="168" t="s">
        <v>75</v>
      </c>
      <c r="B6" s="168"/>
      <c r="C6" s="168"/>
      <c r="D6" s="168"/>
      <c r="E6" s="168"/>
      <c r="F6" s="168"/>
      <c r="G6" s="168"/>
      <c r="H6" s="162"/>
      <c r="I6" s="159"/>
      <c r="J6" s="46"/>
    </row>
    <row r="7" spans="1:10" ht="14.25" customHeight="1" x14ac:dyDescent="0.2">
      <c r="A7" s="173"/>
      <c r="B7" s="173"/>
      <c r="C7" s="173"/>
      <c r="D7" s="173"/>
      <c r="E7" s="173"/>
      <c r="F7" s="173"/>
      <c r="G7" s="173"/>
      <c r="H7" s="162"/>
      <c r="I7" s="163"/>
      <c r="J7" s="47"/>
    </row>
    <row r="8" spans="1:10" ht="14.25" customHeight="1" x14ac:dyDescent="0.2">
      <c r="A8" s="155" t="s">
        <v>4082</v>
      </c>
      <c r="B8" s="155" t="s">
        <v>4079</v>
      </c>
      <c r="C8" s="173"/>
      <c r="D8" s="173"/>
      <c r="E8" s="173"/>
      <c r="F8" s="173"/>
      <c r="G8" s="173"/>
      <c r="H8" s="173" t="s">
        <v>2223</v>
      </c>
      <c r="I8" s="156">
        <f>IF(indice!$C$73="",indice!$D$7,indice!$C$73)</f>
        <v>0</v>
      </c>
      <c r="J8" s="47"/>
    </row>
    <row r="9" spans="1:10" ht="14.25" customHeight="1" x14ac:dyDescent="0.2">
      <c r="A9" s="173"/>
      <c r="B9" s="173"/>
      <c r="C9" s="173"/>
      <c r="D9" s="173"/>
      <c r="E9" s="173"/>
      <c r="F9" s="173"/>
      <c r="G9" s="173"/>
      <c r="H9" s="173" t="s">
        <v>2221</v>
      </c>
      <c r="I9" s="156">
        <f>indice!$E$10</f>
        <v>0</v>
      </c>
    </row>
    <row r="10" spans="1:10" ht="14.25" customHeight="1" x14ac:dyDescent="0.2">
      <c r="A10" s="173"/>
      <c r="B10" s="173"/>
      <c r="C10" s="173"/>
      <c r="D10" s="173"/>
      <c r="E10" s="173"/>
      <c r="F10" s="173"/>
      <c r="G10" s="173"/>
      <c r="H10" s="173" t="s">
        <v>2221</v>
      </c>
      <c r="I10" s="156">
        <f>indice!$F$10</f>
        <v>0</v>
      </c>
    </row>
    <row r="11" spans="1:10" ht="14.25" customHeight="1" x14ac:dyDescent="0.2">
      <c r="A11" s="55" t="s">
        <v>137</v>
      </c>
      <c r="B11" s="55" t="s">
        <v>4080</v>
      </c>
      <c r="C11" s="55" t="s">
        <v>141</v>
      </c>
      <c r="D11" s="55"/>
      <c r="E11" s="55" t="s">
        <v>143</v>
      </c>
      <c r="F11" s="67" t="s">
        <v>145</v>
      </c>
      <c r="G11" s="67" t="s">
        <v>2223</v>
      </c>
      <c r="H11" s="67" t="s">
        <v>148</v>
      </c>
      <c r="I11" s="68" t="s">
        <v>150</v>
      </c>
    </row>
    <row r="12" spans="1:10" ht="14.25" customHeight="1" x14ac:dyDescent="0.2">
      <c r="A12" s="56" t="s">
        <v>138</v>
      </c>
      <c r="B12" s="56" t="s">
        <v>4078</v>
      </c>
      <c r="C12" s="56" t="s">
        <v>142</v>
      </c>
      <c r="D12" s="56"/>
      <c r="E12" s="56" t="s">
        <v>144</v>
      </c>
      <c r="F12" s="69" t="s">
        <v>146</v>
      </c>
      <c r="G12" s="69" t="s">
        <v>147</v>
      </c>
      <c r="H12" s="69" t="s">
        <v>149</v>
      </c>
      <c r="I12" s="70" t="s">
        <v>151</v>
      </c>
    </row>
    <row r="13" spans="1:10" s="25" customFormat="1" ht="13.5" customHeight="1" x14ac:dyDescent="0.2">
      <c r="A13" s="22"/>
      <c r="B13" s="22"/>
      <c r="C13" s="22" t="s">
        <v>159</v>
      </c>
      <c r="D13" s="22" t="s">
        <v>0</v>
      </c>
      <c r="E13" s="36" t="s">
        <v>15</v>
      </c>
      <c r="F13" s="36"/>
      <c r="G13" s="36"/>
      <c r="H13" s="36" t="str">
        <f>E13</f>
        <v>€</v>
      </c>
      <c r="I13" s="24">
        <f>$I$9</f>
        <v>0</v>
      </c>
    </row>
    <row r="14" spans="1:10" s="25" customFormat="1" ht="14.25" customHeight="1" x14ac:dyDescent="0.2">
      <c r="A14" s="40" t="s">
        <v>393</v>
      </c>
      <c r="B14" s="22" t="s">
        <v>394</v>
      </c>
      <c r="C14" s="22">
        <v>0.45</v>
      </c>
      <c r="D14" s="22">
        <v>0.6</v>
      </c>
      <c r="E14" s="24">
        <v>355.81</v>
      </c>
      <c r="F14" s="35"/>
      <c r="G14" s="36">
        <f t="shared" ref="G14:G19" si="0">IF(F14="",IF($I$8="","",$I$8),F14)</f>
        <v>0</v>
      </c>
      <c r="H14" s="36">
        <f t="shared" ref="H14:H19" si="1">ROUND(E14*(G14),2)</f>
        <v>0</v>
      </c>
      <c r="I14" s="24">
        <f t="shared" ref="I14:I19" si="2">H14*$I$10</f>
        <v>0</v>
      </c>
    </row>
    <row r="15" spans="1:10" s="25" customFormat="1" ht="14.25" customHeight="1" x14ac:dyDescent="0.2">
      <c r="A15" s="40" t="s">
        <v>395</v>
      </c>
      <c r="B15" s="22" t="s">
        <v>396</v>
      </c>
      <c r="C15" s="22">
        <v>0.55000000000000004</v>
      </c>
      <c r="D15" s="22">
        <v>0.75</v>
      </c>
      <c r="E15" s="24">
        <v>391.67</v>
      </c>
      <c r="F15" s="35"/>
      <c r="G15" s="36">
        <f t="shared" si="0"/>
        <v>0</v>
      </c>
      <c r="H15" s="36">
        <f t="shared" si="1"/>
        <v>0</v>
      </c>
      <c r="I15" s="24">
        <f t="shared" si="2"/>
        <v>0</v>
      </c>
    </row>
    <row r="16" spans="1:10" s="25" customFormat="1" ht="14.25" customHeight="1" x14ac:dyDescent="0.2">
      <c r="A16" s="40" t="s">
        <v>3394</v>
      </c>
      <c r="B16" s="22" t="s">
        <v>3391</v>
      </c>
      <c r="C16" s="22">
        <v>0.75</v>
      </c>
      <c r="D16" s="22">
        <v>1</v>
      </c>
      <c r="E16" s="24">
        <v>583.35</v>
      </c>
      <c r="F16" s="35"/>
      <c r="G16" s="36">
        <f t="shared" si="0"/>
        <v>0</v>
      </c>
      <c r="H16" s="36">
        <f t="shared" si="1"/>
        <v>0</v>
      </c>
      <c r="I16" s="24">
        <f t="shared" si="2"/>
        <v>0</v>
      </c>
    </row>
    <row r="17" spans="1:9" s="25" customFormat="1" ht="14.25" customHeight="1" x14ac:dyDescent="0.2">
      <c r="A17" s="40" t="s">
        <v>397</v>
      </c>
      <c r="B17" s="22" t="s">
        <v>398</v>
      </c>
      <c r="C17" s="22">
        <v>0.55000000000000004</v>
      </c>
      <c r="D17" s="22">
        <v>0.75</v>
      </c>
      <c r="E17" s="24">
        <v>405.97</v>
      </c>
      <c r="F17" s="35"/>
      <c r="G17" s="36">
        <f t="shared" si="0"/>
        <v>0</v>
      </c>
      <c r="H17" s="36">
        <f t="shared" si="1"/>
        <v>0</v>
      </c>
      <c r="I17" s="24">
        <f t="shared" si="2"/>
        <v>0</v>
      </c>
    </row>
    <row r="18" spans="1:9" s="25" customFormat="1" ht="14.25" customHeight="1" x14ac:dyDescent="0.2">
      <c r="A18" s="40" t="s">
        <v>3395</v>
      </c>
      <c r="B18" s="22" t="s">
        <v>3392</v>
      </c>
      <c r="C18" s="22">
        <v>0.75</v>
      </c>
      <c r="D18" s="22">
        <v>1</v>
      </c>
      <c r="E18" s="24">
        <v>448.96</v>
      </c>
      <c r="F18" s="35"/>
      <c r="G18" s="36">
        <f t="shared" si="0"/>
        <v>0</v>
      </c>
      <c r="H18" s="36">
        <f t="shared" si="1"/>
        <v>0</v>
      </c>
      <c r="I18" s="24">
        <f t="shared" si="2"/>
        <v>0</v>
      </c>
    </row>
    <row r="19" spans="1:9" s="25" customFormat="1" ht="14.25" customHeight="1" x14ac:dyDescent="0.2">
      <c r="A19" s="40" t="s">
        <v>3396</v>
      </c>
      <c r="B19" s="22" t="s">
        <v>3393</v>
      </c>
      <c r="C19" s="22">
        <v>1.1000000000000001</v>
      </c>
      <c r="D19" s="22">
        <v>1.5</v>
      </c>
      <c r="E19" s="24">
        <v>602.98</v>
      </c>
      <c r="F19" s="35"/>
      <c r="G19" s="36">
        <f t="shared" si="0"/>
        <v>0</v>
      </c>
      <c r="H19" s="36">
        <f t="shared" si="1"/>
        <v>0</v>
      </c>
      <c r="I19" s="24">
        <f t="shared" si="2"/>
        <v>0</v>
      </c>
    </row>
    <row r="21" spans="1:9" s="25" customFormat="1" ht="14.25" customHeight="1" x14ac:dyDescent="0.2">
      <c r="A21" s="40" t="s">
        <v>399</v>
      </c>
      <c r="B21" s="22" t="s">
        <v>400</v>
      </c>
      <c r="C21" s="22">
        <v>0.45</v>
      </c>
      <c r="D21" s="22">
        <v>0.6</v>
      </c>
      <c r="E21" s="24">
        <v>355.81</v>
      </c>
      <c r="F21" s="35"/>
      <c r="G21" s="36">
        <f t="shared" ref="G21:G26" si="3">IF(F21="",IF($I$8="","",$I$8),F21)</f>
        <v>0</v>
      </c>
      <c r="H21" s="36">
        <f t="shared" ref="H21:H26" si="4">ROUND(E21*(G21),2)</f>
        <v>0</v>
      </c>
      <c r="I21" s="24">
        <f t="shared" ref="I21:I26" si="5">H21*$I$10</f>
        <v>0</v>
      </c>
    </row>
    <row r="22" spans="1:9" s="25" customFormat="1" ht="14.25" customHeight="1" x14ac:dyDescent="0.2">
      <c r="A22" s="40" t="s">
        <v>7347</v>
      </c>
      <c r="B22" s="22" t="s">
        <v>7352</v>
      </c>
      <c r="C22" s="22">
        <v>0.55000000000000004</v>
      </c>
      <c r="D22" s="22">
        <v>0.75</v>
      </c>
      <c r="E22" s="24">
        <v>403.65</v>
      </c>
      <c r="F22" s="35"/>
      <c r="G22" s="36">
        <f t="shared" si="3"/>
        <v>0</v>
      </c>
      <c r="H22" s="36">
        <f t="shared" si="4"/>
        <v>0</v>
      </c>
      <c r="I22" s="24">
        <f t="shared" si="5"/>
        <v>0</v>
      </c>
    </row>
    <row r="23" spans="1:9" s="25" customFormat="1" ht="14.25" customHeight="1" x14ac:dyDescent="0.2">
      <c r="A23" s="40" t="s">
        <v>7348</v>
      </c>
      <c r="B23" s="22" t="s">
        <v>7353</v>
      </c>
      <c r="C23" s="22">
        <v>0.75</v>
      </c>
      <c r="D23" s="22">
        <v>1</v>
      </c>
      <c r="E23" s="24">
        <v>601.45000000000005</v>
      </c>
      <c r="F23" s="35"/>
      <c r="G23" s="36">
        <f t="shared" si="3"/>
        <v>0</v>
      </c>
      <c r="H23" s="36">
        <f t="shared" si="4"/>
        <v>0</v>
      </c>
      <c r="I23" s="24">
        <f t="shared" si="5"/>
        <v>0</v>
      </c>
    </row>
    <row r="24" spans="1:9" s="25" customFormat="1" ht="14.25" customHeight="1" x14ac:dyDescent="0.2">
      <c r="A24" s="40" t="s">
        <v>7349</v>
      </c>
      <c r="B24" s="22" t="s">
        <v>7354</v>
      </c>
      <c r="C24" s="22">
        <v>0.55000000000000004</v>
      </c>
      <c r="D24" s="22">
        <v>0.75</v>
      </c>
      <c r="E24" s="24">
        <v>418.6</v>
      </c>
      <c r="F24" s="35"/>
      <c r="G24" s="36">
        <f t="shared" si="3"/>
        <v>0</v>
      </c>
      <c r="H24" s="36">
        <f t="shared" si="4"/>
        <v>0</v>
      </c>
      <c r="I24" s="24">
        <f t="shared" si="5"/>
        <v>0</v>
      </c>
    </row>
    <row r="25" spans="1:9" s="25" customFormat="1" ht="14.25" customHeight="1" x14ac:dyDescent="0.2">
      <c r="A25" s="40" t="s">
        <v>7350</v>
      </c>
      <c r="B25" s="22" t="s">
        <v>7355</v>
      </c>
      <c r="C25" s="22">
        <v>0.75</v>
      </c>
      <c r="D25" s="22">
        <v>1</v>
      </c>
      <c r="E25" s="24">
        <v>463.45</v>
      </c>
      <c r="F25" s="35"/>
      <c r="G25" s="36">
        <f t="shared" si="3"/>
        <v>0</v>
      </c>
      <c r="H25" s="36">
        <f t="shared" si="4"/>
        <v>0</v>
      </c>
      <c r="I25" s="24">
        <f t="shared" si="5"/>
        <v>0</v>
      </c>
    </row>
    <row r="26" spans="1:9" s="25" customFormat="1" ht="14.25" customHeight="1" x14ac:dyDescent="0.2">
      <c r="A26" s="40" t="s">
        <v>7351</v>
      </c>
      <c r="B26" s="22" t="s">
        <v>7356</v>
      </c>
      <c r="C26" s="22">
        <v>1.1000000000000001</v>
      </c>
      <c r="D26" s="22">
        <v>1.5</v>
      </c>
      <c r="E26" s="24">
        <v>622.15</v>
      </c>
      <c r="F26" s="35"/>
      <c r="G26" s="36">
        <f t="shared" si="3"/>
        <v>0</v>
      </c>
      <c r="H26" s="36">
        <f t="shared" si="4"/>
        <v>0</v>
      </c>
      <c r="I26" s="24">
        <f t="shared" si="5"/>
        <v>0</v>
      </c>
    </row>
    <row r="73" spans="8:8" ht="14.25" customHeight="1" x14ac:dyDescent="0.2">
      <c r="H73" s="28"/>
    </row>
  </sheetData>
  <mergeCells count="3">
    <mergeCell ref="A3:A4"/>
    <mergeCell ref="A1:I1"/>
    <mergeCell ref="A2:I2"/>
  </mergeCells>
  <phoneticPr fontId="1" type="noConversion"/>
  <conditionalFormatting sqref="A14:D19 F14:I19 F21:I26 A21:D26">
    <cfRule type="expression" dxfId="414" priority="29">
      <formula>MOD(ROW(),2)=0</formula>
    </cfRule>
  </conditionalFormatting>
  <conditionalFormatting sqref="E15">
    <cfRule type="expression" dxfId="413" priority="13">
      <formula>MOD(ROW(),2)=0</formula>
    </cfRule>
  </conditionalFormatting>
  <conditionalFormatting sqref="E23">
    <cfRule type="expression" dxfId="412" priority="4">
      <formula>MOD(ROW(),2)=0</formula>
    </cfRule>
  </conditionalFormatting>
  <conditionalFormatting sqref="E14">
    <cfRule type="expression" dxfId="411" priority="25">
      <formula>MOD(ROW(),2)=0</formula>
    </cfRule>
  </conditionalFormatting>
  <conditionalFormatting sqref="E17">
    <cfRule type="expression" dxfId="410" priority="11">
      <formula>MOD(ROW(),2)=0</formula>
    </cfRule>
  </conditionalFormatting>
  <conditionalFormatting sqref="E16">
    <cfRule type="expression" dxfId="409" priority="12">
      <formula>MOD(ROW(),2)=0</formula>
    </cfRule>
  </conditionalFormatting>
  <conditionalFormatting sqref="E18">
    <cfRule type="expression" dxfId="408" priority="10">
      <formula>MOD(ROW(),2)=0</formula>
    </cfRule>
  </conditionalFormatting>
  <conditionalFormatting sqref="E19">
    <cfRule type="expression" dxfId="407" priority="9">
      <formula>MOD(ROW(),2)=0</formula>
    </cfRule>
  </conditionalFormatting>
  <conditionalFormatting sqref="E25">
    <cfRule type="expression" dxfId="406" priority="2">
      <formula>MOD(ROW(),2)=0</formula>
    </cfRule>
  </conditionalFormatting>
  <conditionalFormatting sqref="E22">
    <cfRule type="expression" dxfId="405" priority="7">
      <formula>MOD(ROW(),2)=0</formula>
    </cfRule>
  </conditionalFormatting>
  <conditionalFormatting sqref="E26">
    <cfRule type="expression" dxfId="404" priority="1">
      <formula>MOD(ROW(),2)=0</formula>
    </cfRule>
  </conditionalFormatting>
  <conditionalFormatting sqref="E21">
    <cfRule type="expression" dxfId="403" priority="5">
      <formula>MOD(ROW(),2)=0</formula>
    </cfRule>
  </conditionalFormatting>
  <conditionalFormatting sqref="E24">
    <cfRule type="expression" dxfId="402" priority="3">
      <formula>MOD(ROW(),2)=0</formula>
    </cfRule>
  </conditionalFormatting>
  <hyperlinks>
    <hyperlink ref="H5" location="indice!A1" display="INDICE"/>
  </hyperlinks>
  <pageMargins left="0.25" right="0.25" top="0.75000000000000011" bottom="0.75000000000000011" header="0.30000000000000004" footer="0.30000000000000004"/>
  <pageSetup paperSize="9" orientation="portrait"/>
  <headerFooter alignWithMargins="0">
    <oddFooter>&amp;L&amp;"Calibri,Normale"&amp;K000000&amp;P&amp;R&amp;"Calibri,Normale"&amp;K00000065656565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19"/>
  <sheetViews>
    <sheetView zoomScaleNormal="100" zoomScalePageLayoutView="120" workbookViewId="0">
      <selection activeCell="A3" sqref="A3:A4"/>
    </sheetView>
  </sheetViews>
  <sheetFormatPr defaultColWidth="22.140625" defaultRowHeight="15" x14ac:dyDescent="0.25"/>
  <cols>
    <col min="1" max="1" width="18.85546875" customWidth="1"/>
    <col min="2" max="2" width="11.140625" bestFit="1" customWidth="1"/>
    <col min="3" max="3" width="8.140625" bestFit="1" customWidth="1"/>
    <col min="4" max="4" width="4.85546875" bestFit="1" customWidth="1"/>
    <col min="5" max="5" width="9.140625" bestFit="1" customWidth="1"/>
    <col min="6" max="6" width="17.140625" bestFit="1" customWidth="1"/>
    <col min="7" max="8" width="17.42578125" bestFit="1" customWidth="1"/>
    <col min="9" max="9" width="20.140625" bestFit="1" customWidth="1"/>
  </cols>
  <sheetData>
    <row r="1" spans="1:9" x14ac:dyDescent="0.25">
      <c r="A1" s="318" t="s">
        <v>8513</v>
      </c>
      <c r="B1" s="318"/>
      <c r="C1" s="318"/>
      <c r="D1" s="318"/>
      <c r="E1" s="318"/>
      <c r="F1" s="318"/>
      <c r="G1" s="318"/>
      <c r="H1" s="318"/>
      <c r="I1" s="318"/>
    </row>
    <row r="2" spans="1:9" x14ac:dyDescent="0.25">
      <c r="A2" s="318" t="s">
        <v>8514</v>
      </c>
      <c r="B2" s="318"/>
      <c r="C2" s="318"/>
      <c r="D2" s="318"/>
      <c r="E2" s="318"/>
      <c r="F2" s="318"/>
      <c r="G2" s="318"/>
      <c r="H2" s="318"/>
      <c r="I2" s="318"/>
    </row>
    <row r="3" spans="1:9" x14ac:dyDescent="0.25">
      <c r="A3" s="292" t="s">
        <v>401</v>
      </c>
      <c r="B3" s="79"/>
      <c r="C3" s="79"/>
      <c r="D3" s="79"/>
      <c r="E3" s="79"/>
      <c r="F3" s="79"/>
      <c r="G3" s="79"/>
      <c r="H3" s="79"/>
      <c r="I3" s="79"/>
    </row>
    <row r="4" spans="1:9" x14ac:dyDescent="0.25">
      <c r="A4" s="292"/>
      <c r="B4" s="79"/>
      <c r="C4" s="79"/>
      <c r="D4" s="79"/>
      <c r="E4" s="79"/>
      <c r="F4" s="79"/>
      <c r="G4" s="79"/>
      <c r="H4" s="79"/>
      <c r="I4" s="79"/>
    </row>
    <row r="5" spans="1:9" ht="14.25" customHeight="1" x14ac:dyDescent="0.25">
      <c r="A5" s="168" t="s">
        <v>88</v>
      </c>
      <c r="B5" s="168"/>
      <c r="C5" s="168"/>
      <c r="D5" s="168"/>
      <c r="E5" s="168"/>
      <c r="F5" s="168"/>
      <c r="G5" s="168"/>
      <c r="H5" s="182" t="s">
        <v>2224</v>
      </c>
      <c r="I5" s="159"/>
    </row>
    <row r="6" spans="1:9" ht="14.25" customHeight="1" x14ac:dyDescent="0.25">
      <c r="A6" s="168" t="s">
        <v>76</v>
      </c>
      <c r="B6" s="168"/>
      <c r="C6" s="168"/>
      <c r="D6" s="168"/>
      <c r="E6" s="168"/>
      <c r="F6" s="168"/>
      <c r="G6" s="168"/>
      <c r="H6" s="184" t="s">
        <v>2192</v>
      </c>
      <c r="I6" s="171" t="s">
        <v>2193</v>
      </c>
    </row>
    <row r="7" spans="1:9" x14ac:dyDescent="0.25">
      <c r="A7" s="168"/>
      <c r="B7" s="168"/>
      <c r="C7" s="168"/>
      <c r="D7" s="168"/>
      <c r="E7" s="168"/>
      <c r="F7" s="168"/>
      <c r="G7" s="168"/>
      <c r="H7" s="162"/>
      <c r="I7" s="163"/>
    </row>
    <row r="8" spans="1:9" ht="14.25" customHeight="1" x14ac:dyDescent="0.25">
      <c r="A8" s="168" t="s">
        <v>7359</v>
      </c>
      <c r="B8" s="168"/>
      <c r="C8" s="168"/>
      <c r="D8" s="168"/>
      <c r="E8" s="168"/>
      <c r="F8" s="168"/>
      <c r="G8" s="168"/>
      <c r="H8" s="173" t="s">
        <v>2223</v>
      </c>
      <c r="I8" s="156">
        <f>IF(indice!$C$76="",indice!$D$7,indice!$C$76)</f>
        <v>0</v>
      </c>
    </row>
    <row r="9" spans="1:9" ht="14.25" customHeight="1" x14ac:dyDescent="0.25">
      <c r="A9" s="168" t="s">
        <v>7360</v>
      </c>
      <c r="B9" s="168"/>
      <c r="C9" s="168"/>
      <c r="D9" s="168"/>
      <c r="E9" s="168"/>
      <c r="F9" s="168"/>
      <c r="G9" s="168"/>
      <c r="H9" s="173" t="s">
        <v>2221</v>
      </c>
      <c r="I9" s="156">
        <f>indice!$E$10</f>
        <v>0</v>
      </c>
    </row>
    <row r="10" spans="1:9" x14ac:dyDescent="0.25">
      <c r="A10" s="173"/>
      <c r="B10" s="173"/>
      <c r="C10" s="173"/>
      <c r="D10" s="173"/>
      <c r="E10" s="217"/>
      <c r="F10" s="173"/>
      <c r="G10" s="173"/>
      <c r="H10" s="173" t="s">
        <v>2221</v>
      </c>
      <c r="I10" s="156">
        <f>indice!$F$10</f>
        <v>0</v>
      </c>
    </row>
    <row r="11" spans="1:9" x14ac:dyDescent="0.25">
      <c r="A11" s="55" t="s">
        <v>137</v>
      </c>
      <c r="B11" s="55" t="s">
        <v>4080</v>
      </c>
      <c r="C11" s="55" t="s">
        <v>141</v>
      </c>
      <c r="D11" s="55"/>
      <c r="E11" s="85" t="s">
        <v>143</v>
      </c>
      <c r="F11" s="67" t="s">
        <v>145</v>
      </c>
      <c r="G11" s="67" t="s">
        <v>2223</v>
      </c>
      <c r="H11" s="67" t="s">
        <v>148</v>
      </c>
      <c r="I11" s="68" t="s">
        <v>150</v>
      </c>
    </row>
    <row r="12" spans="1:9" x14ac:dyDescent="0.25">
      <c r="A12" s="56" t="s">
        <v>138</v>
      </c>
      <c r="B12" s="56" t="s">
        <v>4078</v>
      </c>
      <c r="C12" s="56" t="s">
        <v>142</v>
      </c>
      <c r="D12" s="56"/>
      <c r="E12" s="86" t="s">
        <v>144</v>
      </c>
      <c r="F12" s="69" t="s">
        <v>146</v>
      </c>
      <c r="G12" s="69" t="s">
        <v>147</v>
      </c>
      <c r="H12" s="69" t="s">
        <v>149</v>
      </c>
      <c r="I12" s="70" t="s">
        <v>151</v>
      </c>
    </row>
    <row r="13" spans="1:9" x14ac:dyDescent="0.25">
      <c r="A13" s="22"/>
      <c r="B13" s="22"/>
      <c r="C13" s="22" t="s">
        <v>159</v>
      </c>
      <c r="D13" s="22" t="s">
        <v>0</v>
      </c>
      <c r="E13" s="36" t="s">
        <v>15</v>
      </c>
      <c r="F13" s="36"/>
      <c r="G13" s="36"/>
      <c r="H13" s="36" t="str">
        <f>E13</f>
        <v>€</v>
      </c>
      <c r="I13" s="24">
        <f>$I$9</f>
        <v>0</v>
      </c>
    </row>
    <row r="14" spans="1:9" x14ac:dyDescent="0.25">
      <c r="A14" s="40" t="s">
        <v>7357</v>
      </c>
      <c r="B14" s="22" t="s">
        <v>7358</v>
      </c>
      <c r="C14" s="22">
        <v>0.33</v>
      </c>
      <c r="D14" s="22">
        <v>0.45</v>
      </c>
      <c r="E14" s="24">
        <v>224.25</v>
      </c>
      <c r="F14" s="35"/>
      <c r="G14" s="36">
        <f>IF(F14="",IF($I$8="","",$I$8),F14)</f>
        <v>0</v>
      </c>
      <c r="H14" s="36">
        <f>ROUND(E14*(G14),2)</f>
        <v>0</v>
      </c>
      <c r="I14" s="24">
        <f>H14*$I$10</f>
        <v>0</v>
      </c>
    </row>
    <row r="15" spans="1:9" x14ac:dyDescent="0.25">
      <c r="E15" s="179"/>
    </row>
    <row r="16" spans="1:9" s="25" customFormat="1" ht="14.25" customHeight="1" x14ac:dyDescent="0.2">
      <c r="A16" s="40" t="s">
        <v>402</v>
      </c>
      <c r="B16" s="22" t="s">
        <v>401</v>
      </c>
      <c r="C16" s="22">
        <v>0.3</v>
      </c>
      <c r="D16" s="22">
        <v>0.4</v>
      </c>
      <c r="E16" s="24">
        <v>276.49</v>
      </c>
      <c r="F16" s="35"/>
      <c r="G16" s="36">
        <f>IF(F16="",IF($I$8="","",$I$8),F16)</f>
        <v>0</v>
      </c>
      <c r="H16" s="36">
        <f>ROUND(E16*(G16),2)</f>
        <v>0</v>
      </c>
      <c r="I16" s="24">
        <f>H16*$I$10</f>
        <v>0</v>
      </c>
    </row>
    <row r="17" spans="1:9" s="25" customFormat="1" ht="14.25" customHeight="1" x14ac:dyDescent="0.2">
      <c r="A17" s="40" t="s">
        <v>403</v>
      </c>
      <c r="B17" s="22" t="s">
        <v>4390</v>
      </c>
      <c r="C17" s="22">
        <v>0.3</v>
      </c>
      <c r="D17" s="22">
        <v>0.4</v>
      </c>
      <c r="E17" s="24">
        <v>262.52</v>
      </c>
      <c r="F17" s="35"/>
      <c r="G17" s="36">
        <f>IF(F17="",IF($I$8="","",$I$8),F17)</f>
        <v>0</v>
      </c>
      <c r="H17" s="36">
        <f>ROUND(E17*(G17),2)</f>
        <v>0</v>
      </c>
      <c r="I17" s="24">
        <f>H17*$I$10</f>
        <v>0</v>
      </c>
    </row>
    <row r="18" spans="1:9" s="25" customFormat="1" ht="14.25" customHeight="1" x14ac:dyDescent="0.2">
      <c r="A18" s="40" t="s">
        <v>404</v>
      </c>
      <c r="B18" s="22" t="s">
        <v>405</v>
      </c>
      <c r="C18" s="22">
        <v>0.3</v>
      </c>
      <c r="D18" s="22">
        <v>0.4</v>
      </c>
      <c r="E18" s="24">
        <v>316.3</v>
      </c>
      <c r="F18" s="35"/>
      <c r="G18" s="36">
        <f>IF(F18="",IF($I$8="","",$I$8),F18)</f>
        <v>0</v>
      </c>
      <c r="H18" s="36">
        <f>ROUND(E18*(G18),2)</f>
        <v>0</v>
      </c>
      <c r="I18" s="24">
        <f>H18*$I$10</f>
        <v>0</v>
      </c>
    </row>
    <row r="19" spans="1:9" s="25" customFormat="1" ht="14.25" customHeight="1" x14ac:dyDescent="0.2">
      <c r="A19" s="40"/>
      <c r="B19" s="22"/>
      <c r="C19" s="22"/>
      <c r="D19" s="22"/>
      <c r="E19" s="24"/>
      <c r="F19" s="35"/>
      <c r="G19" s="36"/>
      <c r="H19" s="36"/>
      <c r="I19" s="24"/>
    </row>
  </sheetData>
  <mergeCells count="3">
    <mergeCell ref="A3:A4"/>
    <mergeCell ref="A1:I1"/>
    <mergeCell ref="A2:I2"/>
  </mergeCells>
  <conditionalFormatting sqref="A19:I19 A16:D18 F16:I18">
    <cfRule type="expression" dxfId="401" priority="12">
      <formula>MOD(ROW(),2)=0</formula>
    </cfRule>
  </conditionalFormatting>
  <conditionalFormatting sqref="A14:D14 F14">
    <cfRule type="expression" dxfId="400" priority="11">
      <formula>MOD(ROW(),2)=0</formula>
    </cfRule>
  </conditionalFormatting>
  <conditionalFormatting sqref="E16">
    <cfRule type="expression" dxfId="399" priority="3">
      <formula>MOD(ROW(),2)=0</formula>
    </cfRule>
  </conditionalFormatting>
  <conditionalFormatting sqref="G14:I14">
    <cfRule type="expression" dxfId="398" priority="8">
      <formula>MOD(ROW(),2)=0</formula>
    </cfRule>
  </conditionalFormatting>
  <conditionalFormatting sqref="E14">
    <cfRule type="expression" dxfId="397" priority="7">
      <formula>MOD(ROW(),2)=0</formula>
    </cfRule>
  </conditionalFormatting>
  <conditionalFormatting sqref="E17">
    <cfRule type="expression" dxfId="396" priority="2">
      <formula>MOD(ROW(),2)=0</formula>
    </cfRule>
  </conditionalFormatting>
  <conditionalFormatting sqref="E18">
    <cfRule type="expression" dxfId="395" priority="1">
      <formula>MOD(ROW(),2)=0</formula>
    </cfRule>
  </conditionalFormatting>
  <hyperlinks>
    <hyperlink ref="H5" location="indice!A1" display="INDICE"/>
    <hyperlink ref="H6" location="A84" display="KIT AGGIUNTIVI"/>
    <hyperlink ref="I6" location="A84" display="ADDITIONAL KIT"/>
  </hyperlinks>
  <pageMargins left="0.75" right="0.75" top="1" bottom="1" header="0.5" footer="0.5"/>
  <pageSetup paperSize="9" orientation="portrait" horizontalDpi="4294967292" verticalDpi="429496729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7">
    <tabColor theme="8" tint="-0.249977111117893"/>
  </sheetPr>
  <dimension ref="A1:P99"/>
  <sheetViews>
    <sheetView zoomScaleNormal="100" zoomScalePageLayoutView="120" workbookViewId="0">
      <selection activeCell="A3" sqref="A3:A4"/>
    </sheetView>
  </sheetViews>
  <sheetFormatPr defaultColWidth="8.85546875" defaultRowHeight="14.25" customHeight="1" x14ac:dyDescent="0.2"/>
  <cols>
    <col min="1" max="1" width="13.85546875" style="41" customWidth="1"/>
    <col min="2" max="2" width="19.85546875" style="41" bestFit="1" customWidth="1"/>
    <col min="3" max="4" width="5.140625" style="41" bestFit="1" customWidth="1"/>
    <col min="5" max="5" width="9.7109375" style="76" bestFit="1" customWidth="1"/>
    <col min="6" max="6" width="13" style="76" bestFit="1" customWidth="1"/>
    <col min="7" max="7" width="14.42578125" style="76" bestFit="1" customWidth="1"/>
    <col min="8" max="8" width="17.42578125" style="76" bestFit="1" customWidth="1"/>
    <col min="9" max="9" width="16" style="44" bestFit="1" customWidth="1"/>
    <col min="10" max="10" width="1" style="41" customWidth="1"/>
    <col min="11" max="11" width="14.85546875" style="41" bestFit="1" customWidth="1"/>
    <col min="12" max="12" width="9.42578125" style="41" customWidth="1"/>
    <col min="13" max="13" width="17.42578125" style="41" bestFit="1" customWidth="1"/>
    <col min="14" max="14" width="10.85546875" style="41" bestFit="1" customWidth="1"/>
    <col min="15" max="15" width="14.85546875" style="41" bestFit="1" customWidth="1"/>
    <col min="16" max="16" width="11" style="41" bestFit="1" customWidth="1"/>
    <col min="17" max="16384" width="8.85546875" style="41"/>
  </cols>
  <sheetData>
    <row r="1" spans="1:14" ht="14.25" customHeight="1" x14ac:dyDescent="0.2">
      <c r="A1" s="317" t="s">
        <v>8513</v>
      </c>
      <c r="B1" s="317"/>
      <c r="C1" s="317"/>
      <c r="D1" s="317"/>
      <c r="E1" s="317"/>
      <c r="F1" s="317"/>
      <c r="G1" s="317"/>
      <c r="H1" s="317"/>
      <c r="I1" s="317"/>
    </row>
    <row r="2" spans="1:14" ht="14.25" customHeight="1" x14ac:dyDescent="0.2">
      <c r="A2" s="317" t="s">
        <v>8514</v>
      </c>
      <c r="B2" s="317"/>
      <c r="C2" s="317"/>
      <c r="D2" s="317"/>
      <c r="E2" s="317"/>
      <c r="F2" s="317"/>
      <c r="G2" s="317"/>
      <c r="H2" s="317"/>
      <c r="I2" s="317"/>
    </row>
    <row r="3" spans="1:14" ht="14.25" customHeight="1" x14ac:dyDescent="0.2">
      <c r="A3" s="292" t="s">
        <v>406</v>
      </c>
      <c r="B3" s="79"/>
      <c r="C3" s="79"/>
      <c r="D3" s="79"/>
      <c r="E3" s="79"/>
      <c r="F3" s="79"/>
      <c r="G3" s="79"/>
      <c r="H3" s="79"/>
      <c r="I3" s="79"/>
      <c r="K3" s="302"/>
      <c r="L3" s="302"/>
      <c r="M3" s="302"/>
      <c r="N3" s="302"/>
    </row>
    <row r="4" spans="1:14" ht="14.25" customHeight="1" x14ac:dyDescent="0.2">
      <c r="A4" s="292"/>
      <c r="B4" s="79"/>
      <c r="C4" s="79"/>
      <c r="D4" s="79"/>
      <c r="E4" s="79"/>
      <c r="F4" s="79"/>
      <c r="G4" s="79"/>
      <c r="H4" s="79"/>
      <c r="I4" s="79"/>
      <c r="K4" s="302"/>
      <c r="L4" s="302"/>
      <c r="M4" s="302"/>
      <c r="N4" s="302"/>
    </row>
    <row r="5" spans="1:14" ht="14.25" customHeight="1" x14ac:dyDescent="0.2">
      <c r="A5" s="168" t="s">
        <v>4126</v>
      </c>
      <c r="B5" s="168"/>
      <c r="C5" s="168"/>
      <c r="D5" s="168"/>
      <c r="E5" s="168"/>
      <c r="F5" s="168"/>
      <c r="G5" s="168"/>
      <c r="H5" s="182" t="s">
        <v>2224</v>
      </c>
      <c r="I5" s="159"/>
      <c r="J5" s="162"/>
      <c r="K5" s="172"/>
      <c r="L5" s="172"/>
      <c r="M5" s="172"/>
      <c r="N5" s="172"/>
    </row>
    <row r="6" spans="1:14" ht="14.25" customHeight="1" x14ac:dyDescent="0.2">
      <c r="A6" s="168" t="s">
        <v>4127</v>
      </c>
      <c r="B6" s="168"/>
      <c r="C6" s="168"/>
      <c r="D6" s="168"/>
      <c r="E6" s="168"/>
      <c r="F6" s="168"/>
      <c r="G6" s="168"/>
      <c r="H6" s="162"/>
      <c r="I6" s="159"/>
      <c r="J6" s="162"/>
      <c r="K6" s="172"/>
      <c r="L6" s="172"/>
      <c r="M6" s="172"/>
      <c r="N6" s="172"/>
    </row>
    <row r="7" spans="1:14" ht="14.25" customHeight="1" x14ac:dyDescent="0.2">
      <c r="A7" s="157" t="s">
        <v>4082</v>
      </c>
      <c r="B7" s="157" t="s">
        <v>4079</v>
      </c>
      <c r="C7" s="168"/>
      <c r="D7" s="168"/>
      <c r="E7" s="168"/>
      <c r="F7" s="168"/>
      <c r="G7" s="168"/>
      <c r="H7" s="162"/>
      <c r="I7" s="163"/>
      <c r="J7" s="162"/>
      <c r="K7" s="172"/>
      <c r="L7" s="172"/>
      <c r="M7" s="172"/>
      <c r="N7" s="172"/>
    </row>
    <row r="8" spans="1:14" ht="14.25" customHeight="1" x14ac:dyDescent="0.2">
      <c r="A8" s="168" t="s">
        <v>7364</v>
      </c>
      <c r="B8" s="168"/>
      <c r="C8" s="168"/>
      <c r="D8" s="168"/>
      <c r="E8" s="168"/>
      <c r="F8" s="168"/>
      <c r="G8" s="168"/>
      <c r="H8" s="173" t="s">
        <v>2223</v>
      </c>
      <c r="I8" s="156">
        <f>IF(indice!$C$76="",indice!$D$7,indice!$C$76)</f>
        <v>0</v>
      </c>
      <c r="J8" s="162"/>
      <c r="K8" s="172"/>
      <c r="L8" s="172"/>
      <c r="M8" s="173" t="s">
        <v>2223</v>
      </c>
      <c r="N8" s="198">
        <f>indice!$C$79</f>
        <v>0</v>
      </c>
    </row>
    <row r="9" spans="1:14" ht="14.25" customHeight="1" x14ac:dyDescent="0.2">
      <c r="A9" s="168" t="s">
        <v>7365</v>
      </c>
      <c r="B9" s="168"/>
      <c r="C9" s="168"/>
      <c r="D9" s="168"/>
      <c r="E9" s="168"/>
      <c r="F9" s="168"/>
      <c r="G9" s="168"/>
      <c r="H9" s="173" t="s">
        <v>2221</v>
      </c>
      <c r="I9" s="156">
        <f>indice!$E$10</f>
        <v>0</v>
      </c>
      <c r="J9" s="162"/>
      <c r="K9" s="172"/>
      <c r="L9" s="172"/>
      <c r="M9" s="172"/>
      <c r="N9" s="172"/>
    </row>
    <row r="10" spans="1:14" ht="14.25" customHeight="1" x14ac:dyDescent="0.2">
      <c r="A10" s="168" t="s">
        <v>7366</v>
      </c>
      <c r="B10" s="168"/>
      <c r="C10" s="168"/>
      <c r="D10" s="168"/>
      <c r="E10" s="168"/>
      <c r="F10" s="168"/>
      <c r="G10" s="168"/>
      <c r="H10" s="173" t="s">
        <v>2221</v>
      </c>
      <c r="I10" s="156">
        <f>indice!$F$10</f>
        <v>0</v>
      </c>
      <c r="J10" s="162"/>
      <c r="K10" s="172"/>
      <c r="L10" s="172"/>
      <c r="M10" s="172"/>
      <c r="N10" s="172"/>
    </row>
    <row r="11" spans="1:14" ht="14.25" customHeight="1" x14ac:dyDescent="0.2">
      <c r="A11" s="55" t="s">
        <v>137</v>
      </c>
      <c r="B11" s="55" t="s">
        <v>4080</v>
      </c>
      <c r="C11" s="288" t="s">
        <v>141</v>
      </c>
      <c r="D11" s="288"/>
      <c r="E11" s="85" t="s">
        <v>143</v>
      </c>
      <c r="F11" s="67" t="s">
        <v>145</v>
      </c>
      <c r="G11" s="67" t="s">
        <v>2223</v>
      </c>
      <c r="H11" s="67" t="s">
        <v>148</v>
      </c>
      <c r="I11" s="68" t="s">
        <v>150</v>
      </c>
      <c r="K11" s="68" t="s">
        <v>3564</v>
      </c>
      <c r="L11" s="68"/>
      <c r="M11" s="68" t="s">
        <v>143</v>
      </c>
      <c r="N11" s="68" t="s">
        <v>148</v>
      </c>
    </row>
    <row r="12" spans="1:14" ht="14.25" customHeight="1" x14ac:dyDescent="0.2">
      <c r="A12" s="56" t="s">
        <v>138</v>
      </c>
      <c r="B12" s="56" t="s">
        <v>4078</v>
      </c>
      <c r="C12" s="290" t="s">
        <v>142</v>
      </c>
      <c r="D12" s="290"/>
      <c r="E12" s="86" t="s">
        <v>144</v>
      </c>
      <c r="F12" s="69" t="s">
        <v>146</v>
      </c>
      <c r="G12" s="69" t="s">
        <v>147</v>
      </c>
      <c r="H12" s="69" t="s">
        <v>149</v>
      </c>
      <c r="I12" s="70" t="s">
        <v>151</v>
      </c>
      <c r="K12" s="70" t="s">
        <v>3565</v>
      </c>
      <c r="L12" s="70"/>
      <c r="M12" s="70" t="s">
        <v>165</v>
      </c>
      <c r="N12" s="70" t="s">
        <v>149</v>
      </c>
    </row>
    <row r="13" spans="1:14" ht="14.25" customHeight="1" x14ac:dyDescent="0.2">
      <c r="A13" s="22"/>
      <c r="B13" s="22"/>
      <c r="C13" s="22" t="s">
        <v>159</v>
      </c>
      <c r="D13" s="22" t="s">
        <v>0</v>
      </c>
      <c r="E13" s="36" t="s">
        <v>15</v>
      </c>
      <c r="F13" s="36"/>
      <c r="G13" s="36"/>
      <c r="H13" s="36" t="str">
        <f>E13</f>
        <v>€</v>
      </c>
      <c r="I13" s="24">
        <f>'GM10'!$I$9</f>
        <v>0</v>
      </c>
      <c r="K13" s="25"/>
      <c r="L13" s="25"/>
      <c r="M13" s="25"/>
      <c r="N13" s="25"/>
    </row>
    <row r="14" spans="1:14" ht="14.25" customHeight="1" x14ac:dyDescent="0.2">
      <c r="A14" s="22" t="s">
        <v>407</v>
      </c>
      <c r="B14" s="22" t="s">
        <v>408</v>
      </c>
      <c r="C14" s="22">
        <v>0.25</v>
      </c>
      <c r="D14" s="22">
        <v>0.33</v>
      </c>
      <c r="E14" s="24">
        <v>309.38</v>
      </c>
      <c r="F14" s="35"/>
      <c r="G14" s="36">
        <f>IF(F14="",IF('GM10'!$I$8="","",'GM10'!$I$8),F14)</f>
        <v>0</v>
      </c>
      <c r="H14" s="36">
        <f>ROUND(E14*(G14),2)</f>
        <v>0</v>
      </c>
      <c r="I14" s="24">
        <f>H14*'GM10'!$I$10</f>
        <v>0</v>
      </c>
      <c r="K14" s="26"/>
      <c r="L14" s="26">
        <f>IFERROR((VLOOKUP(K14,tenute!D:E,2,FALSE)),0)</f>
        <v>0</v>
      </c>
      <c r="M14" s="26">
        <f>E14+L14</f>
        <v>309.38</v>
      </c>
      <c r="N14" s="26">
        <f>M14*'GM10'!$I$8</f>
        <v>0</v>
      </c>
    </row>
    <row r="15" spans="1:14" ht="14.25" customHeight="1" x14ac:dyDescent="0.2">
      <c r="A15" s="22" t="s">
        <v>409</v>
      </c>
      <c r="B15" s="22" t="s">
        <v>410</v>
      </c>
      <c r="C15" s="22">
        <v>0.37</v>
      </c>
      <c r="D15" s="22">
        <v>0.5</v>
      </c>
      <c r="E15" s="24">
        <v>363.54</v>
      </c>
      <c r="F15" s="35"/>
      <c r="G15" s="36">
        <f>IF(F15="",IF('GM10'!$I$8="","",'GM10'!$I$8),F15)</f>
        <v>0</v>
      </c>
      <c r="H15" s="36">
        <f>ROUND(E15*(G15),2)</f>
        <v>0</v>
      </c>
      <c r="I15" s="24">
        <f>H15*'GM10'!$I$10</f>
        <v>0</v>
      </c>
      <c r="K15" s="26"/>
      <c r="L15" s="26">
        <f>IFERROR((VLOOKUP(K15,tenute!D:E,2,FALSE)),0)</f>
        <v>0</v>
      </c>
      <c r="M15" s="26">
        <f>E15+L15</f>
        <v>363.54</v>
      </c>
      <c r="N15" s="26">
        <f>M15*'GM10'!$I$8</f>
        <v>0</v>
      </c>
    </row>
    <row r="16" spans="1:14" ht="14.25" customHeight="1" x14ac:dyDescent="0.2">
      <c r="A16" s="22" t="s">
        <v>411</v>
      </c>
      <c r="B16" s="22" t="s">
        <v>412</v>
      </c>
      <c r="C16" s="22">
        <v>0.45</v>
      </c>
      <c r="D16" s="22">
        <v>0.6</v>
      </c>
      <c r="E16" s="24">
        <v>400.23</v>
      </c>
      <c r="F16" s="35"/>
      <c r="G16" s="36">
        <f>IF(F16="",IF('GM10'!$I$8="","",'GM10'!$I$8),F16)</f>
        <v>0</v>
      </c>
      <c r="H16" s="36">
        <f>ROUND(E16*(G16),2)</f>
        <v>0</v>
      </c>
      <c r="I16" s="24">
        <f>H16*'GM10'!$I$10</f>
        <v>0</v>
      </c>
      <c r="K16" s="26"/>
      <c r="L16" s="26">
        <f>IFERROR((VLOOKUP(K16,tenute!D:E,2,FALSE)),0)</f>
        <v>0</v>
      </c>
      <c r="M16" s="26">
        <f>E16+L16</f>
        <v>400.23</v>
      </c>
      <c r="N16" s="26">
        <f>M16*'GM10'!$I$8</f>
        <v>0</v>
      </c>
    </row>
    <row r="17" spans="1:14" ht="14.25" customHeight="1" x14ac:dyDescent="0.25">
      <c r="E17" s="179"/>
    </row>
    <row r="18" spans="1:14" ht="14.25" customHeight="1" x14ac:dyDescent="0.2">
      <c r="A18" s="22" t="s">
        <v>413</v>
      </c>
      <c r="B18" s="22" t="s">
        <v>414</v>
      </c>
      <c r="C18" s="22">
        <v>0.25</v>
      </c>
      <c r="D18" s="22">
        <v>0.33</v>
      </c>
      <c r="E18" s="24">
        <v>309.38</v>
      </c>
      <c r="F18" s="35"/>
      <c r="G18" s="36">
        <f>IF(F18="",IF('GM10'!$I$8="","",'GM10'!$I$8),F18)</f>
        <v>0</v>
      </c>
      <c r="H18" s="36">
        <f t="shared" ref="H18:H29" si="0">ROUND(E18*(G18),2)</f>
        <v>0</v>
      </c>
      <c r="I18" s="24">
        <f>H18*'GM10'!$I$10</f>
        <v>0</v>
      </c>
      <c r="K18" s="26"/>
      <c r="L18" s="26">
        <f>IFERROR((VLOOKUP(K18,tenute!D:E,2,FALSE)),0)</f>
        <v>0</v>
      </c>
      <c r="M18" s="26">
        <f>E18+L18</f>
        <v>309.38</v>
      </c>
      <c r="N18" s="26">
        <f>M18*'GM10'!$I$8</f>
        <v>0</v>
      </c>
    </row>
    <row r="19" spans="1:14" ht="14.25" customHeight="1" x14ac:dyDescent="0.2">
      <c r="A19" s="22" t="s">
        <v>415</v>
      </c>
      <c r="B19" s="22" t="s">
        <v>416</v>
      </c>
      <c r="C19" s="22">
        <v>0.37</v>
      </c>
      <c r="D19" s="22">
        <v>0.5</v>
      </c>
      <c r="E19" s="24">
        <v>363.54</v>
      </c>
      <c r="F19" s="35"/>
      <c r="G19" s="36">
        <f>IF(F19="",IF('GM10'!$I$8="","",'GM10'!$I$8),F19)</f>
        <v>0</v>
      </c>
      <c r="H19" s="36">
        <f t="shared" si="0"/>
        <v>0</v>
      </c>
      <c r="I19" s="24">
        <f>H19*'GM10'!$I$10</f>
        <v>0</v>
      </c>
      <c r="K19" s="26"/>
      <c r="L19" s="26">
        <f>IFERROR((VLOOKUP(K19,tenute!D:E,2,FALSE)),0)</f>
        <v>0</v>
      </c>
      <c r="M19" s="26">
        <f t="shared" ref="M19:M29" si="1">E19+L19</f>
        <v>363.54</v>
      </c>
      <c r="N19" s="26">
        <f>M19*'GM10'!$I$8</f>
        <v>0</v>
      </c>
    </row>
    <row r="20" spans="1:14" ht="14.25" customHeight="1" x14ac:dyDescent="0.2">
      <c r="A20" s="22" t="s">
        <v>417</v>
      </c>
      <c r="B20" s="22" t="s">
        <v>418</v>
      </c>
      <c r="C20" s="22">
        <v>0.45</v>
      </c>
      <c r="D20" s="22">
        <v>0.6</v>
      </c>
      <c r="E20" s="24">
        <v>400.23</v>
      </c>
      <c r="F20" s="35"/>
      <c r="G20" s="36">
        <f>IF(F20="",IF('GM10'!$I$8="","",'GM10'!$I$8),F20)</f>
        <v>0</v>
      </c>
      <c r="H20" s="36">
        <f t="shared" si="0"/>
        <v>0</v>
      </c>
      <c r="I20" s="24">
        <f>H20*'GM10'!$I$10</f>
        <v>0</v>
      </c>
      <c r="K20" s="26"/>
      <c r="L20" s="26">
        <f>IFERROR((VLOOKUP(K20,tenute!D:E,2,FALSE)),0)</f>
        <v>0</v>
      </c>
      <c r="M20" s="26">
        <f t="shared" si="1"/>
        <v>400.23</v>
      </c>
      <c r="N20" s="26">
        <f>M20*'GM10'!$I$8</f>
        <v>0</v>
      </c>
    </row>
    <row r="21" spans="1:14" ht="14.25" customHeight="1" x14ac:dyDescent="0.2">
      <c r="A21" s="22" t="s">
        <v>419</v>
      </c>
      <c r="B21" s="22" t="s">
        <v>420</v>
      </c>
      <c r="C21" s="22">
        <v>0.25</v>
      </c>
      <c r="D21" s="22">
        <v>0.33</v>
      </c>
      <c r="E21" s="24">
        <v>346.07</v>
      </c>
      <c r="F21" s="35"/>
      <c r="G21" s="36">
        <f>IF(F21="",IF('GM10'!$I$8="","",'GM10'!$I$8),F21)</f>
        <v>0</v>
      </c>
      <c r="H21" s="36">
        <f t="shared" si="0"/>
        <v>0</v>
      </c>
      <c r="I21" s="24">
        <f>H21*'GM10'!$I$10</f>
        <v>0</v>
      </c>
      <c r="K21" s="26"/>
      <c r="L21" s="26">
        <f>IFERROR((VLOOKUP(K21,tenute!D:E,2,FALSE)),0)</f>
        <v>0</v>
      </c>
      <c r="M21" s="26">
        <f t="shared" si="1"/>
        <v>346.07</v>
      </c>
      <c r="N21" s="26">
        <f>M21*'GM10'!$I$8</f>
        <v>0</v>
      </c>
    </row>
    <row r="22" spans="1:14" ht="14.25" customHeight="1" x14ac:dyDescent="0.2">
      <c r="A22" s="22" t="s">
        <v>421</v>
      </c>
      <c r="B22" s="22" t="s">
        <v>422</v>
      </c>
      <c r="C22" s="22">
        <v>0.37</v>
      </c>
      <c r="D22" s="22">
        <v>0.5</v>
      </c>
      <c r="E22" s="24">
        <v>400.23</v>
      </c>
      <c r="F22" s="35"/>
      <c r="G22" s="36">
        <f>IF(F22="",IF('GM10'!$I$8="","",'GM10'!$I$8),F22)</f>
        <v>0</v>
      </c>
      <c r="H22" s="36">
        <f t="shared" si="0"/>
        <v>0</v>
      </c>
      <c r="I22" s="24">
        <f>H22*'GM10'!$I$10</f>
        <v>0</v>
      </c>
      <c r="K22" s="26"/>
      <c r="L22" s="26">
        <f>IFERROR((VLOOKUP(K22,tenute!D:E,2,FALSE)),0)</f>
        <v>0</v>
      </c>
      <c r="M22" s="26">
        <f t="shared" si="1"/>
        <v>400.23</v>
      </c>
      <c r="N22" s="26">
        <f>M22*'GM10'!$I$8</f>
        <v>0</v>
      </c>
    </row>
    <row r="23" spans="1:14" ht="14.25" customHeight="1" x14ac:dyDescent="0.2">
      <c r="A23" s="22" t="s">
        <v>423</v>
      </c>
      <c r="B23" s="22" t="s">
        <v>424</v>
      </c>
      <c r="C23" s="22">
        <v>0.45</v>
      </c>
      <c r="D23" s="22">
        <v>0.6</v>
      </c>
      <c r="E23" s="24">
        <v>436.98</v>
      </c>
      <c r="F23" s="35"/>
      <c r="G23" s="36">
        <f>IF(F23="",IF('GM10'!$I$8="","",'GM10'!$I$8),F23)</f>
        <v>0</v>
      </c>
      <c r="H23" s="36">
        <f t="shared" si="0"/>
        <v>0</v>
      </c>
      <c r="I23" s="24">
        <f>H23*'GM10'!$I$10</f>
        <v>0</v>
      </c>
      <c r="K23" s="26"/>
      <c r="L23" s="26">
        <f>IFERROR((VLOOKUP(K23,tenute!D:E,2,FALSE)),0)</f>
        <v>0</v>
      </c>
      <c r="M23" s="26">
        <f t="shared" si="1"/>
        <v>436.98</v>
      </c>
      <c r="N23" s="26">
        <f>M23*'GM10'!$I$8</f>
        <v>0</v>
      </c>
    </row>
    <row r="24" spans="1:14" ht="14.25" customHeight="1" x14ac:dyDescent="0.2">
      <c r="A24" s="22" t="s">
        <v>425</v>
      </c>
      <c r="B24" s="22" t="s">
        <v>426</v>
      </c>
      <c r="C24" s="22">
        <v>0.25</v>
      </c>
      <c r="D24" s="22">
        <v>0.33</v>
      </c>
      <c r="E24" s="24">
        <v>346.07</v>
      </c>
      <c r="F24" s="35"/>
      <c r="G24" s="36">
        <f>IF(F24="",IF('GM10'!$I$8="","",'GM10'!$I$8),F24)</f>
        <v>0</v>
      </c>
      <c r="H24" s="36">
        <f t="shared" si="0"/>
        <v>0</v>
      </c>
      <c r="I24" s="24">
        <f>H24*'GM10'!$I$10</f>
        <v>0</v>
      </c>
      <c r="K24" s="26"/>
      <c r="L24" s="26">
        <f>IFERROR((VLOOKUP(K24,tenute!D:E,2,FALSE)),0)</f>
        <v>0</v>
      </c>
      <c r="M24" s="26">
        <f t="shared" si="1"/>
        <v>346.07</v>
      </c>
      <c r="N24" s="26">
        <f>M24*'GM10'!$I$8</f>
        <v>0</v>
      </c>
    </row>
    <row r="25" spans="1:14" ht="14.25" customHeight="1" x14ac:dyDescent="0.2">
      <c r="A25" s="22" t="s">
        <v>427</v>
      </c>
      <c r="B25" s="22" t="s">
        <v>428</v>
      </c>
      <c r="C25" s="22">
        <v>0.37</v>
      </c>
      <c r="D25" s="22">
        <v>0.5</v>
      </c>
      <c r="E25" s="24">
        <v>400.23</v>
      </c>
      <c r="F25" s="35"/>
      <c r="G25" s="36">
        <f>IF(F25="",IF('GM10'!$I$8="","",'GM10'!$I$8),F25)</f>
        <v>0</v>
      </c>
      <c r="H25" s="36">
        <f t="shared" si="0"/>
        <v>0</v>
      </c>
      <c r="I25" s="24">
        <f>H25*'GM10'!$I$10</f>
        <v>0</v>
      </c>
      <c r="K25" s="26"/>
      <c r="L25" s="26">
        <f>IFERROR((VLOOKUP(K25,tenute!D:E,2,FALSE)),0)</f>
        <v>0</v>
      </c>
      <c r="M25" s="26">
        <f t="shared" si="1"/>
        <v>400.23</v>
      </c>
      <c r="N25" s="26">
        <f>M25*'GM10'!$I$8</f>
        <v>0</v>
      </c>
    </row>
    <row r="26" spans="1:14" ht="14.25" customHeight="1" x14ac:dyDescent="0.2">
      <c r="A26" s="22" t="s">
        <v>429</v>
      </c>
      <c r="B26" s="22" t="s">
        <v>430</v>
      </c>
      <c r="C26" s="22">
        <v>0.45</v>
      </c>
      <c r="D26" s="22">
        <v>0.6</v>
      </c>
      <c r="E26" s="24">
        <v>436.98</v>
      </c>
      <c r="F26" s="35"/>
      <c r="G26" s="36">
        <f>IF(F26="",IF('GM10'!$I$8="","",'GM10'!$I$8),F26)</f>
        <v>0</v>
      </c>
      <c r="H26" s="36">
        <f t="shared" si="0"/>
        <v>0</v>
      </c>
      <c r="I26" s="24">
        <f>H26*'GM10'!$I$10</f>
        <v>0</v>
      </c>
      <c r="K26" s="26"/>
      <c r="L26" s="26">
        <f>IFERROR((VLOOKUP(K26,tenute!D:E,2,FALSE)),0)</f>
        <v>0</v>
      </c>
      <c r="M26" s="26">
        <f t="shared" si="1"/>
        <v>436.98</v>
      </c>
      <c r="N26" s="26">
        <f>M26*'GM10'!$I$8</f>
        <v>0</v>
      </c>
    </row>
    <row r="27" spans="1:14" ht="14.25" customHeight="1" x14ac:dyDescent="0.2">
      <c r="A27" s="22" t="s">
        <v>431</v>
      </c>
      <c r="B27" s="22" t="s">
        <v>432</v>
      </c>
      <c r="C27" s="22">
        <v>0.25</v>
      </c>
      <c r="D27" s="22">
        <v>0.33</v>
      </c>
      <c r="E27" s="24">
        <v>291.89</v>
      </c>
      <c r="F27" s="35"/>
      <c r="G27" s="36">
        <f>IF(F27="",IF('GM10'!$I$8="","",'GM10'!$I$8),F27)</f>
        <v>0</v>
      </c>
      <c r="H27" s="36">
        <f t="shared" si="0"/>
        <v>0</v>
      </c>
      <c r="I27" s="24">
        <f>H27*'GM10'!$I$10</f>
        <v>0</v>
      </c>
      <c r="K27" s="26"/>
      <c r="L27" s="26">
        <f>IFERROR((VLOOKUP(K27,tenute!D:E,2,FALSE)),0)</f>
        <v>0</v>
      </c>
      <c r="M27" s="26">
        <f t="shared" si="1"/>
        <v>291.89</v>
      </c>
      <c r="N27" s="26">
        <f>M27*'GM10'!$I$8</f>
        <v>0</v>
      </c>
    </row>
    <row r="28" spans="1:14" ht="14.25" customHeight="1" x14ac:dyDescent="0.2">
      <c r="A28" s="22" t="s">
        <v>433</v>
      </c>
      <c r="B28" s="22" t="s">
        <v>434</v>
      </c>
      <c r="C28" s="22">
        <v>0.37</v>
      </c>
      <c r="D28" s="22">
        <v>0.5</v>
      </c>
      <c r="E28" s="24">
        <v>346.07</v>
      </c>
      <c r="F28" s="35"/>
      <c r="G28" s="36">
        <f>IF(F28="",IF('GM10'!$I$8="","",'GM10'!$I$8),F28)</f>
        <v>0</v>
      </c>
      <c r="H28" s="36">
        <f t="shared" si="0"/>
        <v>0</v>
      </c>
      <c r="I28" s="24">
        <f>H28*'GM10'!$I$10</f>
        <v>0</v>
      </c>
      <c r="K28" s="26"/>
      <c r="L28" s="26">
        <f>IFERROR((VLOOKUP(K28,tenute!D:E,2,FALSE)),0)</f>
        <v>0</v>
      </c>
      <c r="M28" s="26">
        <f t="shared" si="1"/>
        <v>346.07</v>
      </c>
      <c r="N28" s="26">
        <f>M28*'GM10'!$I$8</f>
        <v>0</v>
      </c>
    </row>
    <row r="29" spans="1:14" ht="14.25" customHeight="1" x14ac:dyDescent="0.2">
      <c r="A29" s="22" t="s">
        <v>435</v>
      </c>
      <c r="B29" s="22" t="s">
        <v>436</v>
      </c>
      <c r="C29" s="22">
        <v>0.45</v>
      </c>
      <c r="D29" s="22">
        <v>0.6</v>
      </c>
      <c r="E29" s="24">
        <v>382.77</v>
      </c>
      <c r="F29" s="35"/>
      <c r="G29" s="36">
        <f>IF(F29="",IF('GM10'!$I$8="","",'GM10'!$I$8),F29)</f>
        <v>0</v>
      </c>
      <c r="H29" s="36">
        <f t="shared" si="0"/>
        <v>0</v>
      </c>
      <c r="I29" s="24">
        <f>H29*'GM10'!$I$10</f>
        <v>0</v>
      </c>
      <c r="K29" s="26"/>
      <c r="L29" s="26">
        <f>IFERROR((VLOOKUP(K29,tenute!D:E,2,FALSE)),0)</f>
        <v>0</v>
      </c>
      <c r="M29" s="26">
        <f t="shared" si="1"/>
        <v>382.77</v>
      </c>
      <c r="N29" s="26">
        <f>M29*'GM10'!$I$8</f>
        <v>0</v>
      </c>
    </row>
    <row r="31" spans="1:14" ht="14.25" customHeight="1" x14ac:dyDescent="0.2">
      <c r="A31" s="55" t="s">
        <v>137</v>
      </c>
      <c r="B31" s="55" t="s">
        <v>4080</v>
      </c>
      <c r="C31" s="55" t="s">
        <v>141</v>
      </c>
      <c r="D31" s="55"/>
      <c r="E31" s="85" t="s">
        <v>143</v>
      </c>
      <c r="F31" s="67" t="s">
        <v>145</v>
      </c>
      <c r="G31" s="67" t="s">
        <v>2223</v>
      </c>
      <c r="H31" s="67" t="s">
        <v>148</v>
      </c>
      <c r="I31" s="68" t="s">
        <v>150</v>
      </c>
      <c r="K31" s="68" t="s">
        <v>3564</v>
      </c>
      <c r="L31" s="68"/>
      <c r="M31" s="68" t="s">
        <v>143</v>
      </c>
      <c r="N31" s="68" t="s">
        <v>148</v>
      </c>
    </row>
    <row r="32" spans="1:14" ht="14.25" customHeight="1" x14ac:dyDescent="0.2">
      <c r="A32" s="56" t="s">
        <v>138</v>
      </c>
      <c r="B32" s="56" t="s">
        <v>4078</v>
      </c>
      <c r="C32" s="56" t="s">
        <v>142</v>
      </c>
      <c r="D32" s="56"/>
      <c r="E32" s="86" t="s">
        <v>144</v>
      </c>
      <c r="F32" s="69" t="s">
        <v>146</v>
      </c>
      <c r="G32" s="69" t="s">
        <v>147</v>
      </c>
      <c r="H32" s="69" t="s">
        <v>149</v>
      </c>
      <c r="I32" s="70" t="s">
        <v>151</v>
      </c>
      <c r="K32" s="70" t="s">
        <v>3565</v>
      </c>
      <c r="L32" s="70"/>
      <c r="M32" s="70" t="s">
        <v>165</v>
      </c>
      <c r="N32" s="70" t="s">
        <v>149</v>
      </c>
    </row>
    <row r="33" spans="1:14" ht="14.25" customHeight="1" x14ac:dyDescent="0.2">
      <c r="A33" s="22"/>
      <c r="B33" s="22"/>
      <c r="C33" s="22" t="s">
        <v>159</v>
      </c>
      <c r="D33" s="22" t="s">
        <v>0</v>
      </c>
      <c r="E33" s="36" t="s">
        <v>15</v>
      </c>
      <c r="F33" s="36"/>
      <c r="G33" s="36"/>
      <c r="H33" s="36" t="str">
        <f>E33</f>
        <v>€</v>
      </c>
      <c r="I33" s="24">
        <f>$I$9</f>
        <v>0</v>
      </c>
      <c r="K33" s="25"/>
      <c r="L33" s="25"/>
      <c r="M33" s="25"/>
      <c r="N33" s="25"/>
    </row>
    <row r="34" spans="1:14" ht="14.25" customHeight="1" x14ac:dyDescent="0.2">
      <c r="A34" s="22" t="s">
        <v>3402</v>
      </c>
      <c r="B34" s="22" t="s">
        <v>3408</v>
      </c>
      <c r="C34" s="22">
        <v>0.45</v>
      </c>
      <c r="D34" s="22">
        <v>0.6</v>
      </c>
      <c r="E34" s="24">
        <v>720.41</v>
      </c>
      <c r="F34" s="35"/>
      <c r="G34" s="36">
        <f t="shared" ref="G34:G45" si="2">IF(F34="",IF($I$8="","",$I$8),F34)</f>
        <v>0</v>
      </c>
      <c r="H34" s="36">
        <f t="shared" ref="H34:H45" si="3">ROUND(E34*(G34),2)</f>
        <v>0</v>
      </c>
      <c r="I34" s="24">
        <f>H34*$I$10</f>
        <v>0</v>
      </c>
      <c r="K34" s="26"/>
      <c r="L34" s="26">
        <f>IFERROR((VLOOKUP(K34,tenute!D:E,2,FALSE)),0)</f>
        <v>0</v>
      </c>
      <c r="M34" s="26">
        <f>E34+L34</f>
        <v>720.41</v>
      </c>
      <c r="N34" s="26">
        <f>M34*$I$8</f>
        <v>0</v>
      </c>
    </row>
    <row r="35" spans="1:14" ht="14.25" customHeight="1" x14ac:dyDescent="0.2">
      <c r="A35" s="22" t="s">
        <v>3403</v>
      </c>
      <c r="B35" s="22" t="s">
        <v>3409</v>
      </c>
      <c r="C35" s="22">
        <v>0.55000000000000004</v>
      </c>
      <c r="D35" s="22">
        <v>0.75</v>
      </c>
      <c r="E35" s="24">
        <v>736.4</v>
      </c>
      <c r="F35" s="35"/>
      <c r="G35" s="36">
        <f t="shared" si="2"/>
        <v>0</v>
      </c>
      <c r="H35" s="36">
        <f t="shared" si="3"/>
        <v>0</v>
      </c>
      <c r="I35" s="24">
        <f t="shared" ref="I35:I45" si="4">H35*$I$10</f>
        <v>0</v>
      </c>
      <c r="K35" s="26"/>
      <c r="L35" s="26">
        <f>IFERROR((VLOOKUP(K35,tenute!D:E,2,FALSE)),0)</f>
        <v>0</v>
      </c>
      <c r="M35" s="26">
        <f t="shared" ref="M35:M45" si="5">E35+L35</f>
        <v>736.4</v>
      </c>
      <c r="N35" s="26">
        <f t="shared" ref="N35:N45" si="6">M35*$I$8</f>
        <v>0</v>
      </c>
    </row>
    <row r="36" spans="1:14" ht="14.25" customHeight="1" x14ac:dyDescent="0.2">
      <c r="A36" s="22" t="s">
        <v>3404</v>
      </c>
      <c r="B36" s="22" t="s">
        <v>3410</v>
      </c>
      <c r="C36" s="22">
        <v>0.75</v>
      </c>
      <c r="D36" s="22">
        <v>1</v>
      </c>
      <c r="E36" s="24">
        <v>880.49</v>
      </c>
      <c r="F36" s="35"/>
      <c r="G36" s="36">
        <f t="shared" si="2"/>
        <v>0</v>
      </c>
      <c r="H36" s="36">
        <f t="shared" si="3"/>
        <v>0</v>
      </c>
      <c r="I36" s="24">
        <f t="shared" si="4"/>
        <v>0</v>
      </c>
      <c r="K36" s="26"/>
      <c r="L36" s="26">
        <f>IFERROR((VLOOKUP(K36,tenute!D:E,2,FALSE)),0)</f>
        <v>0</v>
      </c>
      <c r="M36" s="26">
        <f t="shared" si="5"/>
        <v>880.49</v>
      </c>
      <c r="N36" s="26">
        <f t="shared" si="6"/>
        <v>0</v>
      </c>
    </row>
    <row r="37" spans="1:14" ht="14.25" customHeight="1" x14ac:dyDescent="0.2">
      <c r="A37" s="22" t="s">
        <v>3405</v>
      </c>
      <c r="B37" s="22" t="s">
        <v>3411</v>
      </c>
      <c r="C37" s="22">
        <v>0.9</v>
      </c>
      <c r="D37" s="22">
        <v>1.2</v>
      </c>
      <c r="E37" s="24">
        <v>944.53</v>
      </c>
      <c r="F37" s="35"/>
      <c r="G37" s="36">
        <f t="shared" si="2"/>
        <v>0</v>
      </c>
      <c r="H37" s="36">
        <f t="shared" si="3"/>
        <v>0</v>
      </c>
      <c r="I37" s="24">
        <f t="shared" si="4"/>
        <v>0</v>
      </c>
      <c r="K37" s="26"/>
      <c r="L37" s="26">
        <f>IFERROR((VLOOKUP(K37,tenute!D:E,2,FALSE)),0)</f>
        <v>0</v>
      </c>
      <c r="M37" s="26">
        <f t="shared" si="5"/>
        <v>944.53</v>
      </c>
      <c r="N37" s="26">
        <f t="shared" si="6"/>
        <v>0</v>
      </c>
    </row>
    <row r="38" spans="1:14" ht="14.25" customHeight="1" x14ac:dyDescent="0.2">
      <c r="A38" s="22" t="s">
        <v>3406</v>
      </c>
      <c r="B38" s="22" t="s">
        <v>3412</v>
      </c>
      <c r="C38" s="22">
        <v>1.1000000000000001</v>
      </c>
      <c r="D38" s="22">
        <v>1.5</v>
      </c>
      <c r="E38" s="24">
        <v>1056.5999999999999</v>
      </c>
      <c r="F38" s="35"/>
      <c r="G38" s="36">
        <f t="shared" si="2"/>
        <v>0</v>
      </c>
      <c r="H38" s="36">
        <f t="shared" si="3"/>
        <v>0</v>
      </c>
      <c r="I38" s="24">
        <f t="shared" si="4"/>
        <v>0</v>
      </c>
      <c r="K38" s="26"/>
      <c r="L38" s="26">
        <f>IFERROR((VLOOKUP(K38,tenute!D:E,2,FALSE)),0)</f>
        <v>0</v>
      </c>
      <c r="M38" s="26">
        <f t="shared" si="5"/>
        <v>1056.5999999999999</v>
      </c>
      <c r="N38" s="26">
        <f t="shared" si="6"/>
        <v>0</v>
      </c>
    </row>
    <row r="39" spans="1:14" ht="14.25" customHeight="1" x14ac:dyDescent="0.2">
      <c r="A39" s="22" t="s">
        <v>3407</v>
      </c>
      <c r="B39" s="22" t="s">
        <v>3413</v>
      </c>
      <c r="C39" s="22">
        <v>1.5</v>
      </c>
      <c r="D39" s="22">
        <v>2</v>
      </c>
      <c r="E39" s="24">
        <v>1168.6500000000001</v>
      </c>
      <c r="F39" s="35"/>
      <c r="G39" s="36">
        <f t="shared" si="2"/>
        <v>0</v>
      </c>
      <c r="H39" s="36">
        <f t="shared" si="3"/>
        <v>0</v>
      </c>
      <c r="I39" s="24">
        <f t="shared" si="4"/>
        <v>0</v>
      </c>
      <c r="K39" s="26"/>
      <c r="L39" s="26">
        <f>IFERROR((VLOOKUP(K39,tenute!D:E,2,FALSE)),0)</f>
        <v>0</v>
      </c>
      <c r="M39" s="26">
        <f t="shared" si="5"/>
        <v>1168.6500000000001</v>
      </c>
      <c r="N39" s="26">
        <f t="shared" si="6"/>
        <v>0</v>
      </c>
    </row>
    <row r="40" spans="1:14" ht="14.25" customHeight="1" x14ac:dyDescent="0.2">
      <c r="A40" s="22" t="s">
        <v>7367</v>
      </c>
      <c r="B40" s="22" t="s">
        <v>3414</v>
      </c>
      <c r="C40" s="22">
        <v>0.45</v>
      </c>
      <c r="D40" s="22">
        <v>0.6</v>
      </c>
      <c r="E40" s="24">
        <v>882</v>
      </c>
      <c r="F40" s="35"/>
      <c r="G40" s="36">
        <f t="shared" si="2"/>
        <v>0</v>
      </c>
      <c r="H40" s="36">
        <f t="shared" si="3"/>
        <v>0</v>
      </c>
      <c r="I40" s="24">
        <f t="shared" si="4"/>
        <v>0</v>
      </c>
      <c r="K40" s="26"/>
      <c r="L40" s="26">
        <f>IFERROR((VLOOKUP(K40,tenute!D:E,2,FALSE)),0)</f>
        <v>0</v>
      </c>
      <c r="M40" s="26">
        <f t="shared" si="5"/>
        <v>882</v>
      </c>
      <c r="N40" s="26">
        <f t="shared" si="6"/>
        <v>0</v>
      </c>
    </row>
    <row r="41" spans="1:14" ht="14.25" customHeight="1" x14ac:dyDescent="0.2">
      <c r="A41" s="22" t="s">
        <v>7368</v>
      </c>
      <c r="B41" s="22" t="s">
        <v>3415</v>
      </c>
      <c r="C41" s="22">
        <v>0.55000000000000004</v>
      </c>
      <c r="D41" s="22">
        <v>0.75</v>
      </c>
      <c r="E41" s="24">
        <v>898.01</v>
      </c>
      <c r="F41" s="35"/>
      <c r="G41" s="36">
        <f t="shared" si="2"/>
        <v>0</v>
      </c>
      <c r="H41" s="36">
        <f>ROUND(E41*(G41),2)</f>
        <v>0</v>
      </c>
      <c r="I41" s="24">
        <f t="shared" si="4"/>
        <v>0</v>
      </c>
      <c r="K41" s="26"/>
      <c r="L41" s="26">
        <f>IFERROR((VLOOKUP(K41,tenute!D:E,2,FALSE)),0)</f>
        <v>0</v>
      </c>
      <c r="M41" s="26">
        <f t="shared" si="5"/>
        <v>898.01</v>
      </c>
      <c r="N41" s="26">
        <f t="shared" si="6"/>
        <v>0</v>
      </c>
    </row>
    <row r="42" spans="1:14" ht="14.25" customHeight="1" x14ac:dyDescent="0.2">
      <c r="A42" s="22" t="s">
        <v>7369</v>
      </c>
      <c r="B42" s="22" t="s">
        <v>3416</v>
      </c>
      <c r="C42" s="22">
        <v>0.75</v>
      </c>
      <c r="D42" s="22">
        <v>1</v>
      </c>
      <c r="E42" s="24">
        <v>1042.0899999999999</v>
      </c>
      <c r="F42" s="35"/>
      <c r="G42" s="36">
        <f t="shared" si="2"/>
        <v>0</v>
      </c>
      <c r="H42" s="36">
        <f t="shared" si="3"/>
        <v>0</v>
      </c>
      <c r="I42" s="24">
        <f t="shared" si="4"/>
        <v>0</v>
      </c>
      <c r="K42" s="26"/>
      <c r="L42" s="26">
        <f>IFERROR((VLOOKUP(K42,tenute!D:E,2,FALSE)),0)</f>
        <v>0</v>
      </c>
      <c r="M42" s="26">
        <f t="shared" si="5"/>
        <v>1042.0899999999999</v>
      </c>
      <c r="N42" s="26">
        <f t="shared" si="6"/>
        <v>0</v>
      </c>
    </row>
    <row r="43" spans="1:14" ht="14.25" customHeight="1" x14ac:dyDescent="0.2">
      <c r="A43" s="22" t="s">
        <v>3961</v>
      </c>
      <c r="B43" s="22" t="s">
        <v>3417</v>
      </c>
      <c r="C43" s="22">
        <v>0.9</v>
      </c>
      <c r="D43" s="22">
        <v>1.2</v>
      </c>
      <c r="E43" s="24">
        <v>1106.0999999999999</v>
      </c>
      <c r="F43" s="35"/>
      <c r="G43" s="36">
        <f t="shared" si="2"/>
        <v>0</v>
      </c>
      <c r="H43" s="36">
        <f t="shared" si="3"/>
        <v>0</v>
      </c>
      <c r="I43" s="24">
        <f t="shared" si="4"/>
        <v>0</v>
      </c>
      <c r="K43" s="26"/>
      <c r="L43" s="26">
        <f>IFERROR((VLOOKUP(K43,tenute!D:E,2,FALSE)),0)</f>
        <v>0</v>
      </c>
      <c r="M43" s="26">
        <f t="shared" si="5"/>
        <v>1106.0999999999999</v>
      </c>
      <c r="N43" s="26">
        <f t="shared" si="6"/>
        <v>0</v>
      </c>
    </row>
    <row r="44" spans="1:14" ht="14.25" customHeight="1" x14ac:dyDescent="0.2">
      <c r="A44" s="22" t="s">
        <v>7370</v>
      </c>
      <c r="B44" s="22" t="s">
        <v>3418</v>
      </c>
      <c r="C44" s="22">
        <v>1.1000000000000001</v>
      </c>
      <c r="D44" s="22">
        <v>1.5</v>
      </c>
      <c r="E44" s="24">
        <v>1218.17</v>
      </c>
      <c r="F44" s="35"/>
      <c r="G44" s="36">
        <f t="shared" si="2"/>
        <v>0</v>
      </c>
      <c r="H44" s="36">
        <f t="shared" si="3"/>
        <v>0</v>
      </c>
      <c r="I44" s="24">
        <f t="shared" si="4"/>
        <v>0</v>
      </c>
      <c r="K44" s="26"/>
      <c r="L44" s="26">
        <f>IFERROR((VLOOKUP(K44,tenute!D:E,2,FALSE)),0)</f>
        <v>0</v>
      </c>
      <c r="M44" s="26">
        <f t="shared" si="5"/>
        <v>1218.17</v>
      </c>
      <c r="N44" s="26">
        <f t="shared" si="6"/>
        <v>0</v>
      </c>
    </row>
    <row r="45" spans="1:14" ht="14.25" customHeight="1" x14ac:dyDescent="0.2">
      <c r="A45" s="22" t="s">
        <v>7371</v>
      </c>
      <c r="B45" s="22" t="s">
        <v>3419</v>
      </c>
      <c r="C45" s="22">
        <v>1.5</v>
      </c>
      <c r="D45" s="22">
        <v>2</v>
      </c>
      <c r="E45" s="24">
        <v>1330.24</v>
      </c>
      <c r="F45" s="35"/>
      <c r="G45" s="36">
        <f t="shared" si="2"/>
        <v>0</v>
      </c>
      <c r="H45" s="36">
        <f t="shared" si="3"/>
        <v>0</v>
      </c>
      <c r="I45" s="24">
        <f t="shared" si="4"/>
        <v>0</v>
      </c>
      <c r="K45" s="26"/>
      <c r="L45" s="26">
        <f>IFERROR((VLOOKUP(K45,tenute!D:E,2,FALSE)),0)</f>
        <v>0</v>
      </c>
      <c r="M45" s="26">
        <f t="shared" si="5"/>
        <v>1330.24</v>
      </c>
      <c r="N45" s="26">
        <f t="shared" si="6"/>
        <v>0</v>
      </c>
    </row>
    <row r="46" spans="1:14" ht="14.25" customHeight="1" x14ac:dyDescent="0.25">
      <c r="E46" s="179"/>
    </row>
    <row r="47" spans="1:14" ht="14.25" customHeight="1" x14ac:dyDescent="0.2">
      <c r="A47" s="22" t="s">
        <v>4391</v>
      </c>
      <c r="B47" s="22" t="s">
        <v>3420</v>
      </c>
      <c r="C47" s="22">
        <v>0.45</v>
      </c>
      <c r="D47" s="22">
        <v>0.6</v>
      </c>
      <c r="E47" s="24">
        <v>720.41</v>
      </c>
      <c r="F47" s="35"/>
      <c r="G47" s="36">
        <f>IF(F47="",IF($I$8="","",$I$8),F47)</f>
        <v>0</v>
      </c>
      <c r="H47" s="36">
        <f>ROUND(E47*(G47),2)</f>
        <v>0</v>
      </c>
      <c r="I47" s="24">
        <f t="shared" ref="I47:I56" si="7">H47*$I$10</f>
        <v>0</v>
      </c>
      <c r="K47" s="26"/>
      <c r="L47" s="26">
        <f>IFERROR((VLOOKUP(K47,tenute!D:E,2,FALSE)),0)</f>
        <v>0</v>
      </c>
      <c r="M47" s="26">
        <f>E47+L47</f>
        <v>720.41</v>
      </c>
      <c r="N47" s="26">
        <f>M47*$I$8</f>
        <v>0</v>
      </c>
    </row>
    <row r="48" spans="1:14" ht="14.25" customHeight="1" x14ac:dyDescent="0.2">
      <c r="A48" s="22" t="s">
        <v>4392</v>
      </c>
      <c r="B48" s="22" t="s">
        <v>3421</v>
      </c>
      <c r="C48" s="22">
        <v>0.55000000000000004</v>
      </c>
      <c r="D48" s="22">
        <v>0.75</v>
      </c>
      <c r="E48" s="24">
        <v>736.4</v>
      </c>
      <c r="F48" s="35"/>
      <c r="G48" s="36">
        <f t="shared" ref="G48:G56" si="8">IF(F48="",IF($I$8="","",$I$8),F48)</f>
        <v>0</v>
      </c>
      <c r="H48" s="36">
        <f t="shared" ref="H48:H56" si="9">ROUND(E48*(G48),2)</f>
        <v>0</v>
      </c>
      <c r="I48" s="24">
        <f t="shared" si="7"/>
        <v>0</v>
      </c>
      <c r="K48" s="26"/>
      <c r="L48" s="26">
        <f>IFERROR((VLOOKUP(K48,tenute!D:E,2,FALSE)),0)</f>
        <v>0</v>
      </c>
      <c r="M48" s="26">
        <f t="shared" ref="M48:M56" si="10">E48+L48</f>
        <v>736.4</v>
      </c>
      <c r="N48" s="26">
        <f t="shared" ref="N48:N56" si="11">M48*$I$8</f>
        <v>0</v>
      </c>
    </row>
    <row r="49" spans="1:16" ht="14.25" customHeight="1" x14ac:dyDescent="0.2">
      <c r="A49" s="22" t="s">
        <v>4393</v>
      </c>
      <c r="B49" s="22" t="s">
        <v>3422</v>
      </c>
      <c r="C49" s="22">
        <v>0.75</v>
      </c>
      <c r="D49" s="22">
        <v>1</v>
      </c>
      <c r="E49" s="24">
        <v>880.49</v>
      </c>
      <c r="F49" s="35"/>
      <c r="G49" s="36">
        <f t="shared" si="8"/>
        <v>0</v>
      </c>
      <c r="H49" s="36">
        <f t="shared" si="9"/>
        <v>0</v>
      </c>
      <c r="I49" s="24">
        <f t="shared" si="7"/>
        <v>0</v>
      </c>
      <c r="K49" s="26"/>
      <c r="L49" s="26">
        <f>IFERROR((VLOOKUP(K49,tenute!D:E,2,FALSE)),0)</f>
        <v>0</v>
      </c>
      <c r="M49" s="26">
        <f t="shared" si="10"/>
        <v>880.49</v>
      </c>
      <c r="N49" s="26">
        <f t="shared" si="11"/>
        <v>0</v>
      </c>
    </row>
    <row r="50" spans="1:16" ht="14.25" customHeight="1" x14ac:dyDescent="0.2">
      <c r="A50" s="22" t="s">
        <v>4394</v>
      </c>
      <c r="B50" s="22" t="s">
        <v>3423</v>
      </c>
      <c r="C50" s="22">
        <v>0.9</v>
      </c>
      <c r="D50" s="22">
        <v>1.2</v>
      </c>
      <c r="E50" s="24">
        <v>944.53</v>
      </c>
      <c r="F50" s="35"/>
      <c r="G50" s="36">
        <f t="shared" si="8"/>
        <v>0</v>
      </c>
      <c r="H50" s="36">
        <f t="shared" si="9"/>
        <v>0</v>
      </c>
      <c r="I50" s="24">
        <f t="shared" si="7"/>
        <v>0</v>
      </c>
      <c r="K50" s="26"/>
      <c r="L50" s="26">
        <f>IFERROR((VLOOKUP(K50,tenute!D:E,2,FALSE)),0)</f>
        <v>0</v>
      </c>
      <c r="M50" s="26">
        <f t="shared" si="10"/>
        <v>944.53</v>
      </c>
      <c r="N50" s="26">
        <f t="shared" si="11"/>
        <v>0</v>
      </c>
    </row>
    <row r="51" spans="1:16" ht="14.25" customHeight="1" x14ac:dyDescent="0.2">
      <c r="A51" s="22" t="s">
        <v>4395</v>
      </c>
      <c r="B51" s="22" t="s">
        <v>3424</v>
      </c>
      <c r="C51" s="22">
        <v>1.1000000000000001</v>
      </c>
      <c r="D51" s="22">
        <v>1.5</v>
      </c>
      <c r="E51" s="24">
        <v>1056.5999999999999</v>
      </c>
      <c r="F51" s="35"/>
      <c r="G51" s="36">
        <f t="shared" si="8"/>
        <v>0</v>
      </c>
      <c r="H51" s="36">
        <f t="shared" si="9"/>
        <v>0</v>
      </c>
      <c r="I51" s="24">
        <f t="shared" si="7"/>
        <v>0</v>
      </c>
      <c r="K51" s="26"/>
      <c r="L51" s="26">
        <f>IFERROR((VLOOKUP(K51,tenute!D:E,2,FALSE)),0)</f>
        <v>0</v>
      </c>
      <c r="M51" s="26">
        <f t="shared" si="10"/>
        <v>1056.5999999999999</v>
      </c>
      <c r="N51" s="26">
        <f t="shared" si="11"/>
        <v>0</v>
      </c>
    </row>
    <row r="52" spans="1:16" ht="14.25" customHeight="1" x14ac:dyDescent="0.2">
      <c r="A52" s="22" t="s">
        <v>4396</v>
      </c>
      <c r="B52" s="22" t="s">
        <v>3425</v>
      </c>
      <c r="C52" s="22">
        <v>1.5</v>
      </c>
      <c r="D52" s="22">
        <v>2</v>
      </c>
      <c r="E52" s="24">
        <v>1296.72</v>
      </c>
      <c r="F52" s="35"/>
      <c r="G52" s="36">
        <f t="shared" si="8"/>
        <v>0</v>
      </c>
      <c r="H52" s="36">
        <f t="shared" si="9"/>
        <v>0</v>
      </c>
      <c r="I52" s="24">
        <f t="shared" si="7"/>
        <v>0</v>
      </c>
      <c r="K52" s="26"/>
      <c r="L52" s="26">
        <f>IFERROR((VLOOKUP(K52,tenute!D:E,2,FALSE)),0)</f>
        <v>0</v>
      </c>
      <c r="M52" s="26">
        <f t="shared" si="10"/>
        <v>1296.72</v>
      </c>
      <c r="N52" s="26">
        <f t="shared" si="11"/>
        <v>0</v>
      </c>
    </row>
    <row r="53" spans="1:16" ht="14.25" customHeight="1" x14ac:dyDescent="0.2">
      <c r="A53" s="22" t="s">
        <v>7372</v>
      </c>
      <c r="B53" s="22" t="s">
        <v>3426</v>
      </c>
      <c r="C53" s="22">
        <v>0.45</v>
      </c>
      <c r="D53" s="22">
        <v>0.6</v>
      </c>
      <c r="E53" s="24">
        <v>758.92</v>
      </c>
      <c r="F53" s="35"/>
      <c r="G53" s="36">
        <f t="shared" si="8"/>
        <v>0</v>
      </c>
      <c r="H53" s="36">
        <f t="shared" si="9"/>
        <v>0</v>
      </c>
      <c r="I53" s="24">
        <f t="shared" si="7"/>
        <v>0</v>
      </c>
      <c r="K53" s="26"/>
      <c r="L53" s="26">
        <f>IFERROR((VLOOKUP(K53,tenute!D:E,2,FALSE)),0)</f>
        <v>0</v>
      </c>
      <c r="M53" s="26">
        <f t="shared" si="10"/>
        <v>758.92</v>
      </c>
      <c r="N53" s="26">
        <f t="shared" si="11"/>
        <v>0</v>
      </c>
    </row>
    <row r="54" spans="1:16" ht="14.25" customHeight="1" x14ac:dyDescent="0.2">
      <c r="A54" s="22" t="s">
        <v>7373</v>
      </c>
      <c r="B54" s="22" t="s">
        <v>3427</v>
      </c>
      <c r="C54" s="22">
        <v>0.55000000000000004</v>
      </c>
      <c r="D54" s="22">
        <v>0.75</v>
      </c>
      <c r="E54" s="24">
        <v>774.93</v>
      </c>
      <c r="F54" s="35"/>
      <c r="G54" s="36">
        <f t="shared" si="8"/>
        <v>0</v>
      </c>
      <c r="H54" s="36">
        <f t="shared" si="9"/>
        <v>0</v>
      </c>
      <c r="I54" s="24">
        <f t="shared" si="7"/>
        <v>0</v>
      </c>
      <c r="K54" s="26"/>
      <c r="L54" s="26">
        <f>IFERROR((VLOOKUP(K54,tenute!D:E,2,FALSE)),0)</f>
        <v>0</v>
      </c>
      <c r="M54" s="26">
        <f t="shared" si="10"/>
        <v>774.93</v>
      </c>
      <c r="N54" s="26">
        <f t="shared" si="11"/>
        <v>0</v>
      </c>
    </row>
    <row r="55" spans="1:16" ht="14.25" customHeight="1" x14ac:dyDescent="0.2">
      <c r="A55" s="22" t="s">
        <v>7374</v>
      </c>
      <c r="B55" s="22" t="s">
        <v>3428</v>
      </c>
      <c r="C55" s="22">
        <v>0.75</v>
      </c>
      <c r="D55" s="22">
        <v>1</v>
      </c>
      <c r="E55" s="24">
        <v>919.03</v>
      </c>
      <c r="F55" s="35"/>
      <c r="G55" s="36">
        <f t="shared" si="8"/>
        <v>0</v>
      </c>
      <c r="H55" s="36">
        <f t="shared" si="9"/>
        <v>0</v>
      </c>
      <c r="I55" s="24">
        <f t="shared" si="7"/>
        <v>0</v>
      </c>
      <c r="K55" s="26"/>
      <c r="L55" s="26">
        <f>IFERROR((VLOOKUP(K55,tenute!D:E,2,FALSE)),0)</f>
        <v>0</v>
      </c>
      <c r="M55" s="26">
        <f t="shared" si="10"/>
        <v>919.03</v>
      </c>
      <c r="N55" s="26">
        <f t="shared" si="11"/>
        <v>0</v>
      </c>
    </row>
    <row r="56" spans="1:16" ht="14.25" customHeight="1" x14ac:dyDescent="0.2">
      <c r="A56" s="22" t="s">
        <v>7375</v>
      </c>
      <c r="B56" s="22" t="s">
        <v>3429</v>
      </c>
      <c r="C56" s="22">
        <v>0.9</v>
      </c>
      <c r="D56" s="22">
        <v>1.2</v>
      </c>
      <c r="E56" s="24">
        <v>983.05</v>
      </c>
      <c r="F56" s="35"/>
      <c r="G56" s="36">
        <f t="shared" si="8"/>
        <v>0</v>
      </c>
      <c r="H56" s="36">
        <f t="shared" si="9"/>
        <v>0</v>
      </c>
      <c r="I56" s="24">
        <f t="shared" si="7"/>
        <v>0</v>
      </c>
      <c r="K56" s="26"/>
      <c r="L56" s="26">
        <f>IFERROR((VLOOKUP(K56,tenute!D:E,2,FALSE)),0)</f>
        <v>0</v>
      </c>
      <c r="M56" s="26">
        <f t="shared" si="10"/>
        <v>983.05</v>
      </c>
      <c r="N56" s="26">
        <f t="shared" si="11"/>
        <v>0</v>
      </c>
    </row>
    <row r="58" spans="1:16" ht="14.25" customHeight="1" x14ac:dyDescent="0.2">
      <c r="A58" s="292" t="s">
        <v>4129</v>
      </c>
      <c r="B58" s="79"/>
      <c r="C58" s="79"/>
      <c r="D58" s="79"/>
      <c r="E58" s="79"/>
      <c r="F58" s="79"/>
      <c r="G58" s="79"/>
      <c r="H58" s="79"/>
      <c r="I58" s="79"/>
      <c r="K58" s="302"/>
      <c r="L58" s="302"/>
      <c r="M58" s="302"/>
      <c r="N58" s="302"/>
      <c r="O58" s="302"/>
      <c r="P58" s="302"/>
    </row>
    <row r="59" spans="1:16" ht="14.25" customHeight="1" x14ac:dyDescent="0.2">
      <c r="A59" s="292"/>
      <c r="B59" s="79"/>
      <c r="C59" s="79"/>
      <c r="D59" s="79"/>
      <c r="E59" s="79"/>
      <c r="F59" s="79"/>
      <c r="G59" s="79"/>
      <c r="H59" s="79"/>
      <c r="I59" s="79"/>
      <c r="K59" s="302"/>
      <c r="L59" s="302"/>
      <c r="M59" s="302"/>
      <c r="N59" s="302"/>
      <c r="O59" s="302"/>
      <c r="P59" s="302"/>
    </row>
    <row r="60" spans="1:16" ht="14.25" customHeight="1" x14ac:dyDescent="0.2">
      <c r="A60" s="168" t="s">
        <v>7363</v>
      </c>
      <c r="B60" s="168"/>
      <c r="C60" s="168"/>
      <c r="D60" s="168"/>
      <c r="E60" s="168"/>
      <c r="F60" s="168"/>
      <c r="G60" s="168"/>
      <c r="H60" s="182" t="s">
        <v>2224</v>
      </c>
      <c r="I60" s="159"/>
      <c r="J60" s="162"/>
      <c r="K60" s="172"/>
      <c r="L60" s="172"/>
      <c r="M60" s="172"/>
      <c r="N60" s="172"/>
      <c r="O60" s="172"/>
      <c r="P60" s="172"/>
    </row>
    <row r="61" spans="1:16" ht="14.25" customHeight="1" x14ac:dyDescent="0.2">
      <c r="A61" s="168" t="str">
        <f>indice!B103</f>
        <v xml:space="preserve">Stazione automatica di raccolta e sollevamento acque di rifiuto       </v>
      </c>
      <c r="B61" s="168"/>
      <c r="C61" s="168"/>
      <c r="D61" s="168"/>
      <c r="E61" s="168"/>
      <c r="F61" s="168"/>
      <c r="G61" s="168"/>
      <c r="H61" s="162"/>
      <c r="I61" s="159"/>
      <c r="J61" s="162"/>
      <c r="K61" s="172"/>
      <c r="L61" s="172"/>
      <c r="M61" s="172"/>
      <c r="N61" s="172"/>
      <c r="O61" s="172"/>
      <c r="P61" s="172"/>
    </row>
    <row r="62" spans="1:16" ht="14.25" customHeight="1" x14ac:dyDescent="0.2">
      <c r="A62" s="168"/>
      <c r="B62" s="168"/>
      <c r="C62" s="168"/>
      <c r="D62" s="168"/>
      <c r="E62" s="168"/>
      <c r="F62" s="168"/>
      <c r="G62" s="168"/>
      <c r="H62" s="162"/>
      <c r="I62" s="163"/>
      <c r="J62" s="162"/>
      <c r="K62" s="172"/>
      <c r="L62" s="172"/>
      <c r="M62" s="172"/>
      <c r="N62" s="172"/>
      <c r="O62" s="172"/>
      <c r="P62" s="172"/>
    </row>
    <row r="63" spans="1:16" ht="14.25" customHeight="1" x14ac:dyDescent="0.2">
      <c r="A63" s="157" t="s">
        <v>4082</v>
      </c>
      <c r="B63" s="157" t="s">
        <v>4079</v>
      </c>
      <c r="C63" s="168"/>
      <c r="D63" s="168"/>
      <c r="E63" s="168"/>
      <c r="F63" s="168"/>
      <c r="G63" s="168"/>
      <c r="H63" s="173" t="s">
        <v>2223</v>
      </c>
      <c r="I63" s="156">
        <f>IF(indice!$C$76="",indice!$D$7,indice!$C$76)</f>
        <v>0</v>
      </c>
      <c r="J63" s="162"/>
      <c r="K63" s="172"/>
      <c r="L63" s="172"/>
      <c r="M63" s="172"/>
      <c r="N63" s="172"/>
      <c r="O63" s="173" t="s">
        <v>2223</v>
      </c>
      <c r="P63" s="198">
        <f>$I$8</f>
        <v>0</v>
      </c>
    </row>
    <row r="64" spans="1:16" ht="14.25" customHeight="1" x14ac:dyDescent="0.2">
      <c r="A64" s="168" t="s">
        <v>7361</v>
      </c>
      <c r="B64" s="168"/>
      <c r="C64" s="168"/>
      <c r="D64" s="168"/>
      <c r="E64" s="168"/>
      <c r="F64" s="168"/>
      <c r="G64" s="168"/>
      <c r="H64" s="173" t="s">
        <v>2221</v>
      </c>
      <c r="I64" s="156">
        <f>indice!$E$10</f>
        <v>0</v>
      </c>
      <c r="J64" s="162"/>
      <c r="K64" s="172"/>
      <c r="L64" s="172"/>
      <c r="M64" s="172"/>
      <c r="N64" s="172"/>
      <c r="O64" s="172"/>
      <c r="P64" s="172"/>
    </row>
    <row r="65" spans="1:16" ht="14.25" customHeight="1" x14ac:dyDescent="0.2">
      <c r="A65" s="196" t="s">
        <v>5203</v>
      </c>
      <c r="B65" s="196" t="s">
        <v>7362</v>
      </c>
      <c r="C65" s="168"/>
      <c r="D65" s="168"/>
      <c r="E65" s="218"/>
      <c r="F65" s="168"/>
      <c r="G65" s="168"/>
      <c r="H65" s="173" t="s">
        <v>2221</v>
      </c>
      <c r="I65" s="156">
        <f>indice!$F$10</f>
        <v>0</v>
      </c>
      <c r="J65" s="162"/>
      <c r="K65" s="172"/>
      <c r="L65" s="172"/>
      <c r="M65" s="172"/>
      <c r="N65" s="172"/>
      <c r="O65" s="172"/>
      <c r="P65" s="172"/>
    </row>
    <row r="66" spans="1:16" ht="14.25" customHeight="1" x14ac:dyDescent="0.2">
      <c r="A66" s="55" t="s">
        <v>137</v>
      </c>
      <c r="B66" s="55" t="s">
        <v>4080</v>
      </c>
      <c r="C66" s="288" t="s">
        <v>141</v>
      </c>
      <c r="D66" s="288"/>
      <c r="E66" s="85" t="s">
        <v>143</v>
      </c>
      <c r="F66" s="67" t="s">
        <v>145</v>
      </c>
      <c r="G66" s="67" t="s">
        <v>2223</v>
      </c>
      <c r="H66" s="67" t="s">
        <v>148</v>
      </c>
      <c r="I66" s="68" t="s">
        <v>150</v>
      </c>
      <c r="K66" s="68" t="s">
        <v>3564</v>
      </c>
      <c r="L66" s="68"/>
      <c r="M66" s="68" t="s">
        <v>4534</v>
      </c>
      <c r="N66" s="68"/>
      <c r="O66" s="68" t="s">
        <v>143</v>
      </c>
      <c r="P66" s="68" t="s">
        <v>148</v>
      </c>
    </row>
    <row r="67" spans="1:16" ht="14.25" customHeight="1" x14ac:dyDescent="0.2">
      <c r="A67" s="56" t="s">
        <v>138</v>
      </c>
      <c r="B67" s="56" t="s">
        <v>4078</v>
      </c>
      <c r="C67" s="290" t="s">
        <v>142</v>
      </c>
      <c r="D67" s="290"/>
      <c r="E67" s="86" t="s">
        <v>144</v>
      </c>
      <c r="F67" s="69" t="s">
        <v>146</v>
      </c>
      <c r="G67" s="69" t="s">
        <v>147</v>
      </c>
      <c r="H67" s="69" t="s">
        <v>149</v>
      </c>
      <c r="I67" s="70" t="s">
        <v>151</v>
      </c>
      <c r="K67" s="70" t="s">
        <v>3565</v>
      </c>
      <c r="L67" s="70"/>
      <c r="M67" s="70" t="s">
        <v>3566</v>
      </c>
      <c r="N67" s="70"/>
      <c r="O67" s="70" t="s">
        <v>165</v>
      </c>
      <c r="P67" s="70" t="s">
        <v>149</v>
      </c>
    </row>
    <row r="68" spans="1:16" ht="14.25" customHeight="1" x14ac:dyDescent="0.2">
      <c r="A68" s="117"/>
      <c r="B68" s="117"/>
      <c r="C68" s="117" t="s">
        <v>159</v>
      </c>
      <c r="D68" s="117" t="s">
        <v>0</v>
      </c>
      <c r="E68" s="118" t="s">
        <v>15</v>
      </c>
      <c r="F68" s="118"/>
      <c r="G68" s="118"/>
      <c r="H68" s="118" t="str">
        <f>E68</f>
        <v>€</v>
      </c>
      <c r="I68" s="120">
        <f>$I$9</f>
        <v>0</v>
      </c>
      <c r="O68" s="121"/>
      <c r="P68" s="121"/>
    </row>
    <row r="69" spans="1:16" ht="14.25" customHeight="1" x14ac:dyDescent="0.2">
      <c r="A69" s="117" t="s">
        <v>479</v>
      </c>
      <c r="B69" s="117" t="s">
        <v>480</v>
      </c>
      <c r="C69" s="117">
        <v>0.25</v>
      </c>
      <c r="D69" s="117">
        <v>0.33</v>
      </c>
      <c r="E69" s="24">
        <v>354.82</v>
      </c>
      <c r="F69" s="119"/>
      <c r="G69" s="118">
        <f>IF(F69="",IF($I$8="","",$I$8),F69)</f>
        <v>0</v>
      </c>
      <c r="H69" s="118">
        <f>ROUND(E69*(G69),2)</f>
        <v>0</v>
      </c>
      <c r="I69" s="120">
        <f>H69*$I$10</f>
        <v>0</v>
      </c>
      <c r="K69" s="26"/>
      <c r="L69" s="122">
        <f>IFERROR((VLOOKUP(K69,tenute!D:E,2,FALSE)),0)</f>
        <v>0</v>
      </c>
      <c r="O69" s="122">
        <f>E69+L69+N69</f>
        <v>354.82</v>
      </c>
      <c r="P69" s="122">
        <f>O69*$I$8</f>
        <v>0</v>
      </c>
    </row>
    <row r="70" spans="1:16" ht="14.25" customHeight="1" x14ac:dyDescent="0.2">
      <c r="A70" s="117" t="s">
        <v>481</v>
      </c>
      <c r="B70" s="117" t="s">
        <v>482</v>
      </c>
      <c r="C70" s="117">
        <v>0.37</v>
      </c>
      <c r="D70" s="117">
        <v>0.5</v>
      </c>
      <c r="E70" s="24">
        <v>405.5</v>
      </c>
      <c r="F70" s="119"/>
      <c r="G70" s="118">
        <f>IF(F70="",IF($I$8="","",$I$8),F70)</f>
        <v>0</v>
      </c>
      <c r="H70" s="118">
        <f>ROUND(E70*(G70),2)</f>
        <v>0</v>
      </c>
      <c r="I70" s="120">
        <f>H70*$I$10</f>
        <v>0</v>
      </c>
      <c r="K70" s="26"/>
      <c r="L70" s="122">
        <f>IFERROR((VLOOKUP(K70,tenute!D:E,2,FALSE)),0)</f>
        <v>0</v>
      </c>
      <c r="O70" s="122">
        <f>E70+L70+N70</f>
        <v>405.5</v>
      </c>
      <c r="P70" s="122">
        <f>O70*$I$8</f>
        <v>0</v>
      </c>
    </row>
    <row r="71" spans="1:16" ht="14.25" customHeight="1" x14ac:dyDescent="0.2">
      <c r="A71" s="117" t="s">
        <v>483</v>
      </c>
      <c r="B71" s="117" t="s">
        <v>484</v>
      </c>
      <c r="C71" s="117">
        <v>0.45</v>
      </c>
      <c r="D71" s="117">
        <v>0.6</v>
      </c>
      <c r="E71" s="24">
        <v>478.89</v>
      </c>
      <c r="F71" s="119"/>
      <c r="G71" s="118">
        <f>IF(F71="",IF($I$8="","",$I$8),F71)</f>
        <v>0</v>
      </c>
      <c r="H71" s="118">
        <f>ROUND(E71*(G71),2)</f>
        <v>0</v>
      </c>
      <c r="I71" s="120">
        <f>H71*$I$10</f>
        <v>0</v>
      </c>
      <c r="L71" s="122">
        <f>IFERROR((VLOOKUP(K71,tenute!D:E,2,FALSE)),0)</f>
        <v>0</v>
      </c>
      <c r="O71" s="122">
        <f>E71+L71+N71</f>
        <v>478.89</v>
      </c>
      <c r="P71" s="122">
        <f>O71*$I$8</f>
        <v>0</v>
      </c>
    </row>
    <row r="72" spans="1:16" ht="14.25" customHeight="1" x14ac:dyDescent="0.25">
      <c r="E72" s="179"/>
    </row>
    <row r="73" spans="1:16" ht="14.25" customHeight="1" x14ac:dyDescent="0.2">
      <c r="A73" s="117" t="s">
        <v>485</v>
      </c>
      <c r="B73" s="117" t="s">
        <v>486</v>
      </c>
      <c r="C73" s="117">
        <v>0.25</v>
      </c>
      <c r="D73" s="117">
        <v>0.33</v>
      </c>
      <c r="E73" s="24">
        <v>354.82</v>
      </c>
      <c r="F73" s="119"/>
      <c r="G73" s="118">
        <f>IF(F73="",IF($I$8="","",$I$8),F73)</f>
        <v>0</v>
      </c>
      <c r="H73" s="118">
        <f>ROUND(E73*(G73),2)</f>
        <v>0</v>
      </c>
      <c r="I73" s="120">
        <f t="shared" ref="I73:I81" si="12">H73*$I$10</f>
        <v>0</v>
      </c>
      <c r="K73" s="26"/>
      <c r="L73" s="122">
        <f>IFERROR((VLOOKUP(K73,tenute!D:E,2,FALSE)),0)</f>
        <v>0</v>
      </c>
      <c r="M73" s="122"/>
      <c r="N73" s="122"/>
      <c r="O73" s="122">
        <f t="shared" ref="O73:O81" si="13">E73+L73+N73</f>
        <v>354.82</v>
      </c>
      <c r="P73" s="122">
        <f t="shared" ref="P73:P81" si="14">O73*$I$8</f>
        <v>0</v>
      </c>
    </row>
    <row r="74" spans="1:16" ht="14.25" customHeight="1" x14ac:dyDescent="0.2">
      <c r="A74" s="117" t="s">
        <v>487</v>
      </c>
      <c r="B74" s="117" t="s">
        <v>488</v>
      </c>
      <c r="C74" s="117">
        <v>0.37</v>
      </c>
      <c r="D74" s="117">
        <v>0.5</v>
      </c>
      <c r="E74" s="24">
        <v>405.5</v>
      </c>
      <c r="F74" s="119"/>
      <c r="G74" s="118">
        <f>IF(F74="",IF($I$8="","",$I$8),F74)</f>
        <v>0</v>
      </c>
      <c r="H74" s="118">
        <f>ROUND(E74*(G74),2)</f>
        <v>0</v>
      </c>
      <c r="I74" s="120">
        <f t="shared" si="12"/>
        <v>0</v>
      </c>
      <c r="K74" s="26"/>
      <c r="L74" s="122">
        <f>IFERROR((VLOOKUP(K74,tenute!D:E,2,FALSE)),0)</f>
        <v>0</v>
      </c>
      <c r="M74" s="122"/>
      <c r="N74" s="122"/>
      <c r="O74" s="122">
        <f t="shared" si="13"/>
        <v>405.5</v>
      </c>
      <c r="P74" s="122">
        <f t="shared" si="14"/>
        <v>0</v>
      </c>
    </row>
    <row r="75" spans="1:16" ht="14.25" customHeight="1" x14ac:dyDescent="0.2">
      <c r="A75" s="117" t="s">
        <v>489</v>
      </c>
      <c r="B75" s="117" t="s">
        <v>490</v>
      </c>
      <c r="C75" s="117">
        <v>0.45</v>
      </c>
      <c r="D75" s="117">
        <v>0.6</v>
      </c>
      <c r="E75" s="24">
        <v>478.89</v>
      </c>
      <c r="F75" s="119"/>
      <c r="G75" s="118">
        <f>IF(F75="",IF($I$8="","",$I$8),F75)</f>
        <v>0</v>
      </c>
      <c r="H75" s="118">
        <f>ROUND(E75*(G75),2)</f>
        <v>0</v>
      </c>
      <c r="I75" s="120">
        <f t="shared" si="12"/>
        <v>0</v>
      </c>
      <c r="K75" s="26"/>
      <c r="L75" s="122">
        <f>IFERROR((VLOOKUP(K75,tenute!D:E,2,FALSE)),0)</f>
        <v>0</v>
      </c>
      <c r="M75" s="122"/>
      <c r="N75" s="122"/>
      <c r="O75" s="122">
        <f t="shared" si="13"/>
        <v>478.89</v>
      </c>
      <c r="P75" s="122">
        <f t="shared" si="14"/>
        <v>0</v>
      </c>
    </row>
    <row r="76" spans="1:16" ht="14.25" customHeight="1" x14ac:dyDescent="0.2">
      <c r="A76" s="117" t="s">
        <v>491</v>
      </c>
      <c r="B76" s="117" t="s">
        <v>492</v>
      </c>
      <c r="C76" s="117">
        <v>0.25</v>
      </c>
      <c r="D76" s="117">
        <v>0.33</v>
      </c>
      <c r="E76" s="24">
        <v>393.27</v>
      </c>
      <c r="F76" s="119"/>
      <c r="G76" s="118">
        <f t="shared" ref="G76:G81" si="15">IF(F76="",IF($I$8="","",$I$8),F76)</f>
        <v>0</v>
      </c>
      <c r="H76" s="118">
        <f t="shared" ref="H76:H81" si="16">ROUND(E76*(G76),2)</f>
        <v>0</v>
      </c>
      <c r="I76" s="120">
        <f t="shared" si="12"/>
        <v>0</v>
      </c>
      <c r="K76" s="26"/>
      <c r="L76" s="122">
        <f>IFERROR((VLOOKUP(K76,tenute!D:E,2,FALSE)),0)</f>
        <v>0</v>
      </c>
      <c r="M76" s="122"/>
      <c r="N76" s="122"/>
      <c r="O76" s="122">
        <f t="shared" si="13"/>
        <v>393.27</v>
      </c>
      <c r="P76" s="122">
        <f t="shared" si="14"/>
        <v>0</v>
      </c>
    </row>
    <row r="77" spans="1:16" ht="14.25" customHeight="1" x14ac:dyDescent="0.2">
      <c r="A77" s="117" t="s">
        <v>493</v>
      </c>
      <c r="B77" s="117" t="s">
        <v>494</v>
      </c>
      <c r="C77" s="117">
        <v>0.37</v>
      </c>
      <c r="D77" s="117">
        <v>0.5</v>
      </c>
      <c r="E77" s="24">
        <v>445.72</v>
      </c>
      <c r="F77" s="119"/>
      <c r="G77" s="118">
        <f t="shared" si="15"/>
        <v>0</v>
      </c>
      <c r="H77" s="118">
        <f t="shared" si="16"/>
        <v>0</v>
      </c>
      <c r="I77" s="120">
        <f t="shared" si="12"/>
        <v>0</v>
      </c>
      <c r="K77" s="26"/>
      <c r="L77" s="122">
        <f>IFERROR((VLOOKUP(K77,tenute!D:E,2,FALSE)),0)</f>
        <v>0</v>
      </c>
      <c r="M77" s="122"/>
      <c r="N77" s="122"/>
      <c r="O77" s="122">
        <f t="shared" si="13"/>
        <v>445.72</v>
      </c>
      <c r="P77" s="122">
        <f t="shared" si="14"/>
        <v>0</v>
      </c>
    </row>
    <row r="78" spans="1:16" ht="14.25" customHeight="1" x14ac:dyDescent="0.2">
      <c r="A78" s="117" t="s">
        <v>495</v>
      </c>
      <c r="B78" s="117" t="s">
        <v>496</v>
      </c>
      <c r="C78" s="117">
        <v>0.45</v>
      </c>
      <c r="D78" s="117">
        <v>0.6</v>
      </c>
      <c r="E78" s="24">
        <v>524.37</v>
      </c>
      <c r="F78" s="119"/>
      <c r="G78" s="118">
        <f t="shared" si="15"/>
        <v>0</v>
      </c>
      <c r="H78" s="118">
        <f t="shared" si="16"/>
        <v>0</v>
      </c>
      <c r="I78" s="120">
        <f t="shared" si="12"/>
        <v>0</v>
      </c>
      <c r="K78" s="26"/>
      <c r="L78" s="122">
        <f>IFERROR((VLOOKUP(K78,tenute!D:E,2,FALSE)),0)</f>
        <v>0</v>
      </c>
      <c r="M78" s="122"/>
      <c r="N78" s="122"/>
      <c r="O78" s="122">
        <f t="shared" si="13"/>
        <v>524.37</v>
      </c>
      <c r="P78" s="122">
        <f t="shared" si="14"/>
        <v>0</v>
      </c>
    </row>
    <row r="79" spans="1:16" ht="14.25" customHeight="1" x14ac:dyDescent="0.2">
      <c r="A79" s="117" t="s">
        <v>497</v>
      </c>
      <c r="B79" s="117" t="s">
        <v>498</v>
      </c>
      <c r="C79" s="117">
        <v>0.25</v>
      </c>
      <c r="D79" s="117">
        <v>0.33</v>
      </c>
      <c r="E79" s="24">
        <v>340.85</v>
      </c>
      <c r="F79" s="119"/>
      <c r="G79" s="118">
        <f t="shared" si="15"/>
        <v>0</v>
      </c>
      <c r="H79" s="118">
        <f t="shared" si="16"/>
        <v>0</v>
      </c>
      <c r="I79" s="120">
        <f t="shared" si="12"/>
        <v>0</v>
      </c>
      <c r="K79" s="26"/>
      <c r="L79" s="122">
        <f>IFERROR((VLOOKUP(K79,tenute!D:E,2,FALSE)),0)</f>
        <v>0</v>
      </c>
      <c r="M79" s="122"/>
      <c r="N79" s="122"/>
      <c r="O79" s="122">
        <f t="shared" si="13"/>
        <v>340.85</v>
      </c>
      <c r="P79" s="122">
        <f t="shared" si="14"/>
        <v>0</v>
      </c>
    </row>
    <row r="80" spans="1:16" ht="14.25" customHeight="1" x14ac:dyDescent="0.2">
      <c r="A80" s="117" t="s">
        <v>499</v>
      </c>
      <c r="B80" s="117" t="s">
        <v>500</v>
      </c>
      <c r="C80" s="117">
        <v>0.37</v>
      </c>
      <c r="D80" s="117">
        <v>0.5</v>
      </c>
      <c r="E80" s="24">
        <v>389.78</v>
      </c>
      <c r="F80" s="119"/>
      <c r="G80" s="118">
        <f t="shared" si="15"/>
        <v>0</v>
      </c>
      <c r="H80" s="118">
        <f t="shared" si="16"/>
        <v>0</v>
      </c>
      <c r="I80" s="120">
        <f t="shared" si="12"/>
        <v>0</v>
      </c>
      <c r="K80" s="26"/>
      <c r="L80" s="122">
        <f>IFERROR((VLOOKUP(K80,tenute!D:E,2,FALSE)),0)</f>
        <v>0</v>
      </c>
      <c r="M80" s="122"/>
      <c r="N80" s="122"/>
      <c r="O80" s="122">
        <f t="shared" si="13"/>
        <v>389.78</v>
      </c>
      <c r="P80" s="122">
        <f t="shared" si="14"/>
        <v>0</v>
      </c>
    </row>
    <row r="81" spans="1:16" ht="14.25" customHeight="1" x14ac:dyDescent="0.2">
      <c r="A81" s="117" t="s">
        <v>501</v>
      </c>
      <c r="B81" s="117" t="s">
        <v>502</v>
      </c>
      <c r="C81" s="117">
        <v>0.45</v>
      </c>
      <c r="D81" s="117">
        <v>0.6</v>
      </c>
      <c r="E81" s="24">
        <v>461.44</v>
      </c>
      <c r="F81" s="119"/>
      <c r="G81" s="118">
        <f t="shared" si="15"/>
        <v>0</v>
      </c>
      <c r="H81" s="118">
        <f t="shared" si="16"/>
        <v>0</v>
      </c>
      <c r="I81" s="120">
        <f t="shared" si="12"/>
        <v>0</v>
      </c>
      <c r="K81" s="26"/>
      <c r="L81" s="122">
        <f>IFERROR((VLOOKUP(K81,tenute!D:E,2,FALSE)),0)</f>
        <v>0</v>
      </c>
      <c r="M81" s="122"/>
      <c r="N81" s="122"/>
      <c r="O81" s="122">
        <f t="shared" si="13"/>
        <v>461.44</v>
      </c>
      <c r="P81" s="122">
        <f t="shared" si="14"/>
        <v>0</v>
      </c>
    </row>
    <row r="83" spans="1:16" ht="14.25" customHeight="1" x14ac:dyDescent="0.2">
      <c r="A83" s="55" t="s">
        <v>137</v>
      </c>
      <c r="B83" s="55" t="s">
        <v>4080</v>
      </c>
      <c r="C83" s="288" t="s">
        <v>141</v>
      </c>
      <c r="D83" s="288"/>
      <c r="E83" s="85" t="s">
        <v>143</v>
      </c>
      <c r="F83" s="67" t="s">
        <v>145</v>
      </c>
      <c r="G83" s="67" t="s">
        <v>2223</v>
      </c>
      <c r="H83" s="67" t="s">
        <v>148</v>
      </c>
      <c r="I83" s="68" t="s">
        <v>150</v>
      </c>
      <c r="K83" s="68" t="s">
        <v>3564</v>
      </c>
      <c r="L83" s="68"/>
      <c r="M83" s="68" t="s">
        <v>4534</v>
      </c>
      <c r="N83" s="68"/>
      <c r="O83" s="68" t="s">
        <v>143</v>
      </c>
      <c r="P83" s="68" t="s">
        <v>148</v>
      </c>
    </row>
    <row r="84" spans="1:16" ht="14.25" customHeight="1" x14ac:dyDescent="0.2">
      <c r="A84" s="56" t="s">
        <v>138</v>
      </c>
      <c r="B84" s="56" t="s">
        <v>4078</v>
      </c>
      <c r="C84" s="290" t="s">
        <v>142</v>
      </c>
      <c r="D84" s="290"/>
      <c r="E84" s="86" t="s">
        <v>144</v>
      </c>
      <c r="F84" s="69" t="s">
        <v>146</v>
      </c>
      <c r="G84" s="69" t="s">
        <v>147</v>
      </c>
      <c r="H84" s="69" t="s">
        <v>149</v>
      </c>
      <c r="I84" s="70" t="s">
        <v>151</v>
      </c>
      <c r="K84" s="70" t="s">
        <v>3565</v>
      </c>
      <c r="L84" s="70"/>
      <c r="M84" s="70" t="s">
        <v>3566</v>
      </c>
      <c r="N84" s="70"/>
      <c r="O84" s="70" t="s">
        <v>165</v>
      </c>
      <c r="P84" s="70" t="s">
        <v>149</v>
      </c>
    </row>
    <row r="85" spans="1:16" ht="14.25" customHeight="1" x14ac:dyDescent="0.2">
      <c r="A85" s="137" t="s">
        <v>5158</v>
      </c>
      <c r="B85" s="137" t="s">
        <v>5157</v>
      </c>
      <c r="C85" s="117">
        <v>0.45</v>
      </c>
      <c r="D85" s="117">
        <v>0.6</v>
      </c>
      <c r="E85" s="24">
        <v>584.94000000000005</v>
      </c>
      <c r="F85" s="119"/>
      <c r="G85" s="118">
        <f>IF(F85="",IF($I$8="","",$I$8),F85)</f>
        <v>0</v>
      </c>
      <c r="H85" s="118">
        <f>ROUND(E85*(G85),2)</f>
        <v>0</v>
      </c>
      <c r="I85" s="120">
        <f>H85*$I$10</f>
        <v>0</v>
      </c>
      <c r="K85" s="26"/>
      <c r="L85" s="122">
        <f>IFERROR((VLOOKUP(K85,tenute!D:E,2,FALSE)),0)</f>
        <v>0</v>
      </c>
      <c r="M85" s="122"/>
      <c r="N85" s="122"/>
      <c r="O85" s="122">
        <f>E85+L85+N85</f>
        <v>584.94000000000005</v>
      </c>
      <c r="P85" s="122">
        <f>O85*$I$8</f>
        <v>0</v>
      </c>
    </row>
    <row r="86" spans="1:16" ht="14.25" customHeight="1" x14ac:dyDescent="0.2">
      <c r="A86" s="143" t="s">
        <v>5983</v>
      </c>
      <c r="B86" s="137" t="s">
        <v>5205</v>
      </c>
      <c r="C86" s="117">
        <v>0.45</v>
      </c>
      <c r="D86" s="117">
        <v>0.6</v>
      </c>
      <c r="E86" s="24">
        <v>584.94000000000005</v>
      </c>
      <c r="F86" s="119"/>
      <c r="G86" s="118">
        <f>IF(F86="",IF($I$8="","",$I$8),F86)</f>
        <v>0</v>
      </c>
      <c r="H86" s="118">
        <f>ROUND(E86*(G86),2)</f>
        <v>0</v>
      </c>
      <c r="I86" s="120">
        <f>H86*$I$10</f>
        <v>0</v>
      </c>
      <c r="K86" s="26"/>
      <c r="L86" s="122">
        <f>IFERROR((VLOOKUP(K86,tenute!D:E,2,FALSE)),0)</f>
        <v>0</v>
      </c>
      <c r="M86" s="122"/>
      <c r="N86" s="122"/>
      <c r="O86" s="122">
        <f>E86+L86+N86</f>
        <v>584.94000000000005</v>
      </c>
      <c r="P86" s="122">
        <f>O86*$I$8</f>
        <v>0</v>
      </c>
    </row>
    <row r="87" spans="1:16" ht="14.25" customHeight="1" x14ac:dyDescent="0.2">
      <c r="E87" s="41"/>
      <c r="F87" s="41"/>
      <c r="G87" s="41"/>
      <c r="H87" s="41"/>
      <c r="I87" s="41"/>
    </row>
    <row r="88" spans="1:16" ht="14.25" customHeight="1" x14ac:dyDescent="0.2">
      <c r="E88" s="41"/>
      <c r="F88" s="41"/>
      <c r="G88" s="41"/>
      <c r="H88" s="41"/>
      <c r="I88" s="41"/>
    </row>
    <row r="90" spans="1:16" ht="14.25" customHeight="1" x14ac:dyDescent="0.2">
      <c r="A90" s="305" t="s">
        <v>4117</v>
      </c>
      <c r="B90" s="305"/>
      <c r="C90" s="305"/>
      <c r="D90" s="305"/>
      <c r="E90" s="305"/>
      <c r="F90" s="305"/>
      <c r="G90" s="305"/>
      <c r="H90" s="305"/>
      <c r="I90" s="305"/>
    </row>
    <row r="91" spans="1:16" ht="14.25" customHeight="1" x14ac:dyDescent="0.2">
      <c r="A91" s="305"/>
      <c r="B91" s="305"/>
      <c r="C91" s="305"/>
      <c r="D91" s="305"/>
      <c r="E91" s="305"/>
      <c r="F91" s="305"/>
      <c r="G91" s="305"/>
      <c r="H91" s="305"/>
      <c r="I91" s="305"/>
    </row>
    <row r="92" spans="1:16" ht="14.25" customHeight="1" x14ac:dyDescent="0.2">
      <c r="A92" s="303" t="s">
        <v>2226</v>
      </c>
      <c r="B92" s="303"/>
      <c r="C92" s="303"/>
      <c r="D92" s="303"/>
      <c r="E92" s="303"/>
      <c r="F92" s="303"/>
      <c r="G92" s="303"/>
      <c r="H92" s="303"/>
      <c r="I92" s="163"/>
    </row>
    <row r="93" spans="1:16" ht="14.25" customHeight="1" x14ac:dyDescent="0.2">
      <c r="A93" s="303"/>
      <c r="B93" s="303"/>
      <c r="C93" s="303"/>
      <c r="D93" s="303"/>
      <c r="E93" s="303"/>
      <c r="F93" s="303"/>
      <c r="G93" s="303"/>
      <c r="H93" s="303"/>
      <c r="I93" s="178" t="s">
        <v>2212</v>
      </c>
    </row>
    <row r="94" spans="1:16" ht="14.25" customHeight="1" x14ac:dyDescent="0.2">
      <c r="A94" s="304" t="s">
        <v>2227</v>
      </c>
      <c r="B94" s="304"/>
      <c r="C94" s="304"/>
      <c r="D94" s="304"/>
      <c r="E94" s="304"/>
      <c r="F94" s="304"/>
      <c r="G94" s="304"/>
      <c r="H94" s="304"/>
      <c r="I94" s="178" t="s">
        <v>2213</v>
      </c>
    </row>
    <row r="95" spans="1:16" ht="14.25" customHeight="1" x14ac:dyDescent="0.2">
      <c r="A95" s="304"/>
      <c r="B95" s="304"/>
      <c r="C95" s="304"/>
      <c r="D95" s="304"/>
      <c r="E95" s="304"/>
      <c r="F95" s="304"/>
      <c r="G95" s="304"/>
      <c r="H95" s="304"/>
      <c r="I95" s="163"/>
    </row>
    <row r="96" spans="1:16" ht="14.25" customHeight="1" x14ac:dyDescent="0.2">
      <c r="A96" s="55" t="s">
        <v>137</v>
      </c>
      <c r="B96" s="55" t="s">
        <v>2194</v>
      </c>
      <c r="C96" s="288"/>
      <c r="D96" s="288"/>
      <c r="E96" s="85" t="s">
        <v>143</v>
      </c>
      <c r="F96" s="67" t="s">
        <v>145</v>
      </c>
      <c r="G96" s="67" t="s">
        <v>2223</v>
      </c>
      <c r="H96" s="67" t="s">
        <v>148</v>
      </c>
      <c r="I96" s="68" t="s">
        <v>150</v>
      </c>
    </row>
    <row r="97" spans="1:9" ht="14.25" customHeight="1" x14ac:dyDescent="0.2">
      <c r="A97" s="56" t="s">
        <v>138</v>
      </c>
      <c r="B97" s="56" t="s">
        <v>2195</v>
      </c>
      <c r="C97" s="290"/>
      <c r="D97" s="290"/>
      <c r="E97" s="86" t="s">
        <v>144</v>
      </c>
      <c r="F97" s="69" t="s">
        <v>146</v>
      </c>
      <c r="G97" s="69" t="s">
        <v>147</v>
      </c>
      <c r="H97" s="69" t="s">
        <v>149</v>
      </c>
      <c r="I97" s="70" t="s">
        <v>151</v>
      </c>
    </row>
    <row r="98" spans="1:9" ht="14.25" customHeight="1" x14ac:dyDescent="0.2">
      <c r="A98" s="42"/>
      <c r="B98" s="42"/>
      <c r="C98" s="40"/>
      <c r="D98" s="40"/>
      <c r="E98" s="84" t="s">
        <v>15</v>
      </c>
      <c r="F98" s="42"/>
      <c r="G98" s="42"/>
      <c r="H98" s="36" t="str">
        <f>E98</f>
        <v>€</v>
      </c>
      <c r="I98" s="24">
        <f>'GM10'!$I$9</f>
        <v>0</v>
      </c>
    </row>
    <row r="99" spans="1:9" ht="14.25" customHeight="1" x14ac:dyDescent="0.2">
      <c r="A99" s="22">
        <v>44044180000</v>
      </c>
      <c r="B99" s="22" t="s">
        <v>2225</v>
      </c>
      <c r="C99" s="22"/>
      <c r="D99" s="22"/>
      <c r="E99" s="24">
        <v>17.850000000000001</v>
      </c>
      <c r="F99" s="36"/>
      <c r="G99" s="36">
        <f>IF(F99="",IF('GM10'!$I$8="","",'GM10'!$I$8),F99)</f>
        <v>0</v>
      </c>
      <c r="H99" s="36">
        <f>ROUND(E99*(G99),2)</f>
        <v>0</v>
      </c>
      <c r="I99" s="24">
        <f>H99*'GM10'!$I$10</f>
        <v>0</v>
      </c>
    </row>
  </sheetData>
  <mergeCells count="17">
    <mergeCell ref="A1:I1"/>
    <mergeCell ref="A2:I2"/>
    <mergeCell ref="C97:D97"/>
    <mergeCell ref="A92:H93"/>
    <mergeCell ref="A94:H95"/>
    <mergeCell ref="K3:N4"/>
    <mergeCell ref="A90:I91"/>
    <mergeCell ref="C96:D96"/>
    <mergeCell ref="C11:D11"/>
    <mergeCell ref="C12:D12"/>
    <mergeCell ref="A3:A4"/>
    <mergeCell ref="A58:A59"/>
    <mergeCell ref="K58:P59"/>
    <mergeCell ref="C66:D66"/>
    <mergeCell ref="C67:D67"/>
    <mergeCell ref="C83:D83"/>
    <mergeCell ref="C84:D84"/>
  </mergeCells>
  <phoneticPr fontId="1" type="noConversion"/>
  <conditionalFormatting sqref="A85:D85">
    <cfRule type="expression" dxfId="394" priority="77">
      <formula>MOD(ROW(),2)=0</formula>
    </cfRule>
  </conditionalFormatting>
  <conditionalFormatting sqref="A14:D16 F14:I16">
    <cfRule type="expression" dxfId="393" priority="182">
      <formula>MOD(ROW(),2)=0</formula>
    </cfRule>
  </conditionalFormatting>
  <conditionalFormatting sqref="A18:D29 F18:I29">
    <cfRule type="expression" dxfId="392" priority="181">
      <formula>MOD(ROW(),2)=0</formula>
    </cfRule>
  </conditionalFormatting>
  <conditionalFormatting sqref="A34:D45 F34:I45">
    <cfRule type="expression" dxfId="391" priority="55">
      <formula>MOD(ROW(),2)=0</formula>
    </cfRule>
  </conditionalFormatting>
  <conditionalFormatting sqref="A69:D71 F69:I71">
    <cfRule type="expression" dxfId="390" priority="102">
      <formula>MOD(ROW(),2)=0</formula>
    </cfRule>
  </conditionalFormatting>
  <conditionalFormatting sqref="A99:D99 F99:I99">
    <cfRule type="expression" dxfId="389" priority="178">
      <formula>MOD(ROW(),2)=0</formula>
    </cfRule>
  </conditionalFormatting>
  <conditionalFormatting sqref="E20">
    <cfRule type="expression" dxfId="388" priority="16">
      <formula>MOD(ROW(),2)=0</formula>
    </cfRule>
  </conditionalFormatting>
  <conditionalFormatting sqref="A73:D81 F73:P81">
    <cfRule type="expression" dxfId="387" priority="78">
      <formula>MOD(ROW(),2)=0</formula>
    </cfRule>
  </conditionalFormatting>
  <conditionalFormatting sqref="B86:D86">
    <cfRule type="expression" dxfId="386" priority="67">
      <formula>MOD(ROW(),2)=0</formula>
    </cfRule>
  </conditionalFormatting>
  <conditionalFormatting sqref="F85:I86">
    <cfRule type="expression" dxfId="385" priority="46">
      <formula>MOD(ROW(),2)=0</formula>
    </cfRule>
  </conditionalFormatting>
  <conditionalFormatting sqref="K14:N16">
    <cfRule type="expression" dxfId="384" priority="126">
      <formula>MOD(ROW(),2)=0</formula>
    </cfRule>
  </conditionalFormatting>
  <conditionalFormatting sqref="K18:N29">
    <cfRule type="expression" dxfId="383" priority="106">
      <formula>MOD(ROW(),2)=0</formula>
    </cfRule>
  </conditionalFormatting>
  <conditionalFormatting sqref="K34:N45">
    <cfRule type="expression" dxfId="382" priority="50">
      <formula>MOD(ROW(),2)=0</formula>
    </cfRule>
  </conditionalFormatting>
  <conditionalFormatting sqref="K69:P71">
    <cfRule type="expression" dxfId="381" priority="91">
      <formula>MOD(ROW(),2)=0</formula>
    </cfRule>
  </conditionalFormatting>
  <conditionalFormatting sqref="K85:P86">
    <cfRule type="expression" dxfId="380" priority="58">
      <formula>MOD(ROW(),2)=0</formula>
    </cfRule>
  </conditionalFormatting>
  <conditionalFormatting sqref="A47:D56 F47:I56">
    <cfRule type="expression" dxfId="379" priority="45">
      <formula>MOD(ROW(),2)=0</formula>
    </cfRule>
  </conditionalFormatting>
  <conditionalFormatting sqref="K47:N56">
    <cfRule type="expression" dxfId="378" priority="44">
      <formula>MOD(ROW(),2)=0</formula>
    </cfRule>
  </conditionalFormatting>
  <conditionalFormatting sqref="E14:E16">
    <cfRule type="expression" dxfId="377" priority="43">
      <formula>MOD(ROW(),2)=0</formula>
    </cfRule>
  </conditionalFormatting>
  <conditionalFormatting sqref="E19">
    <cfRule type="expression" dxfId="376" priority="18">
      <formula>MOD(ROW(),2)=0</formula>
    </cfRule>
  </conditionalFormatting>
  <conditionalFormatting sqref="E85:E86">
    <cfRule type="expression" dxfId="375" priority="2">
      <formula>MOD(ROW(),2)=0</formula>
    </cfRule>
  </conditionalFormatting>
  <conditionalFormatting sqref="E18">
    <cfRule type="expression" dxfId="374" priority="17">
      <formula>MOD(ROW(),2)=0</formula>
    </cfRule>
  </conditionalFormatting>
  <conditionalFormatting sqref="E21">
    <cfRule type="expression" dxfId="373" priority="15">
      <formula>MOD(ROW(),2)=0</formula>
    </cfRule>
  </conditionalFormatting>
  <conditionalFormatting sqref="E22">
    <cfRule type="expression" dxfId="372" priority="14">
      <formula>MOD(ROW(),2)=0</formula>
    </cfRule>
  </conditionalFormatting>
  <conditionalFormatting sqref="E23">
    <cfRule type="expression" dxfId="371" priority="13">
      <formula>MOD(ROW(),2)=0</formula>
    </cfRule>
  </conditionalFormatting>
  <conditionalFormatting sqref="E24">
    <cfRule type="expression" dxfId="370" priority="12">
      <formula>MOD(ROW(),2)=0</formula>
    </cfRule>
  </conditionalFormatting>
  <conditionalFormatting sqref="E25">
    <cfRule type="expression" dxfId="369" priority="11">
      <formula>MOD(ROW(),2)=0</formula>
    </cfRule>
  </conditionalFormatting>
  <conditionalFormatting sqref="E26">
    <cfRule type="expression" dxfId="368" priority="10">
      <formula>MOD(ROW(),2)=0</formula>
    </cfRule>
  </conditionalFormatting>
  <conditionalFormatting sqref="E27">
    <cfRule type="expression" dxfId="367" priority="9">
      <formula>MOD(ROW(),2)=0</formula>
    </cfRule>
  </conditionalFormatting>
  <conditionalFormatting sqref="E28">
    <cfRule type="expression" dxfId="366" priority="8">
      <formula>MOD(ROW(),2)=0</formula>
    </cfRule>
  </conditionalFormatting>
  <conditionalFormatting sqref="E29">
    <cfRule type="expression" dxfId="365" priority="7">
      <formula>MOD(ROW(),2)=0</formula>
    </cfRule>
  </conditionalFormatting>
  <conditionalFormatting sqref="E34:E45">
    <cfRule type="expression" dxfId="364" priority="6">
      <formula>MOD(ROW(),2)=0</formula>
    </cfRule>
  </conditionalFormatting>
  <conditionalFormatting sqref="E47:E56">
    <cfRule type="expression" dxfId="363" priority="5">
      <formula>MOD(ROW(),2)=0</formula>
    </cfRule>
  </conditionalFormatting>
  <conditionalFormatting sqref="E69:E71">
    <cfRule type="expression" dxfId="362" priority="4">
      <formula>MOD(ROW(),2)=0</formula>
    </cfRule>
  </conditionalFormatting>
  <conditionalFormatting sqref="E73:E81">
    <cfRule type="expression" dxfId="361" priority="3">
      <formula>MOD(ROW(),2)=0</formula>
    </cfRule>
  </conditionalFormatting>
  <conditionalFormatting sqref="E99">
    <cfRule type="expression" dxfId="360" priority="1">
      <formula>MOD(ROW(),2)=0</formula>
    </cfRule>
  </conditionalFormatting>
  <dataValidations count="4">
    <dataValidation type="list" allowBlank="1" showInputMessage="1" showErrorMessage="1" sqref="K14 K18 K21 K24 K27 K69 K73 K76 K79">
      <formula1>BeTSICSICFPM10</formula1>
    </dataValidation>
    <dataValidation type="list" allowBlank="1" showInputMessage="1" showErrorMessage="1" sqref="K15:K16 K19:K20 K22:K23 K25:K26 K80:K81 K70 K74:K75 K77:K78 K85:K86 K28:K29">
      <formula1>BeTSICSICFPM12</formula1>
    </dataValidation>
    <dataValidation type="list" allowBlank="1" showInputMessage="1" showErrorMessage="1" sqref="K71">
      <formula1>GXV25D12</formula1>
    </dataValidation>
    <dataValidation type="list" allowBlank="1" showInputMessage="1" showErrorMessage="1" sqref="K34:K45 K47:K56">
      <formula1>BURGMANNGXD15</formula1>
    </dataValidation>
  </dataValidations>
  <hyperlinks>
    <hyperlink ref="H5" location="indice!A1" display="INDICE"/>
    <hyperlink ref="I93" location="A1" display="TORNA SU"/>
    <hyperlink ref="I94" location="A1" display="BACK TO TOP"/>
    <hyperlink ref="H60" location="indice!A1" display="INDICE"/>
  </hyperlinks>
  <pageMargins left="0.25" right="0.25" top="0.75000000000000011" bottom="0.75000000000000011" header="0.30000000000000004" footer="0.30000000000000004"/>
  <pageSetup paperSize="9" orientation="portrait"/>
  <headerFooter alignWithMargins="0">
    <oddFooter>&amp;L&amp;"Calibri,Normale"&amp;K000000&amp;P&amp;R&amp;"Calibri,Normale"&amp;K00000065656565</oddFooter>
  </headerFooter>
  <ignoredErrors>
    <ignoredError sqref="L34:N56 L14:N29 L69:P81 L85:P86" unlocked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15"/>
  <sheetViews>
    <sheetView zoomScaleNormal="100" zoomScalePageLayoutView="120" workbookViewId="0">
      <selection activeCell="A3" sqref="A3:A4"/>
    </sheetView>
  </sheetViews>
  <sheetFormatPr defaultColWidth="8.85546875" defaultRowHeight="14.25" customHeight="1" x14ac:dyDescent="0.2"/>
  <cols>
    <col min="1" max="1" width="13.85546875" style="229" customWidth="1"/>
    <col min="2" max="2" width="19.85546875" style="229" bestFit="1" customWidth="1"/>
    <col min="3" max="4" width="5.140625" style="229" bestFit="1" customWidth="1"/>
    <col min="5" max="5" width="7.42578125" style="239" bestFit="1" customWidth="1"/>
    <col min="6" max="6" width="13" style="239" bestFit="1" customWidth="1"/>
    <col min="7" max="7" width="14.42578125" style="239" bestFit="1" customWidth="1"/>
    <col min="8" max="8" width="17.42578125" style="239" bestFit="1" customWidth="1"/>
    <col min="9" max="9" width="16" style="240" bestFit="1" customWidth="1"/>
    <col min="10" max="10" width="11" style="229" bestFit="1" customWidth="1"/>
    <col min="11" max="16384" width="8.85546875" style="229"/>
  </cols>
  <sheetData>
    <row r="1" spans="1:9" ht="14.25" customHeight="1" x14ac:dyDescent="0.2">
      <c r="A1" s="317" t="s">
        <v>8513</v>
      </c>
      <c r="B1" s="317"/>
      <c r="C1" s="317"/>
      <c r="D1" s="317"/>
      <c r="E1" s="317"/>
      <c r="F1" s="317"/>
      <c r="G1" s="317"/>
      <c r="H1" s="317"/>
      <c r="I1" s="317"/>
    </row>
    <row r="2" spans="1:9" ht="14.25" customHeight="1" x14ac:dyDescent="0.2">
      <c r="A2" s="317" t="s">
        <v>8514</v>
      </c>
      <c r="B2" s="317"/>
      <c r="C2" s="317"/>
      <c r="D2" s="317"/>
      <c r="E2" s="317"/>
      <c r="F2" s="317"/>
      <c r="G2" s="317"/>
      <c r="H2" s="317"/>
      <c r="I2" s="317"/>
    </row>
    <row r="3" spans="1:9" ht="14.25" customHeight="1" x14ac:dyDescent="0.2">
      <c r="A3" s="306" t="s">
        <v>5210</v>
      </c>
      <c r="B3" s="228"/>
      <c r="C3" s="228"/>
      <c r="D3" s="228"/>
      <c r="E3" s="228"/>
      <c r="F3" s="228"/>
      <c r="G3" s="228"/>
      <c r="H3" s="228"/>
      <c r="I3" s="228"/>
    </row>
    <row r="4" spans="1:9" ht="14.25" customHeight="1" x14ac:dyDescent="0.2">
      <c r="A4" s="306"/>
      <c r="B4" s="228"/>
      <c r="C4" s="228"/>
      <c r="D4" s="228"/>
      <c r="E4" s="228"/>
      <c r="F4" s="228"/>
      <c r="G4" s="228"/>
      <c r="H4" s="228"/>
      <c r="I4" s="228"/>
    </row>
    <row r="5" spans="1:9" ht="14.25" customHeight="1" x14ac:dyDescent="0.2">
      <c r="A5" s="223" t="s">
        <v>5214</v>
      </c>
      <c r="B5" s="219"/>
      <c r="C5" s="219"/>
      <c r="D5" s="219"/>
      <c r="E5" s="219"/>
      <c r="F5" s="219"/>
      <c r="G5" s="219"/>
      <c r="H5" s="220" t="s">
        <v>2224</v>
      </c>
      <c r="I5" s="221"/>
    </row>
    <row r="6" spans="1:9" ht="14.25" customHeight="1" x14ac:dyDescent="0.2">
      <c r="A6" s="222" t="s">
        <v>5215</v>
      </c>
      <c r="B6" s="219"/>
      <c r="C6" s="219"/>
      <c r="D6" s="219"/>
      <c r="E6" s="219"/>
      <c r="F6" s="219"/>
      <c r="G6" s="219"/>
      <c r="H6" s="223"/>
      <c r="I6" s="221"/>
    </row>
    <row r="7" spans="1:9" ht="14.25" customHeight="1" x14ac:dyDescent="0.2">
      <c r="A7" s="224" t="s">
        <v>4082</v>
      </c>
      <c r="B7" s="224" t="s">
        <v>4079</v>
      </c>
      <c r="C7" s="219"/>
      <c r="D7" s="219"/>
      <c r="E7" s="219"/>
      <c r="F7" s="219"/>
      <c r="G7" s="219"/>
      <c r="H7" s="223"/>
      <c r="I7" s="225"/>
    </row>
    <row r="8" spans="1:9" ht="14.25" customHeight="1" x14ac:dyDescent="0.2">
      <c r="A8" s="219"/>
      <c r="B8" s="219"/>
      <c r="C8" s="219"/>
      <c r="D8" s="219"/>
      <c r="E8" s="219"/>
      <c r="F8" s="219"/>
      <c r="G8" s="219"/>
      <c r="H8" s="226" t="s">
        <v>2223</v>
      </c>
      <c r="I8" s="227">
        <f>IF(indice!$C$76="",indice!$D$7,indice!$C$82)</f>
        <v>0</v>
      </c>
    </row>
    <row r="9" spans="1:9" ht="14.25" customHeight="1" x14ac:dyDescent="0.2">
      <c r="A9" s="223" t="s">
        <v>5216</v>
      </c>
      <c r="B9" s="219"/>
      <c r="C9" s="219"/>
      <c r="D9" s="219"/>
      <c r="E9" s="219"/>
      <c r="F9" s="219"/>
      <c r="G9" s="219"/>
      <c r="H9" s="226" t="s">
        <v>2221</v>
      </c>
      <c r="I9" s="227">
        <f>indice!$E$10</f>
        <v>0</v>
      </c>
    </row>
    <row r="10" spans="1:9" ht="14.25" customHeight="1" x14ac:dyDescent="0.2">
      <c r="A10" s="230" t="s">
        <v>5217</v>
      </c>
      <c r="B10" s="219"/>
      <c r="C10" s="219"/>
      <c r="D10" s="219"/>
      <c r="E10" s="219"/>
      <c r="F10" s="219"/>
      <c r="G10" s="219"/>
      <c r="H10" s="226" t="s">
        <v>2221</v>
      </c>
      <c r="I10" s="227">
        <f>indice!$F$10</f>
        <v>0</v>
      </c>
    </row>
    <row r="11" spans="1:9" ht="14.25" customHeight="1" x14ac:dyDescent="0.2">
      <c r="A11" s="231" t="s">
        <v>137</v>
      </c>
      <c r="B11" s="231" t="s">
        <v>4080</v>
      </c>
      <c r="C11" s="307" t="s">
        <v>141</v>
      </c>
      <c r="D11" s="307"/>
      <c r="E11" s="232" t="s">
        <v>143</v>
      </c>
      <c r="F11" s="233" t="s">
        <v>145</v>
      </c>
      <c r="G11" s="233" t="s">
        <v>2223</v>
      </c>
      <c r="H11" s="233" t="s">
        <v>148</v>
      </c>
      <c r="I11" s="234" t="s">
        <v>150</v>
      </c>
    </row>
    <row r="12" spans="1:9" ht="14.25" customHeight="1" x14ac:dyDescent="0.2">
      <c r="A12" s="235" t="s">
        <v>138</v>
      </c>
      <c r="B12" s="235" t="s">
        <v>4078</v>
      </c>
      <c r="C12" s="308" t="s">
        <v>142</v>
      </c>
      <c r="D12" s="308"/>
      <c r="E12" s="236" t="s">
        <v>144</v>
      </c>
      <c r="F12" s="237" t="s">
        <v>146</v>
      </c>
      <c r="G12" s="237" t="s">
        <v>147</v>
      </c>
      <c r="H12" s="237" t="s">
        <v>149</v>
      </c>
      <c r="I12" s="238" t="s">
        <v>151</v>
      </c>
    </row>
    <row r="13" spans="1:9" ht="14.25" customHeight="1" x14ac:dyDescent="0.2">
      <c r="A13" s="22"/>
      <c r="B13" s="22"/>
      <c r="C13" s="22" t="s">
        <v>159</v>
      </c>
      <c r="D13" s="22" t="s">
        <v>0</v>
      </c>
      <c r="E13" s="36" t="s">
        <v>15</v>
      </c>
      <c r="F13" s="36"/>
      <c r="G13" s="36"/>
      <c r="H13" s="36" t="str">
        <f>E13</f>
        <v>€</v>
      </c>
      <c r="I13" s="24">
        <f>'GM10'!$I$9</f>
        <v>0</v>
      </c>
    </row>
    <row r="14" spans="1:9" ht="14.25" customHeight="1" x14ac:dyDescent="0.2">
      <c r="A14" s="22" t="s">
        <v>5211</v>
      </c>
      <c r="B14" s="22" t="s">
        <v>5210</v>
      </c>
      <c r="C14" s="22">
        <v>0.25</v>
      </c>
      <c r="D14" s="22">
        <v>0.33</v>
      </c>
      <c r="E14" s="36">
        <v>298.89999999999998</v>
      </c>
      <c r="F14" s="35"/>
      <c r="G14" s="36">
        <f>IF(F14="",IF('GM10'!$I$8="","",'GM10'!$I$8),F14)</f>
        <v>0</v>
      </c>
      <c r="H14" s="36">
        <f>ROUND(E14*(G14),2)</f>
        <v>0</v>
      </c>
      <c r="I14" s="24">
        <f>H14*'GM10'!$I$10</f>
        <v>0</v>
      </c>
    </row>
    <row r="15" spans="1:9" ht="14.25" customHeight="1" x14ac:dyDescent="0.2">
      <c r="A15" s="22" t="s">
        <v>5213</v>
      </c>
      <c r="B15" s="22" t="s">
        <v>5212</v>
      </c>
      <c r="C15" s="22">
        <v>0.25</v>
      </c>
      <c r="D15" s="22">
        <v>0.33</v>
      </c>
      <c r="E15" s="36">
        <v>298.89999999999998</v>
      </c>
      <c r="F15" s="35"/>
      <c r="G15" s="36">
        <f>IF(F15="",IF('GM10'!$I$8="","",'GM10'!$I$8),F15)</f>
        <v>0</v>
      </c>
      <c r="H15" s="36">
        <f>ROUND(E15*(G15),2)</f>
        <v>0</v>
      </c>
      <c r="I15" s="24">
        <f>H15*'GM10'!$I$10</f>
        <v>0</v>
      </c>
    </row>
  </sheetData>
  <mergeCells count="5">
    <mergeCell ref="A3:A4"/>
    <mergeCell ref="C11:D11"/>
    <mergeCell ref="C12:D12"/>
    <mergeCell ref="A1:I1"/>
    <mergeCell ref="A2:I2"/>
  </mergeCells>
  <conditionalFormatting sqref="A14:I15">
    <cfRule type="expression" dxfId="359" priority="100">
      <formula>MOD(ROW(),2)=0</formula>
    </cfRule>
  </conditionalFormatting>
  <hyperlinks>
    <hyperlink ref="H5" location="indice!A1" display="INDICE"/>
  </hyperlinks>
  <pageMargins left="0.25" right="0.25" top="0.75000000000000011" bottom="0.75000000000000011" header="0.30000000000000004" footer="0.30000000000000004"/>
  <pageSetup paperSize="9" orientation="portrait"/>
  <headerFooter alignWithMargins="0">
    <oddFooter>&amp;L&amp;"Calibri,Normale"&amp;K000000&amp;P&amp;R&amp;"Calibri,Normale"&amp;K00000065656565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8">
    <tabColor theme="8" tint="-0.249977111117893"/>
  </sheetPr>
  <dimension ref="A1:P60"/>
  <sheetViews>
    <sheetView zoomScaleNormal="100" zoomScalePageLayoutView="120" workbookViewId="0">
      <selection activeCell="A3" sqref="A3:A4"/>
    </sheetView>
  </sheetViews>
  <sheetFormatPr defaultColWidth="8.85546875" defaultRowHeight="14.25" customHeight="1" x14ac:dyDescent="0.2"/>
  <cols>
    <col min="1" max="1" width="17.140625" style="41" customWidth="1"/>
    <col min="2" max="2" width="19.85546875" style="41" bestFit="1" customWidth="1"/>
    <col min="3" max="3" width="6.42578125" style="41" bestFit="1" customWidth="1"/>
    <col min="4" max="4" width="5.140625" style="41" bestFit="1" customWidth="1"/>
    <col min="5" max="5" width="7.42578125" style="76" bestFit="1" customWidth="1"/>
    <col min="6" max="6" width="13" style="76" bestFit="1" customWidth="1"/>
    <col min="7" max="7" width="14.42578125" style="76" bestFit="1" customWidth="1"/>
    <col min="8" max="8" width="17.42578125" style="76" bestFit="1" customWidth="1"/>
    <col min="9" max="9" width="17.140625" style="44" bestFit="1" customWidth="1"/>
    <col min="10" max="10" width="1" style="41" customWidth="1"/>
    <col min="11" max="11" width="14.85546875" style="41" bestFit="1" customWidth="1"/>
    <col min="12" max="12" width="12.140625" style="41" customWidth="1"/>
    <col min="13" max="13" width="10.140625" style="41" bestFit="1" customWidth="1"/>
    <col min="14" max="14" width="11.140625" style="41" customWidth="1"/>
    <col min="15" max="15" width="17.42578125" style="41" bestFit="1" customWidth="1"/>
    <col min="16" max="16" width="10.85546875" style="41" bestFit="1" customWidth="1"/>
    <col min="17" max="16384" width="8.85546875" style="41"/>
  </cols>
  <sheetData>
    <row r="1" spans="1:16" ht="14.25" customHeight="1" x14ac:dyDescent="0.2">
      <c r="A1" s="317" t="s">
        <v>8513</v>
      </c>
      <c r="B1" s="317"/>
      <c r="C1" s="317"/>
      <c r="D1" s="317"/>
      <c r="E1" s="317"/>
      <c r="F1" s="317"/>
      <c r="G1" s="317"/>
      <c r="H1" s="317"/>
      <c r="I1" s="317"/>
    </row>
    <row r="2" spans="1:16" ht="14.25" customHeight="1" x14ac:dyDescent="0.2">
      <c r="A2" s="317" t="s">
        <v>8514</v>
      </c>
      <c r="B2" s="317"/>
      <c r="C2" s="317"/>
      <c r="D2" s="317"/>
      <c r="E2" s="317"/>
      <c r="F2" s="317"/>
      <c r="G2" s="317"/>
      <c r="H2" s="317"/>
      <c r="I2" s="317"/>
    </row>
    <row r="3" spans="1:16" ht="14.25" customHeight="1" x14ac:dyDescent="0.2">
      <c r="A3" s="292" t="s">
        <v>4128</v>
      </c>
      <c r="B3" s="79"/>
      <c r="C3" s="79"/>
      <c r="D3" s="79"/>
      <c r="E3" s="79"/>
      <c r="F3" s="79"/>
      <c r="G3" s="79"/>
      <c r="H3" s="79"/>
      <c r="I3" s="79"/>
      <c r="J3" s="46"/>
      <c r="K3" s="302"/>
      <c r="L3" s="302"/>
      <c r="M3" s="302"/>
      <c r="N3" s="302"/>
      <c r="O3" s="302"/>
      <c r="P3" s="302"/>
    </row>
    <row r="4" spans="1:16" ht="14.25" customHeight="1" x14ac:dyDescent="0.2">
      <c r="A4" s="292"/>
      <c r="B4" s="79"/>
      <c r="C4" s="79"/>
      <c r="D4" s="79"/>
      <c r="E4" s="79"/>
      <c r="F4" s="79"/>
      <c r="G4" s="79"/>
      <c r="H4" s="79"/>
      <c r="I4" s="79"/>
      <c r="J4" s="46"/>
      <c r="K4" s="302"/>
      <c r="L4" s="302"/>
      <c r="M4" s="302"/>
      <c r="N4" s="302"/>
      <c r="O4" s="302"/>
      <c r="P4" s="302"/>
    </row>
    <row r="5" spans="1:16" ht="14.25" customHeight="1" x14ac:dyDescent="0.2">
      <c r="A5" s="168" t="s">
        <v>89</v>
      </c>
      <c r="B5" s="168"/>
      <c r="C5" s="168"/>
      <c r="D5" s="168"/>
      <c r="E5" s="168"/>
      <c r="F5" s="168"/>
      <c r="G5" s="168"/>
      <c r="H5" s="182" t="s">
        <v>2224</v>
      </c>
      <c r="I5" s="159"/>
      <c r="J5" s="168"/>
      <c r="K5" s="172"/>
      <c r="L5" s="172"/>
      <c r="M5" s="172"/>
      <c r="N5" s="172"/>
      <c r="O5" s="172"/>
      <c r="P5" s="172"/>
    </row>
    <row r="6" spans="1:16" ht="14.25" customHeight="1" x14ac:dyDescent="0.2">
      <c r="A6" s="168" t="s">
        <v>77</v>
      </c>
      <c r="B6" s="168"/>
      <c r="C6" s="168"/>
      <c r="D6" s="168"/>
      <c r="E6" s="168"/>
      <c r="F6" s="168"/>
      <c r="G6" s="168"/>
      <c r="H6" s="184" t="s">
        <v>2192</v>
      </c>
      <c r="I6" s="171" t="s">
        <v>2193</v>
      </c>
      <c r="J6" s="168"/>
      <c r="K6" s="172"/>
      <c r="L6" s="172"/>
      <c r="M6" s="172"/>
      <c r="N6" s="172"/>
      <c r="O6" s="172"/>
      <c r="P6" s="172"/>
    </row>
    <row r="7" spans="1:16" ht="14.25" customHeight="1" x14ac:dyDescent="0.2">
      <c r="A7" s="157" t="s">
        <v>4082</v>
      </c>
      <c r="B7" s="157" t="s">
        <v>4079</v>
      </c>
      <c r="C7" s="168"/>
      <c r="D7" s="168"/>
      <c r="E7" s="168"/>
      <c r="F7" s="168"/>
      <c r="G7" s="168"/>
      <c r="H7" s="162"/>
      <c r="I7" s="163"/>
      <c r="J7" s="186"/>
      <c r="K7" s="172"/>
      <c r="L7" s="172"/>
      <c r="M7" s="172"/>
      <c r="N7" s="172"/>
      <c r="O7" s="172"/>
      <c r="P7" s="172"/>
    </row>
    <row r="8" spans="1:16" ht="14.25" customHeight="1" x14ac:dyDescent="0.2">
      <c r="A8" s="168" t="s">
        <v>7359</v>
      </c>
      <c r="B8" s="168"/>
      <c r="C8" s="168"/>
      <c r="D8" s="168"/>
      <c r="E8" s="168"/>
      <c r="F8" s="168"/>
      <c r="G8" s="168"/>
      <c r="H8" s="173" t="s">
        <v>2223</v>
      </c>
      <c r="I8" s="156">
        <f>IF(indice!$C$85="",indice!$D$7,indice!$C$85)</f>
        <v>0</v>
      </c>
      <c r="J8" s="186"/>
      <c r="K8" s="172"/>
      <c r="L8" s="172"/>
      <c r="M8" s="172"/>
      <c r="N8" s="172"/>
      <c r="O8" s="173" t="s">
        <v>2223</v>
      </c>
      <c r="P8" s="198">
        <f>$I$8</f>
        <v>0</v>
      </c>
    </row>
    <row r="9" spans="1:16" ht="14.25" customHeight="1" x14ac:dyDescent="0.2">
      <c r="A9" s="168" t="s">
        <v>7386</v>
      </c>
      <c r="B9" s="168"/>
      <c r="C9" s="168"/>
      <c r="D9" s="168"/>
      <c r="E9" s="168"/>
      <c r="F9" s="168"/>
      <c r="G9" s="168"/>
      <c r="H9" s="173" t="s">
        <v>2221</v>
      </c>
      <c r="I9" s="156">
        <f>indice!$E$10</f>
        <v>0</v>
      </c>
      <c r="J9" s="162"/>
      <c r="K9" s="172"/>
      <c r="L9" s="172"/>
      <c r="M9" s="172"/>
      <c r="N9" s="172"/>
      <c r="O9" s="172"/>
      <c r="P9" s="172"/>
    </row>
    <row r="10" spans="1:16" ht="14.25" customHeight="1" x14ac:dyDescent="0.2">
      <c r="A10" s="168" t="s">
        <v>7387</v>
      </c>
      <c r="B10" s="168"/>
      <c r="C10" s="168"/>
      <c r="D10" s="168"/>
      <c r="E10" s="168"/>
      <c r="F10" s="168"/>
      <c r="G10" s="168"/>
      <c r="H10" s="173" t="s">
        <v>2221</v>
      </c>
      <c r="I10" s="156">
        <f>indice!$F$10</f>
        <v>0</v>
      </c>
      <c r="J10" s="162"/>
      <c r="K10" s="172"/>
      <c r="L10" s="172"/>
      <c r="M10" s="172"/>
      <c r="N10" s="172"/>
      <c r="O10" s="172"/>
      <c r="P10" s="172"/>
    </row>
    <row r="11" spans="1:16" ht="14.25" customHeight="1" x14ac:dyDescent="0.2">
      <c r="A11" s="55" t="s">
        <v>137</v>
      </c>
      <c r="B11" s="55" t="s">
        <v>4080</v>
      </c>
      <c r="C11" s="55" t="s">
        <v>141</v>
      </c>
      <c r="D11" s="55"/>
      <c r="E11" s="85" t="s">
        <v>143</v>
      </c>
      <c r="F11" s="67" t="s">
        <v>145</v>
      </c>
      <c r="G11" s="67" t="s">
        <v>2223</v>
      </c>
      <c r="H11" s="67" t="s">
        <v>148</v>
      </c>
      <c r="I11" s="68" t="s">
        <v>150</v>
      </c>
      <c r="K11" s="68" t="s">
        <v>3564</v>
      </c>
      <c r="L11" s="68"/>
      <c r="M11" s="68" t="s">
        <v>4534</v>
      </c>
      <c r="N11" s="68"/>
      <c r="O11" s="68" t="s">
        <v>143</v>
      </c>
      <c r="P11" s="68" t="s">
        <v>148</v>
      </c>
    </row>
    <row r="12" spans="1:16" ht="14.25" customHeight="1" x14ac:dyDescent="0.2">
      <c r="A12" s="56" t="s">
        <v>138</v>
      </c>
      <c r="B12" s="56" t="s">
        <v>4078</v>
      </c>
      <c r="C12" s="56" t="s">
        <v>142</v>
      </c>
      <c r="D12" s="56"/>
      <c r="E12" s="86" t="s">
        <v>144</v>
      </c>
      <c r="F12" s="69" t="s">
        <v>146</v>
      </c>
      <c r="G12" s="69" t="s">
        <v>147</v>
      </c>
      <c r="H12" s="69" t="s">
        <v>149</v>
      </c>
      <c r="I12" s="70" t="s">
        <v>151</v>
      </c>
      <c r="K12" s="70" t="s">
        <v>3565</v>
      </c>
      <c r="L12" s="70"/>
      <c r="M12" s="70" t="s">
        <v>3566</v>
      </c>
      <c r="N12" s="70"/>
      <c r="O12" s="70" t="s">
        <v>165</v>
      </c>
      <c r="P12" s="70" t="s">
        <v>149</v>
      </c>
    </row>
    <row r="13" spans="1:16" s="25" customFormat="1" ht="14.25" customHeight="1" x14ac:dyDescent="0.2">
      <c r="A13" s="22"/>
      <c r="B13" s="22"/>
      <c r="C13" s="22" t="s">
        <v>159</v>
      </c>
      <c r="D13" s="22" t="s">
        <v>0</v>
      </c>
      <c r="E13" s="36" t="s">
        <v>15</v>
      </c>
      <c r="F13" s="36"/>
      <c r="G13" s="36"/>
      <c r="H13" s="36" t="str">
        <f>E13</f>
        <v>€</v>
      </c>
      <c r="I13" s="24">
        <f>$I$9</f>
        <v>0</v>
      </c>
    </row>
    <row r="14" spans="1:16" s="25" customFormat="1" ht="14.25" customHeight="1" x14ac:dyDescent="0.2">
      <c r="A14" s="22" t="s">
        <v>437</v>
      </c>
      <c r="B14" s="22" t="s">
        <v>438</v>
      </c>
      <c r="C14" s="22">
        <v>0.45</v>
      </c>
      <c r="D14" s="22">
        <v>0.6</v>
      </c>
      <c r="E14" s="36">
        <v>493.44</v>
      </c>
      <c r="F14" s="35"/>
      <c r="G14" s="36">
        <f t="shared" ref="G14:G25" si="0">IF(F14="",IF($I$8="","",$I$8),F14)</f>
        <v>0</v>
      </c>
      <c r="H14" s="36">
        <f t="shared" ref="H14:H25" si="1">ROUND(E14*(G14),2)</f>
        <v>0</v>
      </c>
      <c r="I14" s="24">
        <f>H14*$I$10</f>
        <v>0</v>
      </c>
      <c r="K14" s="26"/>
      <c r="L14" s="26">
        <f>IFERROR((VLOOKUP(K14,tenute!D:E,2,FALSE)),0)</f>
        <v>0</v>
      </c>
      <c r="M14" s="26"/>
      <c r="N14" s="26">
        <f>IFERROR((VLOOKUP(M14,guarnizioni!G:H,2,FALSE)),0)</f>
        <v>0</v>
      </c>
      <c r="O14" s="26">
        <f t="shared" ref="O14:O37" si="2">E14+L14+N14</f>
        <v>493.44</v>
      </c>
      <c r="P14" s="26">
        <f>O14*$I$8</f>
        <v>0</v>
      </c>
    </row>
    <row r="15" spans="1:16" s="25" customFormat="1" ht="14.25" customHeight="1" x14ac:dyDescent="0.2">
      <c r="A15" s="22" t="s">
        <v>439</v>
      </c>
      <c r="B15" s="22" t="s">
        <v>440</v>
      </c>
      <c r="C15" s="22">
        <v>0.55000000000000004</v>
      </c>
      <c r="D15" s="22">
        <v>0.75</v>
      </c>
      <c r="E15" s="36">
        <v>517.66</v>
      </c>
      <c r="F15" s="35"/>
      <c r="G15" s="36">
        <f t="shared" si="0"/>
        <v>0</v>
      </c>
      <c r="H15" s="36">
        <f t="shared" si="1"/>
        <v>0</v>
      </c>
      <c r="I15" s="24">
        <f t="shared" ref="I15:I25" si="3">H15*$I$10</f>
        <v>0</v>
      </c>
      <c r="K15" s="26"/>
      <c r="L15" s="26">
        <f>IFERROR((VLOOKUP(K15,tenute!D:E,2,FALSE)),0)</f>
        <v>0</v>
      </c>
      <c r="M15" s="26"/>
      <c r="N15" s="26">
        <f>IFERROR((VLOOKUP(M15,guarnizioni!G:H,2,FALSE)),0)</f>
        <v>0</v>
      </c>
      <c r="O15" s="26">
        <f t="shared" si="2"/>
        <v>517.66</v>
      </c>
      <c r="P15" s="26">
        <f t="shared" ref="P15:P37" si="4">O15*$I$8</f>
        <v>0</v>
      </c>
    </row>
    <row r="16" spans="1:16" s="42" customFormat="1" ht="14.25" customHeight="1" x14ac:dyDescent="0.2">
      <c r="A16" s="22" t="s">
        <v>441</v>
      </c>
      <c r="B16" s="22" t="s">
        <v>442</v>
      </c>
      <c r="C16" s="22">
        <v>0.75</v>
      </c>
      <c r="D16" s="22">
        <v>1</v>
      </c>
      <c r="E16" s="36">
        <v>536.74</v>
      </c>
      <c r="F16" s="35"/>
      <c r="G16" s="36">
        <f t="shared" si="0"/>
        <v>0</v>
      </c>
      <c r="H16" s="36">
        <f t="shared" si="1"/>
        <v>0</v>
      </c>
      <c r="I16" s="24">
        <f t="shared" si="3"/>
        <v>0</v>
      </c>
      <c r="K16" s="26"/>
      <c r="L16" s="26">
        <f>IFERROR((VLOOKUP(K16,tenute!D:E,2,FALSE)),0)</f>
        <v>0</v>
      </c>
      <c r="M16" s="26"/>
      <c r="N16" s="26">
        <f>IFERROR((VLOOKUP(M16,guarnizioni!G:H,2,FALSE)),0)</f>
        <v>0</v>
      </c>
      <c r="O16" s="26">
        <f t="shared" si="2"/>
        <v>536.74</v>
      </c>
      <c r="P16" s="26">
        <f t="shared" si="4"/>
        <v>0</v>
      </c>
    </row>
    <row r="17" spans="1:16" ht="14.25" customHeight="1" x14ac:dyDescent="0.2">
      <c r="A17" s="22" t="s">
        <v>443</v>
      </c>
      <c r="B17" s="22" t="s">
        <v>444</v>
      </c>
      <c r="C17" s="22">
        <v>0.9</v>
      </c>
      <c r="D17" s="22">
        <v>1.2</v>
      </c>
      <c r="E17" s="36">
        <v>597.32000000000005</v>
      </c>
      <c r="F17" s="35"/>
      <c r="G17" s="36">
        <f t="shared" si="0"/>
        <v>0</v>
      </c>
      <c r="H17" s="36">
        <f t="shared" si="1"/>
        <v>0</v>
      </c>
      <c r="I17" s="24">
        <f t="shared" si="3"/>
        <v>0</v>
      </c>
      <c r="K17" s="26"/>
      <c r="L17" s="26">
        <f>IFERROR((VLOOKUP(K17,tenute!D:E,2,FALSE)),0)</f>
        <v>0</v>
      </c>
      <c r="M17" s="26"/>
      <c r="N17" s="26">
        <f>IFERROR((VLOOKUP(M17,guarnizioni!G:H,2,FALSE)),0)</f>
        <v>0</v>
      </c>
      <c r="O17" s="26">
        <f t="shared" si="2"/>
        <v>597.32000000000005</v>
      </c>
      <c r="P17" s="26">
        <f t="shared" si="4"/>
        <v>0</v>
      </c>
    </row>
    <row r="18" spans="1:16" ht="14.25" customHeight="1" x14ac:dyDescent="0.2">
      <c r="A18" s="22" t="s">
        <v>445</v>
      </c>
      <c r="B18" s="22" t="s">
        <v>446</v>
      </c>
      <c r="C18" s="22">
        <v>1.1000000000000001</v>
      </c>
      <c r="D18" s="22">
        <v>1.5</v>
      </c>
      <c r="E18" s="36">
        <v>640.62</v>
      </c>
      <c r="F18" s="35"/>
      <c r="G18" s="36">
        <f t="shared" si="0"/>
        <v>0</v>
      </c>
      <c r="H18" s="36">
        <f t="shared" si="1"/>
        <v>0</v>
      </c>
      <c r="I18" s="24">
        <f t="shared" si="3"/>
        <v>0</v>
      </c>
      <c r="K18" s="26"/>
      <c r="L18" s="26">
        <f>IFERROR((VLOOKUP(K18,tenute!D:E,2,FALSE)),0)</f>
        <v>0</v>
      </c>
      <c r="M18" s="26"/>
      <c r="N18" s="26">
        <f>IFERROR((VLOOKUP(M18,guarnizioni!G:H,2,FALSE)),0)</f>
        <v>0</v>
      </c>
      <c r="O18" s="26">
        <f t="shared" si="2"/>
        <v>640.62</v>
      </c>
      <c r="P18" s="26">
        <f t="shared" si="4"/>
        <v>0</v>
      </c>
    </row>
    <row r="19" spans="1:16" ht="14.25" customHeight="1" x14ac:dyDescent="0.2">
      <c r="A19" s="22" t="s">
        <v>447</v>
      </c>
      <c r="B19" s="22" t="s">
        <v>448</v>
      </c>
      <c r="C19" s="22">
        <v>1.5</v>
      </c>
      <c r="D19" s="22">
        <v>2</v>
      </c>
      <c r="E19" s="36">
        <v>657.92</v>
      </c>
      <c r="F19" s="35"/>
      <c r="G19" s="36">
        <f t="shared" si="0"/>
        <v>0</v>
      </c>
      <c r="H19" s="36">
        <f t="shared" si="1"/>
        <v>0</v>
      </c>
      <c r="I19" s="24">
        <f t="shared" si="3"/>
        <v>0</v>
      </c>
      <c r="K19" s="26"/>
      <c r="L19" s="26">
        <f>IFERROR((VLOOKUP(K19,tenute!D:E,2,FALSE)),0)</f>
        <v>0</v>
      </c>
      <c r="M19" s="26"/>
      <c r="N19" s="26">
        <f>IFERROR((VLOOKUP(M19,guarnizioni!G:H,2,FALSE)),0)</f>
        <v>0</v>
      </c>
      <c r="O19" s="26">
        <f t="shared" si="2"/>
        <v>657.92</v>
      </c>
      <c r="P19" s="26">
        <f t="shared" si="4"/>
        <v>0</v>
      </c>
    </row>
    <row r="20" spans="1:16" ht="14.25" customHeight="1" x14ac:dyDescent="0.2">
      <c r="A20" s="22" t="s">
        <v>449</v>
      </c>
      <c r="B20" s="22" t="s">
        <v>450</v>
      </c>
      <c r="C20" s="22">
        <v>0.45</v>
      </c>
      <c r="D20" s="22">
        <v>0.6</v>
      </c>
      <c r="E20" s="36">
        <v>655.04999999999995</v>
      </c>
      <c r="F20" s="35"/>
      <c r="G20" s="36">
        <f t="shared" si="0"/>
        <v>0</v>
      </c>
      <c r="H20" s="36">
        <f t="shared" si="1"/>
        <v>0</v>
      </c>
      <c r="I20" s="24">
        <f t="shared" si="3"/>
        <v>0</v>
      </c>
      <c r="K20" s="26"/>
      <c r="L20" s="26">
        <f>IFERROR((VLOOKUP(K20,tenute!D:E,2,FALSE)),0)</f>
        <v>0</v>
      </c>
      <c r="M20" s="26"/>
      <c r="N20" s="26">
        <f>IFERROR((VLOOKUP(M20,guarnizioni!G:H,2,FALSE)),0)</f>
        <v>0</v>
      </c>
      <c r="O20" s="26">
        <f t="shared" si="2"/>
        <v>655.04999999999995</v>
      </c>
      <c r="P20" s="26">
        <f t="shared" si="4"/>
        <v>0</v>
      </c>
    </row>
    <row r="21" spans="1:16" ht="14.25" customHeight="1" x14ac:dyDescent="0.2">
      <c r="A21" s="22" t="s">
        <v>3397</v>
      </c>
      <c r="B21" s="22" t="s">
        <v>451</v>
      </c>
      <c r="C21" s="22">
        <v>0.55000000000000004</v>
      </c>
      <c r="D21" s="22">
        <v>0.75</v>
      </c>
      <c r="E21" s="36">
        <v>679.27</v>
      </c>
      <c r="F21" s="35"/>
      <c r="G21" s="36">
        <f t="shared" si="0"/>
        <v>0</v>
      </c>
      <c r="H21" s="36">
        <f t="shared" si="1"/>
        <v>0</v>
      </c>
      <c r="I21" s="24">
        <f t="shared" si="3"/>
        <v>0</v>
      </c>
      <c r="K21" s="26"/>
      <c r="L21" s="26">
        <f>IFERROR((VLOOKUP(K21,tenute!D:E,2,FALSE)),0)</f>
        <v>0</v>
      </c>
      <c r="M21" s="26"/>
      <c r="N21" s="26">
        <f>IFERROR((VLOOKUP(M21,guarnizioni!G:H,2,FALSE)),0)</f>
        <v>0</v>
      </c>
      <c r="O21" s="26">
        <f t="shared" si="2"/>
        <v>679.27</v>
      </c>
      <c r="P21" s="26">
        <f t="shared" si="4"/>
        <v>0</v>
      </c>
    </row>
    <row r="22" spans="1:16" ht="14.25" customHeight="1" x14ac:dyDescent="0.2">
      <c r="A22" s="22" t="s">
        <v>3398</v>
      </c>
      <c r="B22" s="22" t="s">
        <v>452</v>
      </c>
      <c r="C22" s="22">
        <v>0.75</v>
      </c>
      <c r="D22" s="22">
        <v>1</v>
      </c>
      <c r="E22" s="36">
        <v>698.33</v>
      </c>
      <c r="F22" s="35"/>
      <c r="G22" s="36">
        <f t="shared" si="0"/>
        <v>0</v>
      </c>
      <c r="H22" s="36">
        <f t="shared" si="1"/>
        <v>0</v>
      </c>
      <c r="I22" s="24">
        <f t="shared" si="3"/>
        <v>0</v>
      </c>
      <c r="K22" s="26"/>
      <c r="L22" s="26">
        <f>IFERROR((VLOOKUP(K22,tenute!D:E,2,FALSE)),0)</f>
        <v>0</v>
      </c>
      <c r="M22" s="26"/>
      <c r="N22" s="26">
        <f>IFERROR((VLOOKUP(M22,guarnizioni!G:H,2,FALSE)),0)</f>
        <v>0</v>
      </c>
      <c r="O22" s="26">
        <f t="shared" si="2"/>
        <v>698.33</v>
      </c>
      <c r="P22" s="26">
        <f t="shared" si="4"/>
        <v>0</v>
      </c>
    </row>
    <row r="23" spans="1:16" ht="14.25" customHeight="1" x14ac:dyDescent="0.2">
      <c r="A23" s="22" t="s">
        <v>453</v>
      </c>
      <c r="B23" s="22" t="s">
        <v>454</v>
      </c>
      <c r="C23" s="22">
        <v>0.9</v>
      </c>
      <c r="D23" s="22">
        <v>1.2</v>
      </c>
      <c r="E23" s="36">
        <v>758.9</v>
      </c>
      <c r="F23" s="35"/>
      <c r="G23" s="36">
        <f t="shared" si="0"/>
        <v>0</v>
      </c>
      <c r="H23" s="36">
        <f t="shared" si="1"/>
        <v>0</v>
      </c>
      <c r="I23" s="24">
        <f t="shared" si="3"/>
        <v>0</v>
      </c>
      <c r="K23" s="26"/>
      <c r="L23" s="26">
        <f>IFERROR((VLOOKUP(K23,tenute!D:E,2,FALSE)),0)</f>
        <v>0</v>
      </c>
      <c r="M23" s="26"/>
      <c r="N23" s="26">
        <f>IFERROR((VLOOKUP(M23,guarnizioni!G:H,2,FALSE)),0)</f>
        <v>0</v>
      </c>
      <c r="O23" s="26">
        <f t="shared" si="2"/>
        <v>758.9</v>
      </c>
      <c r="P23" s="26">
        <f t="shared" si="4"/>
        <v>0</v>
      </c>
    </row>
    <row r="24" spans="1:16" ht="14.25" customHeight="1" x14ac:dyDescent="0.2">
      <c r="A24" s="22" t="s">
        <v>3399</v>
      </c>
      <c r="B24" s="22" t="s">
        <v>455</v>
      </c>
      <c r="C24" s="22">
        <v>1.1000000000000001</v>
      </c>
      <c r="D24" s="22">
        <v>1.5</v>
      </c>
      <c r="E24" s="36">
        <v>802.18</v>
      </c>
      <c r="F24" s="35"/>
      <c r="G24" s="36">
        <f t="shared" si="0"/>
        <v>0</v>
      </c>
      <c r="H24" s="36">
        <f t="shared" si="1"/>
        <v>0</v>
      </c>
      <c r="I24" s="24">
        <f t="shared" si="3"/>
        <v>0</v>
      </c>
      <c r="K24" s="26"/>
      <c r="L24" s="26">
        <f>IFERROR((VLOOKUP(K24,tenute!D:E,2,FALSE)),0)</f>
        <v>0</v>
      </c>
      <c r="M24" s="26"/>
      <c r="N24" s="26">
        <f>IFERROR((VLOOKUP(M24,guarnizioni!G:H,2,FALSE)),0)</f>
        <v>0</v>
      </c>
      <c r="O24" s="26">
        <f t="shared" si="2"/>
        <v>802.18</v>
      </c>
      <c r="P24" s="26">
        <f t="shared" si="4"/>
        <v>0</v>
      </c>
    </row>
    <row r="25" spans="1:16" ht="14.25" customHeight="1" x14ac:dyDescent="0.2">
      <c r="A25" s="22" t="s">
        <v>456</v>
      </c>
      <c r="B25" s="22" t="s">
        <v>457</v>
      </c>
      <c r="C25" s="22">
        <v>1.5</v>
      </c>
      <c r="D25" s="22">
        <v>2</v>
      </c>
      <c r="E25" s="36">
        <v>819.51</v>
      </c>
      <c r="F25" s="35"/>
      <c r="G25" s="36">
        <f t="shared" si="0"/>
        <v>0</v>
      </c>
      <c r="H25" s="36">
        <f t="shared" si="1"/>
        <v>0</v>
      </c>
      <c r="I25" s="24">
        <f t="shared" si="3"/>
        <v>0</v>
      </c>
      <c r="K25" s="26"/>
      <c r="L25" s="26">
        <f>IFERROR((VLOOKUP(K25,tenute!D:E,2,FALSE)),0)</f>
        <v>0</v>
      </c>
      <c r="M25" s="26"/>
      <c r="N25" s="26">
        <f>IFERROR((VLOOKUP(M25,guarnizioni!G:H,2,FALSE)),0)</f>
        <v>0</v>
      </c>
      <c r="O25" s="26">
        <f t="shared" si="2"/>
        <v>819.51</v>
      </c>
      <c r="P25" s="26">
        <f t="shared" si="4"/>
        <v>0</v>
      </c>
    </row>
    <row r="26" spans="1:16" ht="14.25" customHeight="1" x14ac:dyDescent="0.2">
      <c r="A26" s="22" t="s">
        <v>2685</v>
      </c>
      <c r="B26" s="22" t="s">
        <v>2673</v>
      </c>
      <c r="C26" s="22">
        <v>0.45</v>
      </c>
      <c r="D26" s="22">
        <v>0.6</v>
      </c>
      <c r="E26" s="36">
        <v>493.44</v>
      </c>
      <c r="F26" s="35"/>
      <c r="G26" s="36">
        <f t="shared" ref="G26:G37" si="5">IF(F26="",IF($I$8="","",$I$8),F26)</f>
        <v>0</v>
      </c>
      <c r="H26" s="36">
        <f t="shared" ref="H26:H37" si="6">ROUND(E26*(G26),2)</f>
        <v>0</v>
      </c>
      <c r="I26" s="24">
        <f t="shared" ref="I26:I37" si="7">H26*$I$10</f>
        <v>0</v>
      </c>
      <c r="K26" s="26"/>
      <c r="L26" s="26">
        <f>IFERROR((VLOOKUP(K26,tenute!D:E,2,FALSE)),0)</f>
        <v>0</v>
      </c>
      <c r="M26" s="26"/>
      <c r="N26" s="26">
        <f>IFERROR((VLOOKUP(M26,guarnizioni!G:H,2,FALSE)),0)</f>
        <v>0</v>
      </c>
      <c r="O26" s="26">
        <f t="shared" si="2"/>
        <v>493.44</v>
      </c>
      <c r="P26" s="26">
        <f t="shared" si="4"/>
        <v>0</v>
      </c>
    </row>
    <row r="27" spans="1:16" ht="14.25" customHeight="1" x14ac:dyDescent="0.2">
      <c r="A27" s="22" t="s">
        <v>2686</v>
      </c>
      <c r="B27" s="22" t="s">
        <v>2674</v>
      </c>
      <c r="C27" s="22">
        <v>0.55000000000000004</v>
      </c>
      <c r="D27" s="22">
        <v>0.75</v>
      </c>
      <c r="E27" s="36">
        <v>517.66</v>
      </c>
      <c r="F27" s="35"/>
      <c r="G27" s="36">
        <f t="shared" si="5"/>
        <v>0</v>
      </c>
      <c r="H27" s="36">
        <f t="shared" si="6"/>
        <v>0</v>
      </c>
      <c r="I27" s="24">
        <f t="shared" si="7"/>
        <v>0</v>
      </c>
      <c r="K27" s="26"/>
      <c r="L27" s="26">
        <f>IFERROR((VLOOKUP(K27,tenute!D:E,2,FALSE)),0)</f>
        <v>0</v>
      </c>
      <c r="M27" s="26"/>
      <c r="N27" s="26">
        <f>IFERROR((VLOOKUP(M27,guarnizioni!G:H,2,FALSE)),0)</f>
        <v>0</v>
      </c>
      <c r="O27" s="26">
        <f t="shared" si="2"/>
        <v>517.66</v>
      </c>
      <c r="P27" s="26">
        <f t="shared" si="4"/>
        <v>0</v>
      </c>
    </row>
    <row r="28" spans="1:16" ht="14.25" customHeight="1" x14ac:dyDescent="0.2">
      <c r="A28" s="22" t="s">
        <v>2687</v>
      </c>
      <c r="B28" s="22" t="s">
        <v>2675</v>
      </c>
      <c r="C28" s="22">
        <v>0.75</v>
      </c>
      <c r="D28" s="22">
        <v>1</v>
      </c>
      <c r="E28" s="36">
        <v>536.74</v>
      </c>
      <c r="F28" s="35"/>
      <c r="G28" s="36">
        <f t="shared" si="5"/>
        <v>0</v>
      </c>
      <c r="H28" s="36">
        <f t="shared" si="6"/>
        <v>0</v>
      </c>
      <c r="I28" s="24">
        <f t="shared" si="7"/>
        <v>0</v>
      </c>
      <c r="K28" s="26"/>
      <c r="L28" s="26">
        <f>IFERROR((VLOOKUP(K28,tenute!D:E,2,FALSE)),0)</f>
        <v>0</v>
      </c>
      <c r="M28" s="26"/>
      <c r="N28" s="26">
        <f>IFERROR((VLOOKUP(M28,guarnizioni!G:H,2,FALSE)),0)</f>
        <v>0</v>
      </c>
      <c r="O28" s="26">
        <f t="shared" si="2"/>
        <v>536.74</v>
      </c>
      <c r="P28" s="26">
        <f t="shared" si="4"/>
        <v>0</v>
      </c>
    </row>
    <row r="29" spans="1:16" ht="14.25" customHeight="1" x14ac:dyDescent="0.2">
      <c r="A29" s="22" t="s">
        <v>2688</v>
      </c>
      <c r="B29" s="22" t="s">
        <v>2676</v>
      </c>
      <c r="C29" s="22">
        <v>0.9</v>
      </c>
      <c r="D29" s="22">
        <v>1.2</v>
      </c>
      <c r="E29" s="36">
        <v>597.32000000000005</v>
      </c>
      <c r="F29" s="35"/>
      <c r="G29" s="36">
        <f t="shared" si="5"/>
        <v>0</v>
      </c>
      <c r="H29" s="36">
        <f t="shared" si="6"/>
        <v>0</v>
      </c>
      <c r="I29" s="24">
        <f t="shared" si="7"/>
        <v>0</v>
      </c>
      <c r="K29" s="26"/>
      <c r="L29" s="26">
        <f>IFERROR((VLOOKUP(K29,tenute!D:E,2,FALSE)),0)</f>
        <v>0</v>
      </c>
      <c r="M29" s="26"/>
      <c r="N29" s="26">
        <f>IFERROR((VLOOKUP(M29,guarnizioni!G:H,2,FALSE)),0)</f>
        <v>0</v>
      </c>
      <c r="O29" s="26">
        <f t="shared" si="2"/>
        <v>597.32000000000005</v>
      </c>
      <c r="P29" s="26">
        <f t="shared" si="4"/>
        <v>0</v>
      </c>
    </row>
    <row r="30" spans="1:16" ht="14.25" customHeight="1" x14ac:dyDescent="0.2">
      <c r="A30" s="22" t="s">
        <v>2689</v>
      </c>
      <c r="B30" s="22" t="s">
        <v>2677</v>
      </c>
      <c r="C30" s="22">
        <v>1.1000000000000001</v>
      </c>
      <c r="D30" s="22">
        <v>1.5</v>
      </c>
      <c r="E30" s="36">
        <v>640.62</v>
      </c>
      <c r="F30" s="35"/>
      <c r="G30" s="36">
        <f t="shared" si="5"/>
        <v>0</v>
      </c>
      <c r="H30" s="36">
        <f t="shared" si="6"/>
        <v>0</v>
      </c>
      <c r="I30" s="24">
        <f t="shared" si="7"/>
        <v>0</v>
      </c>
      <c r="K30" s="26"/>
      <c r="L30" s="26">
        <f>IFERROR((VLOOKUP(K30,tenute!D:E,2,FALSE)),0)</f>
        <v>0</v>
      </c>
      <c r="M30" s="26"/>
      <c r="N30" s="26">
        <f>IFERROR((VLOOKUP(M30,guarnizioni!G:H,2,FALSE)),0)</f>
        <v>0</v>
      </c>
      <c r="O30" s="26">
        <f t="shared" si="2"/>
        <v>640.62</v>
      </c>
      <c r="P30" s="26">
        <f t="shared" si="4"/>
        <v>0</v>
      </c>
    </row>
    <row r="31" spans="1:16" ht="14.25" customHeight="1" x14ac:dyDescent="0.2">
      <c r="A31" s="22" t="s">
        <v>2690</v>
      </c>
      <c r="B31" s="22" t="s">
        <v>2678</v>
      </c>
      <c r="C31" s="22">
        <v>1.5</v>
      </c>
      <c r="D31" s="22">
        <v>2</v>
      </c>
      <c r="E31" s="36">
        <v>657.92</v>
      </c>
      <c r="F31" s="35"/>
      <c r="G31" s="36">
        <f t="shared" si="5"/>
        <v>0</v>
      </c>
      <c r="H31" s="36">
        <f t="shared" si="6"/>
        <v>0</v>
      </c>
      <c r="I31" s="24">
        <f t="shared" si="7"/>
        <v>0</v>
      </c>
      <c r="K31" s="26"/>
      <c r="L31" s="26">
        <f>IFERROR((VLOOKUP(K31,tenute!D:E,2,FALSE)),0)</f>
        <v>0</v>
      </c>
      <c r="M31" s="26"/>
      <c r="N31" s="26">
        <f>IFERROR((VLOOKUP(M31,guarnizioni!G:H,2,FALSE)),0)</f>
        <v>0</v>
      </c>
      <c r="O31" s="26">
        <f t="shared" si="2"/>
        <v>657.92</v>
      </c>
      <c r="P31" s="26">
        <f t="shared" si="4"/>
        <v>0</v>
      </c>
    </row>
    <row r="32" spans="1:16" ht="14.25" customHeight="1" x14ac:dyDescent="0.2">
      <c r="A32" s="22" t="s">
        <v>7376</v>
      </c>
      <c r="B32" s="22" t="s">
        <v>2679</v>
      </c>
      <c r="C32" s="22">
        <v>0.45</v>
      </c>
      <c r="D32" s="22">
        <v>0.6</v>
      </c>
      <c r="E32" s="36">
        <v>655.04999999999995</v>
      </c>
      <c r="F32" s="35"/>
      <c r="G32" s="36">
        <f t="shared" si="5"/>
        <v>0</v>
      </c>
      <c r="H32" s="36">
        <f t="shared" si="6"/>
        <v>0</v>
      </c>
      <c r="I32" s="24">
        <f t="shared" si="7"/>
        <v>0</v>
      </c>
      <c r="K32" s="26"/>
      <c r="L32" s="26">
        <f>IFERROR((VLOOKUP(K32,tenute!D:E,2,FALSE)),0)</f>
        <v>0</v>
      </c>
      <c r="M32" s="26"/>
      <c r="N32" s="26">
        <f>IFERROR((VLOOKUP(M32,guarnizioni!G:H,2,FALSE)),0)</f>
        <v>0</v>
      </c>
      <c r="O32" s="26">
        <f t="shared" si="2"/>
        <v>655.04999999999995</v>
      </c>
      <c r="P32" s="26">
        <f t="shared" si="4"/>
        <v>0</v>
      </c>
    </row>
    <row r="33" spans="1:16" ht="14.25" customHeight="1" x14ac:dyDescent="0.2">
      <c r="A33" s="22" t="s">
        <v>7377</v>
      </c>
      <c r="B33" s="22" t="s">
        <v>2680</v>
      </c>
      <c r="C33" s="22">
        <v>0.55000000000000004</v>
      </c>
      <c r="D33" s="22">
        <v>0.75</v>
      </c>
      <c r="E33" s="36">
        <v>679.27</v>
      </c>
      <c r="F33" s="35"/>
      <c r="G33" s="36">
        <f t="shared" si="5"/>
        <v>0</v>
      </c>
      <c r="H33" s="36">
        <f t="shared" si="6"/>
        <v>0</v>
      </c>
      <c r="I33" s="24">
        <f t="shared" si="7"/>
        <v>0</v>
      </c>
      <c r="K33" s="26"/>
      <c r="L33" s="26">
        <f>IFERROR((VLOOKUP(K33,tenute!D:E,2,FALSE)),0)</f>
        <v>0</v>
      </c>
      <c r="M33" s="26"/>
      <c r="N33" s="26">
        <f>IFERROR((VLOOKUP(M33,guarnizioni!G:H,2,FALSE)),0)</f>
        <v>0</v>
      </c>
      <c r="O33" s="26">
        <f t="shared" si="2"/>
        <v>679.27</v>
      </c>
      <c r="P33" s="26">
        <f t="shared" si="4"/>
        <v>0</v>
      </c>
    </row>
    <row r="34" spans="1:16" ht="14.25" customHeight="1" x14ac:dyDescent="0.2">
      <c r="A34" s="22" t="s">
        <v>7378</v>
      </c>
      <c r="B34" s="22" t="s">
        <v>2681</v>
      </c>
      <c r="C34" s="22">
        <v>0.75</v>
      </c>
      <c r="D34" s="22">
        <v>1</v>
      </c>
      <c r="E34" s="36">
        <v>698.33</v>
      </c>
      <c r="F34" s="35"/>
      <c r="G34" s="36">
        <f t="shared" si="5"/>
        <v>0</v>
      </c>
      <c r="H34" s="36">
        <f t="shared" si="6"/>
        <v>0</v>
      </c>
      <c r="I34" s="24">
        <f t="shared" si="7"/>
        <v>0</v>
      </c>
      <c r="K34" s="26"/>
      <c r="L34" s="26">
        <f>IFERROR((VLOOKUP(K34,tenute!D:E,2,FALSE)),0)</f>
        <v>0</v>
      </c>
      <c r="M34" s="26"/>
      <c r="N34" s="26">
        <f>IFERROR((VLOOKUP(M34,guarnizioni!G:H,2,FALSE)),0)</f>
        <v>0</v>
      </c>
      <c r="O34" s="26">
        <f t="shared" si="2"/>
        <v>698.33</v>
      </c>
      <c r="P34" s="26">
        <f t="shared" si="4"/>
        <v>0</v>
      </c>
    </row>
    <row r="35" spans="1:16" ht="14.25" customHeight="1" x14ac:dyDescent="0.2">
      <c r="A35" s="22" t="s">
        <v>7379</v>
      </c>
      <c r="B35" s="22" t="s">
        <v>2682</v>
      </c>
      <c r="C35" s="22">
        <v>0.9</v>
      </c>
      <c r="D35" s="22">
        <v>1.2</v>
      </c>
      <c r="E35" s="36">
        <v>758.92</v>
      </c>
      <c r="F35" s="35"/>
      <c r="G35" s="36">
        <f t="shared" si="5"/>
        <v>0</v>
      </c>
      <c r="H35" s="36">
        <f t="shared" si="6"/>
        <v>0</v>
      </c>
      <c r="I35" s="24">
        <f t="shared" si="7"/>
        <v>0</v>
      </c>
      <c r="K35" s="26"/>
      <c r="L35" s="26">
        <f>IFERROR((VLOOKUP(K35,tenute!D:E,2,FALSE)),0)</f>
        <v>0</v>
      </c>
      <c r="M35" s="26"/>
      <c r="N35" s="26">
        <f>IFERROR((VLOOKUP(M35,guarnizioni!G:H,2,FALSE)),0)</f>
        <v>0</v>
      </c>
      <c r="O35" s="26">
        <f t="shared" si="2"/>
        <v>758.92</v>
      </c>
      <c r="P35" s="26">
        <f t="shared" si="4"/>
        <v>0</v>
      </c>
    </row>
    <row r="36" spans="1:16" ht="14.25" customHeight="1" x14ac:dyDescent="0.2">
      <c r="A36" s="22" t="s">
        <v>7380</v>
      </c>
      <c r="B36" s="22" t="s">
        <v>2683</v>
      </c>
      <c r="C36" s="22">
        <v>1.1000000000000001</v>
      </c>
      <c r="D36" s="22">
        <v>1.5</v>
      </c>
      <c r="E36" s="36">
        <v>802.18</v>
      </c>
      <c r="F36" s="35"/>
      <c r="G36" s="36">
        <f t="shared" si="5"/>
        <v>0</v>
      </c>
      <c r="H36" s="36">
        <f t="shared" si="6"/>
        <v>0</v>
      </c>
      <c r="I36" s="24">
        <f t="shared" si="7"/>
        <v>0</v>
      </c>
      <c r="K36" s="26"/>
      <c r="L36" s="26">
        <f>IFERROR((VLOOKUP(K36,tenute!D:E,2,FALSE)),0)</f>
        <v>0</v>
      </c>
      <c r="M36" s="26"/>
      <c r="N36" s="26">
        <f>IFERROR((VLOOKUP(M36,guarnizioni!G:H,2,FALSE)),0)</f>
        <v>0</v>
      </c>
      <c r="O36" s="26">
        <f t="shared" si="2"/>
        <v>802.18</v>
      </c>
      <c r="P36" s="26">
        <f t="shared" si="4"/>
        <v>0</v>
      </c>
    </row>
    <row r="37" spans="1:16" ht="14.25" customHeight="1" x14ac:dyDescent="0.2">
      <c r="A37" s="22" t="s">
        <v>7381</v>
      </c>
      <c r="B37" s="22" t="s">
        <v>2684</v>
      </c>
      <c r="C37" s="22">
        <v>1.5</v>
      </c>
      <c r="D37" s="22">
        <v>2</v>
      </c>
      <c r="E37" s="36">
        <v>819.51</v>
      </c>
      <c r="F37" s="35"/>
      <c r="G37" s="36">
        <f t="shared" si="5"/>
        <v>0</v>
      </c>
      <c r="H37" s="36">
        <f t="shared" si="6"/>
        <v>0</v>
      </c>
      <c r="I37" s="24">
        <f t="shared" si="7"/>
        <v>0</v>
      </c>
      <c r="K37" s="26"/>
      <c r="L37" s="26">
        <f>IFERROR((VLOOKUP(K37,tenute!D:E,2,FALSE)),0)</f>
        <v>0</v>
      </c>
      <c r="M37" s="26"/>
      <c r="N37" s="26">
        <f>IFERROR((VLOOKUP(M37,guarnizioni!G:H,2,FALSE)),0)</f>
        <v>0</v>
      </c>
      <c r="O37" s="26">
        <f t="shared" si="2"/>
        <v>819.51</v>
      </c>
      <c r="P37" s="26">
        <f t="shared" si="4"/>
        <v>0</v>
      </c>
    </row>
    <row r="38" spans="1:16" ht="14.25" customHeight="1" x14ac:dyDescent="0.25">
      <c r="E38" s="179"/>
    </row>
    <row r="39" spans="1:16" ht="14.25" customHeight="1" x14ac:dyDescent="0.2">
      <c r="A39" s="22" t="s">
        <v>458</v>
      </c>
      <c r="B39" s="22" t="s">
        <v>459</v>
      </c>
      <c r="C39" s="22">
        <v>0.45</v>
      </c>
      <c r="D39" s="22">
        <v>0.6</v>
      </c>
      <c r="E39" s="36">
        <v>493.44</v>
      </c>
      <c r="F39" s="35"/>
      <c r="G39" s="36">
        <f t="shared" ref="G39:G49" si="8">IF(F39="",IF($I$8="","",$I$8),F39)</f>
        <v>0</v>
      </c>
      <c r="H39" s="36">
        <f t="shared" ref="H39:H49" si="9">ROUND(E39*(G39),2)</f>
        <v>0</v>
      </c>
      <c r="I39" s="24">
        <f t="shared" ref="I39:I49" si="10">H39*$I$10</f>
        <v>0</v>
      </c>
      <c r="K39" s="26"/>
      <c r="L39" s="26">
        <f>IFERROR((VLOOKUP(K39,tenute!D:E,2,FALSE)),0)</f>
        <v>0</v>
      </c>
      <c r="M39" s="26"/>
      <c r="N39" s="26">
        <f>IFERROR((VLOOKUP(M39,guarnizioni!G:H,2,FALSE)),0)</f>
        <v>0</v>
      </c>
      <c r="O39" s="26">
        <f t="shared" ref="O39:O60" si="11">E39+L39+N39</f>
        <v>493.44</v>
      </c>
      <c r="P39" s="26">
        <f t="shared" ref="P39:P60" si="12">O39*$I$8</f>
        <v>0</v>
      </c>
    </row>
    <row r="40" spans="1:16" ht="14.25" customHeight="1" x14ac:dyDescent="0.2">
      <c r="A40" s="22" t="s">
        <v>460</v>
      </c>
      <c r="B40" s="22" t="s">
        <v>461</v>
      </c>
      <c r="C40" s="22">
        <v>0.55000000000000004</v>
      </c>
      <c r="D40" s="22">
        <v>0.75</v>
      </c>
      <c r="E40" s="36">
        <v>517.66</v>
      </c>
      <c r="F40" s="35"/>
      <c r="G40" s="36">
        <f t="shared" si="8"/>
        <v>0</v>
      </c>
      <c r="H40" s="36">
        <f t="shared" si="9"/>
        <v>0</v>
      </c>
      <c r="I40" s="24">
        <f t="shared" si="10"/>
        <v>0</v>
      </c>
      <c r="K40" s="26"/>
      <c r="L40" s="26">
        <f>IFERROR((VLOOKUP(K40,tenute!D:E,2,FALSE)),0)</f>
        <v>0</v>
      </c>
      <c r="M40" s="26"/>
      <c r="N40" s="26">
        <f>IFERROR((VLOOKUP(M40,guarnizioni!G:H,2,FALSE)),0)</f>
        <v>0</v>
      </c>
      <c r="O40" s="26">
        <f t="shared" si="11"/>
        <v>517.66</v>
      </c>
      <c r="P40" s="26">
        <f t="shared" si="12"/>
        <v>0</v>
      </c>
    </row>
    <row r="41" spans="1:16" ht="14.25" customHeight="1" x14ac:dyDescent="0.2">
      <c r="A41" s="22" t="s">
        <v>462</v>
      </c>
      <c r="B41" s="22" t="s">
        <v>463</v>
      </c>
      <c r="C41" s="22">
        <v>0.75</v>
      </c>
      <c r="D41" s="22">
        <v>1</v>
      </c>
      <c r="E41" s="36">
        <v>536.74</v>
      </c>
      <c r="F41" s="35"/>
      <c r="G41" s="36">
        <f t="shared" si="8"/>
        <v>0</v>
      </c>
      <c r="H41" s="36">
        <f t="shared" si="9"/>
        <v>0</v>
      </c>
      <c r="I41" s="24">
        <f t="shared" si="10"/>
        <v>0</v>
      </c>
      <c r="K41" s="26"/>
      <c r="L41" s="26">
        <f>IFERROR((VLOOKUP(K41,tenute!D:E,2,FALSE)),0)</f>
        <v>0</v>
      </c>
      <c r="M41" s="26"/>
      <c r="N41" s="26">
        <f>IFERROR((VLOOKUP(M41,guarnizioni!G:H,2,FALSE)),0)</f>
        <v>0</v>
      </c>
      <c r="O41" s="26">
        <f t="shared" si="11"/>
        <v>536.74</v>
      </c>
      <c r="P41" s="26">
        <f t="shared" si="12"/>
        <v>0</v>
      </c>
    </row>
    <row r="42" spans="1:16" ht="14.25" customHeight="1" x14ac:dyDescent="0.2">
      <c r="A42" s="22" t="s">
        <v>464</v>
      </c>
      <c r="B42" s="22" t="s">
        <v>465</v>
      </c>
      <c r="C42" s="22">
        <v>0.9</v>
      </c>
      <c r="D42" s="22">
        <v>1.2</v>
      </c>
      <c r="E42" s="36">
        <v>597.32000000000005</v>
      </c>
      <c r="F42" s="35"/>
      <c r="G42" s="36">
        <f t="shared" si="8"/>
        <v>0</v>
      </c>
      <c r="H42" s="36">
        <f t="shared" si="9"/>
        <v>0</v>
      </c>
      <c r="I42" s="24">
        <f t="shared" si="10"/>
        <v>0</v>
      </c>
      <c r="K42" s="26"/>
      <c r="L42" s="26">
        <f>IFERROR((VLOOKUP(K42,tenute!D:E,2,FALSE)),0)</f>
        <v>0</v>
      </c>
      <c r="M42" s="26"/>
      <c r="N42" s="26">
        <f>IFERROR((VLOOKUP(M42,guarnizioni!G:H,2,FALSE)),0)</f>
        <v>0</v>
      </c>
      <c r="O42" s="26">
        <f t="shared" si="11"/>
        <v>597.32000000000005</v>
      </c>
      <c r="P42" s="26">
        <f t="shared" si="12"/>
        <v>0</v>
      </c>
    </row>
    <row r="43" spans="1:16" ht="14.25" customHeight="1" x14ac:dyDescent="0.2">
      <c r="A43" s="22" t="s">
        <v>466</v>
      </c>
      <c r="B43" s="22" t="s">
        <v>467</v>
      </c>
      <c r="C43" s="22">
        <v>1.1000000000000001</v>
      </c>
      <c r="D43" s="22">
        <v>1.5</v>
      </c>
      <c r="E43" s="36">
        <v>640.62</v>
      </c>
      <c r="F43" s="35"/>
      <c r="G43" s="36">
        <f t="shared" si="8"/>
        <v>0</v>
      </c>
      <c r="H43" s="36">
        <f t="shared" si="9"/>
        <v>0</v>
      </c>
      <c r="I43" s="24">
        <f t="shared" si="10"/>
        <v>0</v>
      </c>
      <c r="K43" s="26"/>
      <c r="L43" s="26">
        <f>IFERROR((VLOOKUP(K43,tenute!D:E,2,FALSE)),0)</f>
        <v>0</v>
      </c>
      <c r="M43" s="26"/>
      <c r="N43" s="26">
        <f>IFERROR((VLOOKUP(M43,guarnizioni!G:H,2,FALSE)),0)</f>
        <v>0</v>
      </c>
      <c r="O43" s="26">
        <f t="shared" si="11"/>
        <v>640.62</v>
      </c>
      <c r="P43" s="26">
        <f t="shared" si="12"/>
        <v>0</v>
      </c>
    </row>
    <row r="44" spans="1:16" ht="14.25" customHeight="1" x14ac:dyDescent="0.2">
      <c r="A44" s="22" t="s">
        <v>468</v>
      </c>
      <c r="B44" s="22" t="s">
        <v>469</v>
      </c>
      <c r="C44" s="22">
        <v>1.5</v>
      </c>
      <c r="D44" s="22">
        <v>2</v>
      </c>
      <c r="E44" s="36">
        <v>739.54</v>
      </c>
      <c r="F44" s="35"/>
      <c r="G44" s="36">
        <f t="shared" si="8"/>
        <v>0</v>
      </c>
      <c r="H44" s="36">
        <f t="shared" si="9"/>
        <v>0</v>
      </c>
      <c r="I44" s="24">
        <f t="shared" si="10"/>
        <v>0</v>
      </c>
      <c r="K44" s="26"/>
      <c r="L44" s="26">
        <f>IFERROR((VLOOKUP(K44,tenute!D:E,2,FALSE)),0)</f>
        <v>0</v>
      </c>
      <c r="M44" s="26"/>
      <c r="N44" s="26">
        <f>IFERROR((VLOOKUP(M44,guarnizioni!G:H,2,FALSE)),0)</f>
        <v>0</v>
      </c>
      <c r="O44" s="26">
        <f t="shared" si="11"/>
        <v>739.54</v>
      </c>
      <c r="P44" s="26">
        <f t="shared" si="12"/>
        <v>0</v>
      </c>
    </row>
    <row r="45" spans="1:16" ht="14.25" customHeight="1" x14ac:dyDescent="0.2">
      <c r="A45" s="22" t="s">
        <v>470</v>
      </c>
      <c r="B45" s="22" t="s">
        <v>471</v>
      </c>
      <c r="C45" s="22">
        <v>0.45</v>
      </c>
      <c r="D45" s="22">
        <v>0.6</v>
      </c>
      <c r="E45" s="36">
        <v>531.98</v>
      </c>
      <c r="F45" s="35"/>
      <c r="G45" s="36">
        <f t="shared" si="8"/>
        <v>0</v>
      </c>
      <c r="H45" s="36">
        <f t="shared" si="9"/>
        <v>0</v>
      </c>
      <c r="I45" s="24">
        <f t="shared" si="10"/>
        <v>0</v>
      </c>
      <c r="K45" s="26"/>
      <c r="L45" s="26">
        <f>IFERROR((VLOOKUP(K45,tenute!D:E,2,FALSE)),0)</f>
        <v>0</v>
      </c>
      <c r="M45" s="26"/>
      <c r="N45" s="26">
        <f>IFERROR((VLOOKUP(M45,guarnizioni!G:H,2,FALSE)),0)</f>
        <v>0</v>
      </c>
      <c r="O45" s="26">
        <f t="shared" si="11"/>
        <v>531.98</v>
      </c>
      <c r="P45" s="26">
        <f t="shared" si="12"/>
        <v>0</v>
      </c>
    </row>
    <row r="46" spans="1:16" ht="14.25" customHeight="1" x14ac:dyDescent="0.2">
      <c r="A46" s="22" t="s">
        <v>472</v>
      </c>
      <c r="B46" s="22" t="s">
        <v>473</v>
      </c>
      <c r="C46" s="22">
        <v>0.55000000000000004</v>
      </c>
      <c r="D46" s="22">
        <v>0.75</v>
      </c>
      <c r="E46" s="36">
        <v>557.5</v>
      </c>
      <c r="F46" s="35"/>
      <c r="G46" s="36">
        <f t="shared" si="8"/>
        <v>0</v>
      </c>
      <c r="H46" s="36">
        <f t="shared" si="9"/>
        <v>0</v>
      </c>
      <c r="I46" s="24">
        <f t="shared" si="10"/>
        <v>0</v>
      </c>
      <c r="K46" s="26"/>
      <c r="L46" s="26">
        <f>IFERROR((VLOOKUP(K46,tenute!D:E,2,FALSE)),0)</f>
        <v>0</v>
      </c>
      <c r="M46" s="26"/>
      <c r="N46" s="26">
        <f>IFERROR((VLOOKUP(M46,guarnizioni!G:H,2,FALSE)),0)</f>
        <v>0</v>
      </c>
      <c r="O46" s="26">
        <f t="shared" si="11"/>
        <v>557.5</v>
      </c>
      <c r="P46" s="26">
        <f t="shared" si="12"/>
        <v>0</v>
      </c>
    </row>
    <row r="47" spans="1:16" ht="14.25" customHeight="1" x14ac:dyDescent="0.2">
      <c r="A47" s="22" t="s">
        <v>3400</v>
      </c>
      <c r="B47" s="22" t="s">
        <v>474</v>
      </c>
      <c r="C47" s="22">
        <v>0.75</v>
      </c>
      <c r="D47" s="22">
        <v>1</v>
      </c>
      <c r="E47" s="36">
        <v>575.28</v>
      </c>
      <c r="F47" s="35"/>
      <c r="G47" s="36">
        <f t="shared" si="8"/>
        <v>0</v>
      </c>
      <c r="H47" s="36">
        <f t="shared" si="9"/>
        <v>0</v>
      </c>
      <c r="I47" s="24">
        <f t="shared" si="10"/>
        <v>0</v>
      </c>
      <c r="K47" s="26"/>
      <c r="L47" s="26">
        <f>IFERROR((VLOOKUP(K47,tenute!D:E,2,FALSE)),0)</f>
        <v>0</v>
      </c>
      <c r="M47" s="26"/>
      <c r="N47" s="26">
        <f>IFERROR((VLOOKUP(M47,guarnizioni!G:H,2,FALSE)),0)</f>
        <v>0</v>
      </c>
      <c r="O47" s="26">
        <f t="shared" si="11"/>
        <v>575.28</v>
      </c>
      <c r="P47" s="26">
        <f t="shared" si="12"/>
        <v>0</v>
      </c>
    </row>
    <row r="48" spans="1:16" ht="14.25" customHeight="1" x14ac:dyDescent="0.2">
      <c r="A48" s="22" t="s">
        <v>475</v>
      </c>
      <c r="B48" s="22" t="s">
        <v>476</v>
      </c>
      <c r="C48" s="22">
        <v>0.9</v>
      </c>
      <c r="D48" s="22">
        <v>1.2</v>
      </c>
      <c r="E48" s="36">
        <v>635.86</v>
      </c>
      <c r="F48" s="35"/>
      <c r="G48" s="36">
        <f t="shared" si="8"/>
        <v>0</v>
      </c>
      <c r="H48" s="36">
        <f t="shared" si="9"/>
        <v>0</v>
      </c>
      <c r="I48" s="24">
        <f t="shared" si="10"/>
        <v>0</v>
      </c>
      <c r="K48" s="26"/>
      <c r="L48" s="26">
        <f>IFERROR((VLOOKUP(K48,tenute!D:E,2,FALSE)),0)</f>
        <v>0</v>
      </c>
      <c r="M48" s="26"/>
      <c r="N48" s="26">
        <f>IFERROR((VLOOKUP(M48,guarnizioni!G:H,2,FALSE)),0)</f>
        <v>0</v>
      </c>
      <c r="O48" s="26">
        <f t="shared" si="11"/>
        <v>635.86</v>
      </c>
      <c r="P48" s="26">
        <f t="shared" si="12"/>
        <v>0</v>
      </c>
    </row>
    <row r="49" spans="1:16" ht="14.25" customHeight="1" x14ac:dyDescent="0.2">
      <c r="A49" s="22" t="s">
        <v>477</v>
      </c>
      <c r="B49" s="22" t="s">
        <v>478</v>
      </c>
      <c r="C49" s="22">
        <v>1.1000000000000001</v>
      </c>
      <c r="D49" s="22">
        <v>1.5</v>
      </c>
      <c r="E49" s="36">
        <v>679.14</v>
      </c>
      <c r="F49" s="35"/>
      <c r="G49" s="36">
        <f t="shared" si="8"/>
        <v>0</v>
      </c>
      <c r="H49" s="36">
        <f t="shared" si="9"/>
        <v>0</v>
      </c>
      <c r="I49" s="24">
        <f t="shared" si="10"/>
        <v>0</v>
      </c>
      <c r="K49" s="26"/>
      <c r="L49" s="26">
        <f>IFERROR((VLOOKUP(K49,tenute!D:E,2,FALSE)),0)</f>
        <v>0</v>
      </c>
      <c r="M49" s="26"/>
      <c r="N49" s="26">
        <f>IFERROR((VLOOKUP(M49,guarnizioni!G:H,2,FALSE)),0)</f>
        <v>0</v>
      </c>
      <c r="O49" s="26">
        <f t="shared" si="11"/>
        <v>679.14</v>
      </c>
      <c r="P49" s="26">
        <f t="shared" si="12"/>
        <v>0</v>
      </c>
    </row>
    <row r="50" spans="1:16" ht="14.25" customHeight="1" x14ac:dyDescent="0.2">
      <c r="A50" s="22" t="s">
        <v>2691</v>
      </c>
      <c r="B50" s="22" t="s">
        <v>2697</v>
      </c>
      <c r="C50" s="22">
        <v>0.45</v>
      </c>
      <c r="D50" s="22">
        <v>0.6</v>
      </c>
      <c r="E50" s="36">
        <v>493.44</v>
      </c>
      <c r="F50" s="35"/>
      <c r="G50" s="36">
        <f t="shared" ref="G50:G60" si="13">IF(F50="",IF($I$8="","",$I$8),F50)</f>
        <v>0</v>
      </c>
      <c r="H50" s="36">
        <f t="shared" ref="H50:H60" si="14">ROUND(E50*(G50),2)</f>
        <v>0</v>
      </c>
      <c r="I50" s="24">
        <f t="shared" ref="I50:I60" si="15">H50*$I$10</f>
        <v>0</v>
      </c>
      <c r="K50" s="26"/>
      <c r="L50" s="26">
        <f>IFERROR((VLOOKUP(K50,tenute!D:E,2,FALSE)),0)</f>
        <v>0</v>
      </c>
      <c r="M50" s="26"/>
      <c r="N50" s="26">
        <f>IFERROR((VLOOKUP(M50,guarnizioni!G:H,2,FALSE)),0)</f>
        <v>0</v>
      </c>
      <c r="O50" s="26">
        <f t="shared" si="11"/>
        <v>493.44</v>
      </c>
      <c r="P50" s="26">
        <f t="shared" si="12"/>
        <v>0</v>
      </c>
    </row>
    <row r="51" spans="1:16" ht="14.25" customHeight="1" x14ac:dyDescent="0.2">
      <c r="A51" s="22" t="s">
        <v>2692</v>
      </c>
      <c r="B51" s="22" t="s">
        <v>2698</v>
      </c>
      <c r="C51" s="22">
        <v>0.55000000000000004</v>
      </c>
      <c r="D51" s="22">
        <v>0.75</v>
      </c>
      <c r="E51" s="36">
        <v>517.66</v>
      </c>
      <c r="F51" s="35"/>
      <c r="G51" s="36">
        <f t="shared" si="13"/>
        <v>0</v>
      </c>
      <c r="H51" s="36">
        <f t="shared" si="14"/>
        <v>0</v>
      </c>
      <c r="I51" s="24">
        <f t="shared" si="15"/>
        <v>0</v>
      </c>
      <c r="K51" s="26"/>
      <c r="L51" s="26">
        <f>IFERROR((VLOOKUP(K51,tenute!D:E,2,FALSE)),0)</f>
        <v>0</v>
      </c>
      <c r="M51" s="26"/>
      <c r="N51" s="26">
        <f>IFERROR((VLOOKUP(M51,guarnizioni!G:H,2,FALSE)),0)</f>
        <v>0</v>
      </c>
      <c r="O51" s="26">
        <f t="shared" si="11"/>
        <v>517.66</v>
      </c>
      <c r="P51" s="26">
        <f t="shared" si="12"/>
        <v>0</v>
      </c>
    </row>
    <row r="52" spans="1:16" ht="14.25" customHeight="1" x14ac:dyDescent="0.2">
      <c r="A52" s="22" t="s">
        <v>2693</v>
      </c>
      <c r="B52" s="22" t="s">
        <v>2699</v>
      </c>
      <c r="C52" s="22">
        <v>0.75</v>
      </c>
      <c r="D52" s="22">
        <v>1</v>
      </c>
      <c r="E52" s="36">
        <v>536.74</v>
      </c>
      <c r="F52" s="35"/>
      <c r="G52" s="36">
        <f t="shared" si="13"/>
        <v>0</v>
      </c>
      <c r="H52" s="36">
        <f t="shared" si="14"/>
        <v>0</v>
      </c>
      <c r="I52" s="24">
        <f t="shared" si="15"/>
        <v>0</v>
      </c>
      <c r="K52" s="26"/>
      <c r="L52" s="26">
        <f>IFERROR((VLOOKUP(K52,tenute!D:E,2,FALSE)),0)</f>
        <v>0</v>
      </c>
      <c r="M52" s="26"/>
      <c r="N52" s="26">
        <f>IFERROR((VLOOKUP(M52,guarnizioni!G:H,2,FALSE)),0)</f>
        <v>0</v>
      </c>
      <c r="O52" s="26">
        <f t="shared" si="11"/>
        <v>536.74</v>
      </c>
      <c r="P52" s="26">
        <f t="shared" si="12"/>
        <v>0</v>
      </c>
    </row>
    <row r="53" spans="1:16" ht="14.25" customHeight="1" x14ac:dyDescent="0.2">
      <c r="A53" s="22" t="s">
        <v>2694</v>
      </c>
      <c r="B53" s="22" t="s">
        <v>2700</v>
      </c>
      <c r="C53" s="22">
        <v>0.9</v>
      </c>
      <c r="D53" s="22">
        <v>1.2</v>
      </c>
      <c r="E53" s="36">
        <v>597.32000000000005</v>
      </c>
      <c r="F53" s="35"/>
      <c r="G53" s="36">
        <f t="shared" si="13"/>
        <v>0</v>
      </c>
      <c r="H53" s="36">
        <f t="shared" si="14"/>
        <v>0</v>
      </c>
      <c r="I53" s="24">
        <f t="shared" si="15"/>
        <v>0</v>
      </c>
      <c r="K53" s="26"/>
      <c r="L53" s="26">
        <f>IFERROR((VLOOKUP(K53,tenute!D:E,2,FALSE)),0)</f>
        <v>0</v>
      </c>
      <c r="M53" s="26"/>
      <c r="N53" s="26">
        <f>IFERROR((VLOOKUP(M53,guarnizioni!G:H,2,FALSE)),0)</f>
        <v>0</v>
      </c>
      <c r="O53" s="26">
        <f t="shared" si="11"/>
        <v>597.32000000000005</v>
      </c>
      <c r="P53" s="26">
        <f t="shared" si="12"/>
        <v>0</v>
      </c>
    </row>
    <row r="54" spans="1:16" ht="14.25" customHeight="1" x14ac:dyDescent="0.2">
      <c r="A54" s="22" t="s">
        <v>2695</v>
      </c>
      <c r="B54" s="22" t="s">
        <v>2701</v>
      </c>
      <c r="C54" s="22">
        <v>1.1000000000000001</v>
      </c>
      <c r="D54" s="22">
        <v>1.5</v>
      </c>
      <c r="E54" s="36">
        <v>640.62</v>
      </c>
      <c r="F54" s="35"/>
      <c r="G54" s="36">
        <f t="shared" si="13"/>
        <v>0</v>
      </c>
      <c r="H54" s="36">
        <f t="shared" si="14"/>
        <v>0</v>
      </c>
      <c r="I54" s="24">
        <f t="shared" si="15"/>
        <v>0</v>
      </c>
      <c r="K54" s="26"/>
      <c r="L54" s="26">
        <f>IFERROR((VLOOKUP(K54,tenute!D:E,2,FALSE)),0)</f>
        <v>0</v>
      </c>
      <c r="M54" s="26"/>
      <c r="N54" s="26">
        <f>IFERROR((VLOOKUP(M54,guarnizioni!G:H,2,FALSE)),0)</f>
        <v>0</v>
      </c>
      <c r="O54" s="26">
        <f t="shared" si="11"/>
        <v>640.62</v>
      </c>
      <c r="P54" s="26">
        <f t="shared" si="12"/>
        <v>0</v>
      </c>
    </row>
    <row r="55" spans="1:16" ht="14.25" customHeight="1" x14ac:dyDescent="0.2">
      <c r="A55" s="22" t="s">
        <v>2696</v>
      </c>
      <c r="B55" s="22" t="s">
        <v>2702</v>
      </c>
      <c r="C55" s="22">
        <v>1.5</v>
      </c>
      <c r="D55" s="22">
        <v>2</v>
      </c>
      <c r="E55" s="36">
        <v>739.54</v>
      </c>
      <c r="F55" s="35"/>
      <c r="G55" s="36">
        <f t="shared" si="13"/>
        <v>0</v>
      </c>
      <c r="H55" s="36">
        <f t="shared" si="14"/>
        <v>0</v>
      </c>
      <c r="I55" s="24">
        <f t="shared" si="15"/>
        <v>0</v>
      </c>
      <c r="K55" s="26"/>
      <c r="L55" s="26">
        <f>IFERROR((VLOOKUP(K55,tenute!D:E,2,FALSE)),0)</f>
        <v>0</v>
      </c>
      <c r="M55" s="26"/>
      <c r="N55" s="26">
        <f>IFERROR((VLOOKUP(M55,guarnizioni!G:H,2,FALSE)),0)</f>
        <v>0</v>
      </c>
      <c r="O55" s="26">
        <f t="shared" si="11"/>
        <v>739.54</v>
      </c>
      <c r="P55" s="26">
        <f t="shared" si="12"/>
        <v>0</v>
      </c>
    </row>
    <row r="56" spans="1:16" ht="14.25" customHeight="1" x14ac:dyDescent="0.2">
      <c r="A56" s="22" t="s">
        <v>7382</v>
      </c>
      <c r="B56" s="22" t="s">
        <v>2703</v>
      </c>
      <c r="C56" s="22">
        <v>0.45</v>
      </c>
      <c r="D56" s="22">
        <v>0.6</v>
      </c>
      <c r="E56" s="36">
        <v>531.98</v>
      </c>
      <c r="F56" s="35"/>
      <c r="G56" s="36">
        <f t="shared" si="13"/>
        <v>0</v>
      </c>
      <c r="H56" s="36">
        <f t="shared" si="14"/>
        <v>0</v>
      </c>
      <c r="I56" s="24">
        <f t="shared" si="15"/>
        <v>0</v>
      </c>
      <c r="K56" s="26"/>
      <c r="L56" s="26">
        <f>IFERROR((VLOOKUP(K56,tenute!D:E,2,FALSE)),0)</f>
        <v>0</v>
      </c>
      <c r="M56" s="26"/>
      <c r="N56" s="26">
        <f>IFERROR((VLOOKUP(M56,guarnizioni!G:H,2,FALSE)),0)</f>
        <v>0</v>
      </c>
      <c r="O56" s="26">
        <f t="shared" si="11"/>
        <v>531.98</v>
      </c>
      <c r="P56" s="26">
        <f t="shared" si="12"/>
        <v>0</v>
      </c>
    </row>
    <row r="57" spans="1:16" ht="14.25" customHeight="1" x14ac:dyDescent="0.2">
      <c r="A57" s="22" t="s">
        <v>3401</v>
      </c>
      <c r="B57" s="22" t="s">
        <v>2704</v>
      </c>
      <c r="C57" s="22">
        <v>0.55000000000000004</v>
      </c>
      <c r="D57" s="22">
        <v>0.75</v>
      </c>
      <c r="E57" s="36">
        <v>557.5</v>
      </c>
      <c r="F57" s="35"/>
      <c r="G57" s="36">
        <f t="shared" si="13"/>
        <v>0</v>
      </c>
      <c r="H57" s="36">
        <f t="shared" si="14"/>
        <v>0</v>
      </c>
      <c r="I57" s="24">
        <f t="shared" si="15"/>
        <v>0</v>
      </c>
      <c r="K57" s="26"/>
      <c r="L57" s="26">
        <f>IFERROR((VLOOKUP(K57,tenute!D:E,2,FALSE)),0)</f>
        <v>0</v>
      </c>
      <c r="M57" s="26"/>
      <c r="N57" s="26">
        <f>IFERROR((VLOOKUP(M57,guarnizioni!G:H,2,FALSE)),0)</f>
        <v>0</v>
      </c>
      <c r="O57" s="26">
        <f t="shared" si="11"/>
        <v>557.5</v>
      </c>
      <c r="P57" s="26">
        <f t="shared" si="12"/>
        <v>0</v>
      </c>
    </row>
    <row r="58" spans="1:16" ht="14.25" customHeight="1" x14ac:dyDescent="0.2">
      <c r="A58" s="22" t="s">
        <v>7383</v>
      </c>
      <c r="B58" s="22" t="s">
        <v>2705</v>
      </c>
      <c r="C58" s="22">
        <v>0.75</v>
      </c>
      <c r="D58" s="22">
        <v>1</v>
      </c>
      <c r="E58" s="36">
        <v>575.29</v>
      </c>
      <c r="F58" s="35"/>
      <c r="G58" s="36">
        <f t="shared" si="13"/>
        <v>0</v>
      </c>
      <c r="H58" s="36">
        <f t="shared" si="14"/>
        <v>0</v>
      </c>
      <c r="I58" s="24">
        <f t="shared" si="15"/>
        <v>0</v>
      </c>
      <c r="K58" s="26"/>
      <c r="L58" s="26">
        <f>IFERROR((VLOOKUP(K58,tenute!D:E,2,FALSE)),0)</f>
        <v>0</v>
      </c>
      <c r="M58" s="26"/>
      <c r="N58" s="26">
        <f>IFERROR((VLOOKUP(M58,guarnizioni!G:H,2,FALSE)),0)</f>
        <v>0</v>
      </c>
      <c r="O58" s="26">
        <f t="shared" si="11"/>
        <v>575.29</v>
      </c>
      <c r="P58" s="26">
        <f t="shared" si="12"/>
        <v>0</v>
      </c>
    </row>
    <row r="59" spans="1:16" ht="14.25" customHeight="1" x14ac:dyDescent="0.2">
      <c r="A59" s="22" t="s">
        <v>7384</v>
      </c>
      <c r="B59" s="22" t="s">
        <v>2706</v>
      </c>
      <c r="C59" s="22">
        <v>0.9</v>
      </c>
      <c r="D59" s="22">
        <v>1.2</v>
      </c>
      <c r="E59" s="36">
        <v>635.86</v>
      </c>
      <c r="F59" s="35"/>
      <c r="G59" s="36">
        <f t="shared" si="13"/>
        <v>0</v>
      </c>
      <c r="H59" s="36">
        <f t="shared" si="14"/>
        <v>0</v>
      </c>
      <c r="I59" s="24">
        <f t="shared" si="15"/>
        <v>0</v>
      </c>
      <c r="K59" s="26"/>
      <c r="L59" s="26">
        <f>IFERROR((VLOOKUP(K59,tenute!D:E,2,FALSE)),0)</f>
        <v>0</v>
      </c>
      <c r="M59" s="26"/>
      <c r="N59" s="26">
        <f>IFERROR((VLOOKUP(M59,guarnizioni!G:H,2,FALSE)),0)</f>
        <v>0</v>
      </c>
      <c r="O59" s="26">
        <f t="shared" si="11"/>
        <v>635.86</v>
      </c>
      <c r="P59" s="26">
        <f t="shared" si="12"/>
        <v>0</v>
      </c>
    </row>
    <row r="60" spans="1:16" ht="14.25" customHeight="1" x14ac:dyDescent="0.2">
      <c r="A60" s="22" t="s">
        <v>7385</v>
      </c>
      <c r="B60" s="22" t="s">
        <v>2707</v>
      </c>
      <c r="C60" s="22">
        <v>1.1000000000000001</v>
      </c>
      <c r="D60" s="22">
        <v>1.5</v>
      </c>
      <c r="E60" s="36">
        <v>679.14</v>
      </c>
      <c r="F60" s="35"/>
      <c r="G60" s="36">
        <f t="shared" si="13"/>
        <v>0</v>
      </c>
      <c r="H60" s="36">
        <f t="shared" si="14"/>
        <v>0</v>
      </c>
      <c r="I60" s="24">
        <f t="shared" si="15"/>
        <v>0</v>
      </c>
      <c r="K60" s="26"/>
      <c r="L60" s="26">
        <f>IFERROR((VLOOKUP(K60,tenute!D:E,2,FALSE)),0)</f>
        <v>0</v>
      </c>
      <c r="M60" s="26"/>
      <c r="N60" s="26">
        <f>IFERROR((VLOOKUP(M60,guarnizioni!G:H,2,FALSE)),0)</f>
        <v>0</v>
      </c>
      <c r="O60" s="26">
        <f t="shared" si="11"/>
        <v>679.14</v>
      </c>
      <c r="P60" s="26">
        <f t="shared" si="12"/>
        <v>0</v>
      </c>
    </row>
  </sheetData>
  <mergeCells count="4">
    <mergeCell ref="K3:P4"/>
    <mergeCell ref="A3:A4"/>
    <mergeCell ref="A1:I1"/>
    <mergeCell ref="A2:I2"/>
  </mergeCells>
  <phoneticPr fontId="1" type="noConversion"/>
  <conditionalFormatting sqref="A14:D37 A39:D60 F39:I60 F14:I37">
    <cfRule type="expression" dxfId="358" priority="46">
      <formula>MOD(ROW(),2)=0</formula>
    </cfRule>
  </conditionalFormatting>
  <conditionalFormatting sqref="K14:P37">
    <cfRule type="expression" dxfId="357" priority="16">
      <formula>MOD(ROW(),2)=0</formula>
    </cfRule>
  </conditionalFormatting>
  <conditionalFormatting sqref="K39:P60">
    <cfRule type="expression" dxfId="356" priority="11">
      <formula>MOD(ROW(),2)=0</formula>
    </cfRule>
  </conditionalFormatting>
  <conditionalFormatting sqref="E14:E37">
    <cfRule type="expression" dxfId="355" priority="3">
      <formula>MOD(ROW(),2)=0</formula>
    </cfRule>
  </conditionalFormatting>
  <conditionalFormatting sqref="E39:E60">
    <cfRule type="expression" dxfId="354" priority="1">
      <formula>MOD(ROW(),2)=0</formula>
    </cfRule>
  </conditionalFormatting>
  <dataValidations count="2">
    <dataValidation type="list" allowBlank="1" showInputMessage="1" showErrorMessage="1" sqref="K14:K37 K39:K60">
      <formula1>BURGMANNGXD15</formula1>
    </dataValidation>
    <dataValidation type="list" allowBlank="1" showInputMessage="1" showErrorMessage="1" sqref="M14:M37 M39:M60">
      <formula1>PG18RIGA17</formula1>
    </dataValidation>
  </dataValidations>
  <hyperlinks>
    <hyperlink ref="H5" location="indice!A1" display="INDICE"/>
    <hyperlink ref="H6" location="A81" display="KIT AGGIUNTIVI"/>
    <hyperlink ref="I6" location="A81" display="ADDITIONAL KIT"/>
  </hyperlinks>
  <pageMargins left="0.25" right="0.25" top="0.75000000000000011" bottom="0.75000000000000011" header="0.30000000000000004" footer="0.30000000000000004"/>
  <pageSetup paperSize="9" orientation="portrait"/>
  <headerFooter alignWithMargins="0">
    <oddFooter>&amp;L&amp;"Calibri,Normale"&amp;K000000&amp;P&amp;R&amp;"Calibri,Normale"&amp;K00000065656565</oddFooter>
  </headerFooter>
  <ignoredErrors>
    <ignoredError sqref="L14:P37 L39:P60" unlocked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9">
    <tabColor theme="8" tint="-0.249977111117893"/>
  </sheetPr>
  <dimension ref="A1:P48"/>
  <sheetViews>
    <sheetView zoomScaleNormal="100" zoomScalePageLayoutView="120" workbookViewId="0">
      <selection activeCell="A3" sqref="A3:B4"/>
    </sheetView>
  </sheetViews>
  <sheetFormatPr defaultColWidth="10.85546875" defaultRowHeight="14.25" customHeight="1" x14ac:dyDescent="0.2"/>
  <cols>
    <col min="1" max="1" width="17.140625" style="41" customWidth="1"/>
    <col min="2" max="2" width="23.42578125" style="41" bestFit="1" customWidth="1"/>
    <col min="3" max="3" width="8.140625" style="41" bestFit="1" customWidth="1"/>
    <col min="4" max="4" width="5.85546875" style="41" bestFit="1" customWidth="1"/>
    <col min="5" max="5" width="8.140625" style="76" bestFit="1" customWidth="1"/>
    <col min="6" max="6" width="17.140625" style="41" bestFit="1" customWidth="1"/>
    <col min="7" max="8" width="17.42578125" style="41" bestFit="1" customWidth="1"/>
    <col min="9" max="9" width="20.140625" style="42" bestFit="1" customWidth="1"/>
    <col min="10" max="10" width="1" style="41" customWidth="1"/>
    <col min="11" max="11" width="18" style="41" bestFit="1" customWidth="1"/>
    <col min="12" max="12" width="12.42578125" style="41" customWidth="1"/>
    <col min="13" max="13" width="12" style="41" bestFit="1" customWidth="1"/>
    <col min="14" max="14" width="12.140625" style="41" customWidth="1"/>
    <col min="15" max="15" width="17.42578125" style="41" bestFit="1" customWidth="1"/>
    <col min="16" max="16" width="12.140625" style="41" bestFit="1" customWidth="1"/>
    <col min="17" max="16384" width="10.85546875" style="41"/>
  </cols>
  <sheetData>
    <row r="1" spans="1:16" ht="14.25" customHeight="1" x14ac:dyDescent="0.2">
      <c r="A1" s="317" t="s">
        <v>8513</v>
      </c>
      <c r="B1" s="317"/>
      <c r="C1" s="317"/>
      <c r="D1" s="317"/>
      <c r="E1" s="317"/>
      <c r="F1" s="317"/>
      <c r="G1" s="317"/>
      <c r="H1" s="317"/>
      <c r="I1" s="317"/>
    </row>
    <row r="2" spans="1:16" ht="14.25" customHeight="1" x14ac:dyDescent="0.2">
      <c r="A2" s="317" t="s">
        <v>8514</v>
      </c>
      <c r="B2" s="317"/>
      <c r="C2" s="317"/>
      <c r="D2" s="317"/>
      <c r="E2" s="317"/>
      <c r="F2" s="317"/>
      <c r="G2" s="317"/>
      <c r="H2" s="317"/>
      <c r="I2" s="317"/>
    </row>
    <row r="3" spans="1:16" ht="14.25" customHeight="1" x14ac:dyDescent="0.2">
      <c r="A3" s="292" t="s">
        <v>4130</v>
      </c>
      <c r="B3" s="292"/>
      <c r="C3" s="79"/>
      <c r="D3" s="79"/>
      <c r="E3" s="79"/>
      <c r="F3" s="79"/>
      <c r="G3" s="79"/>
      <c r="H3" s="79"/>
      <c r="I3" s="79"/>
      <c r="K3" s="302"/>
      <c r="L3" s="302"/>
      <c r="M3" s="302"/>
      <c r="N3" s="302"/>
      <c r="O3" s="302"/>
      <c r="P3" s="302"/>
    </row>
    <row r="4" spans="1:16" ht="14.25" customHeight="1" x14ac:dyDescent="0.2">
      <c r="A4" s="292"/>
      <c r="B4" s="292"/>
      <c r="C4" s="79"/>
      <c r="D4" s="79"/>
      <c r="E4" s="79"/>
      <c r="F4" s="79"/>
      <c r="G4" s="79"/>
      <c r="H4" s="79"/>
      <c r="I4" s="79"/>
      <c r="K4" s="302"/>
      <c r="L4" s="302"/>
      <c r="M4" s="302"/>
      <c r="N4" s="302"/>
      <c r="O4" s="302"/>
      <c r="P4" s="302"/>
    </row>
    <row r="5" spans="1:16" ht="14.25" customHeight="1" x14ac:dyDescent="0.2">
      <c r="A5" s="168" t="s">
        <v>90</v>
      </c>
      <c r="B5" s="168"/>
      <c r="C5" s="168"/>
      <c r="D5" s="168"/>
      <c r="E5" s="168"/>
      <c r="F5" s="168"/>
      <c r="G5" s="168"/>
      <c r="H5" s="182" t="s">
        <v>2224</v>
      </c>
      <c r="I5" s="183"/>
      <c r="J5" s="162"/>
      <c r="K5" s="172"/>
      <c r="L5" s="172"/>
      <c r="M5" s="172"/>
      <c r="N5" s="172"/>
      <c r="O5" s="172"/>
      <c r="P5" s="172"/>
    </row>
    <row r="6" spans="1:16" ht="14.25" customHeight="1" x14ac:dyDescent="0.2">
      <c r="A6" s="168" t="s">
        <v>77</v>
      </c>
      <c r="B6" s="168"/>
      <c r="C6" s="168"/>
      <c r="D6" s="168"/>
      <c r="E6" s="168"/>
      <c r="F6" s="168"/>
      <c r="G6" s="168"/>
      <c r="H6" s="184" t="s">
        <v>2192</v>
      </c>
      <c r="I6" s="185" t="s">
        <v>2193</v>
      </c>
      <c r="J6" s="162"/>
      <c r="K6" s="172"/>
      <c r="L6" s="172"/>
      <c r="M6" s="172"/>
      <c r="N6" s="172"/>
      <c r="O6" s="172"/>
      <c r="P6" s="172"/>
    </row>
    <row r="7" spans="1:16" ht="14.25" customHeight="1" x14ac:dyDescent="0.2">
      <c r="A7" s="168"/>
      <c r="B7" s="168"/>
      <c r="C7" s="168"/>
      <c r="D7" s="168"/>
      <c r="E7" s="168"/>
      <c r="F7" s="168"/>
      <c r="G7" s="168"/>
      <c r="H7" s="162"/>
      <c r="I7" s="172"/>
      <c r="J7" s="162"/>
      <c r="K7" s="172"/>
      <c r="L7" s="172"/>
      <c r="M7" s="172"/>
      <c r="N7" s="172"/>
      <c r="O7" s="172"/>
      <c r="P7" s="172"/>
    </row>
    <row r="8" spans="1:16" ht="14.25" customHeight="1" x14ac:dyDescent="0.2">
      <c r="A8" s="157" t="s">
        <v>4082</v>
      </c>
      <c r="B8" s="157" t="s">
        <v>4079</v>
      </c>
      <c r="C8" s="168"/>
      <c r="D8" s="168"/>
      <c r="E8" s="168"/>
      <c r="F8" s="168"/>
      <c r="G8" s="168"/>
      <c r="H8" s="173" t="s">
        <v>2223</v>
      </c>
      <c r="I8" s="241">
        <f>IF(indice!$C$88="",indice!$D$7,indice!$C$88)</f>
        <v>0</v>
      </c>
      <c r="J8" s="162"/>
      <c r="K8" s="172"/>
      <c r="L8" s="172"/>
      <c r="M8" s="172"/>
      <c r="N8" s="172"/>
      <c r="O8" s="173" t="s">
        <v>2223</v>
      </c>
      <c r="P8" s="198">
        <f>$I$8</f>
        <v>0</v>
      </c>
    </row>
    <row r="9" spans="1:16" ht="14.25" customHeight="1" x14ac:dyDescent="0.2">
      <c r="A9" s="168" t="s">
        <v>7386</v>
      </c>
      <c r="B9" s="168"/>
      <c r="C9" s="168"/>
      <c r="D9" s="168"/>
      <c r="E9" s="168"/>
      <c r="F9" s="168"/>
      <c r="G9" s="168"/>
      <c r="H9" s="173" t="s">
        <v>2221</v>
      </c>
      <c r="I9" s="189">
        <f>indice!$E$10</f>
        <v>0</v>
      </c>
      <c r="J9" s="162"/>
      <c r="K9" s="172"/>
      <c r="L9" s="172"/>
      <c r="M9" s="172"/>
      <c r="N9" s="172"/>
      <c r="O9" s="172"/>
      <c r="P9" s="172"/>
    </row>
    <row r="10" spans="1:16" ht="14.25" customHeight="1" x14ac:dyDescent="0.2">
      <c r="A10" s="168"/>
      <c r="B10" s="168"/>
      <c r="C10" s="168"/>
      <c r="D10" s="168"/>
      <c r="E10" s="218"/>
      <c r="F10" s="168"/>
      <c r="G10" s="168"/>
      <c r="H10" s="173" t="s">
        <v>2221</v>
      </c>
      <c r="I10" s="189">
        <f>indice!$F$10</f>
        <v>0</v>
      </c>
      <c r="J10" s="162"/>
      <c r="K10" s="172"/>
      <c r="L10" s="172"/>
      <c r="M10" s="172"/>
      <c r="N10" s="172"/>
      <c r="O10" s="172"/>
      <c r="P10" s="172"/>
    </row>
    <row r="11" spans="1:16" ht="14.25" customHeight="1" x14ac:dyDescent="0.2">
      <c r="A11" s="55" t="s">
        <v>137</v>
      </c>
      <c r="B11" s="55" t="s">
        <v>4080</v>
      </c>
      <c r="C11" s="55" t="s">
        <v>141</v>
      </c>
      <c r="D11" s="55"/>
      <c r="E11" s="85" t="s">
        <v>143</v>
      </c>
      <c r="F11" s="67" t="s">
        <v>145</v>
      </c>
      <c r="G11" s="67" t="s">
        <v>2223</v>
      </c>
      <c r="H11" s="67" t="s">
        <v>148</v>
      </c>
      <c r="I11" s="67" t="s">
        <v>150</v>
      </c>
      <c r="K11" s="68" t="s">
        <v>3564</v>
      </c>
      <c r="L11" s="68"/>
      <c r="M11" s="68" t="s">
        <v>4534</v>
      </c>
      <c r="N11" s="68"/>
      <c r="O11" s="68" t="s">
        <v>143</v>
      </c>
      <c r="P11" s="68" t="s">
        <v>148</v>
      </c>
    </row>
    <row r="12" spans="1:16" ht="14.25" customHeight="1" x14ac:dyDescent="0.2">
      <c r="A12" s="56" t="s">
        <v>138</v>
      </c>
      <c r="B12" s="56" t="s">
        <v>4078</v>
      </c>
      <c r="C12" s="56" t="s">
        <v>142</v>
      </c>
      <c r="D12" s="56"/>
      <c r="E12" s="86" t="s">
        <v>144</v>
      </c>
      <c r="F12" s="69" t="s">
        <v>146</v>
      </c>
      <c r="G12" s="69" t="s">
        <v>147</v>
      </c>
      <c r="H12" s="69" t="s">
        <v>149</v>
      </c>
      <c r="I12" s="69" t="s">
        <v>151</v>
      </c>
      <c r="K12" s="70" t="s">
        <v>3565</v>
      </c>
      <c r="L12" s="70"/>
      <c r="M12" s="70" t="s">
        <v>3566</v>
      </c>
      <c r="N12" s="70"/>
      <c r="O12" s="70" t="s">
        <v>165</v>
      </c>
      <c r="P12" s="70" t="s">
        <v>149</v>
      </c>
    </row>
    <row r="13" spans="1:16" ht="14.25" customHeight="1" x14ac:dyDescent="0.2">
      <c r="A13" s="22"/>
      <c r="B13" s="22"/>
      <c r="C13" s="22" t="s">
        <v>159</v>
      </c>
      <c r="D13" s="22" t="s">
        <v>0</v>
      </c>
      <c r="E13" s="36" t="s">
        <v>15</v>
      </c>
      <c r="F13" s="36"/>
      <c r="G13" s="36"/>
      <c r="H13" s="36" t="str">
        <f>E13</f>
        <v>€</v>
      </c>
      <c r="I13" s="36">
        <f>$I$9</f>
        <v>0</v>
      </c>
      <c r="K13" s="25"/>
      <c r="L13" s="25"/>
      <c r="M13" s="25"/>
      <c r="N13" s="25"/>
      <c r="O13" s="25"/>
      <c r="P13" s="95"/>
    </row>
    <row r="14" spans="1:16" ht="14.25" customHeight="1" x14ac:dyDescent="0.2">
      <c r="A14" s="22" t="s">
        <v>5099</v>
      </c>
      <c r="B14" s="22" t="s">
        <v>5100</v>
      </c>
      <c r="C14" s="22">
        <v>0.45</v>
      </c>
      <c r="D14" s="22">
        <v>0.6</v>
      </c>
      <c r="E14" s="118">
        <v>463.28</v>
      </c>
      <c r="F14" s="35"/>
      <c r="G14" s="36">
        <f t="shared" ref="G14:G24" si="0">IF(F14="",IF($I$8="","",$I$8),F14)</f>
        <v>0</v>
      </c>
      <c r="H14" s="36">
        <f t="shared" ref="H14:H24" si="1">ROUND(E14*(G14),2)</f>
        <v>0</v>
      </c>
      <c r="I14" s="61">
        <f>H14*$I$10</f>
        <v>0</v>
      </c>
      <c r="K14" s="26"/>
      <c r="L14" s="26">
        <f>IFERROR((VLOOKUP(K14,tenute!D:E,2,FALSE)),0)</f>
        <v>0</v>
      </c>
      <c r="M14" s="26"/>
      <c r="N14" s="26">
        <f>IFERROR((VLOOKUP(M14,guarnizioni!G:H,2,FALSE)),0)</f>
        <v>0</v>
      </c>
      <c r="O14" s="26">
        <f t="shared" ref="O14:O24" si="2">E14+L14+N14</f>
        <v>463.28</v>
      </c>
      <c r="P14" s="26">
        <f>O14*$I$8</f>
        <v>0</v>
      </c>
    </row>
    <row r="15" spans="1:16" ht="14.25" customHeight="1" x14ac:dyDescent="0.2">
      <c r="A15" s="22" t="s">
        <v>503</v>
      </c>
      <c r="B15" s="22" t="s">
        <v>504</v>
      </c>
      <c r="C15" s="22">
        <v>0.55000000000000004</v>
      </c>
      <c r="D15" s="22">
        <v>0.75</v>
      </c>
      <c r="E15" s="118">
        <v>555.66999999999996</v>
      </c>
      <c r="F15" s="35"/>
      <c r="G15" s="36">
        <f>IF(F15="",IF($I$8="","",$I$8),F15)</f>
        <v>0</v>
      </c>
      <c r="H15" s="36">
        <f>ROUND(E15*(G15),2)</f>
        <v>0</v>
      </c>
      <c r="I15" s="61">
        <f>H15*$I$10</f>
        <v>0</v>
      </c>
      <c r="K15" s="26"/>
      <c r="L15" s="26">
        <f>IFERROR((VLOOKUP(K15,tenute!D:E,2,FALSE)),0)</f>
        <v>0</v>
      </c>
      <c r="M15" s="26"/>
      <c r="N15" s="26">
        <f>IFERROR((VLOOKUP(M15,guarnizioni!G:H,2,FALSE)),0)</f>
        <v>0</v>
      </c>
      <c r="O15" s="26">
        <f>E15+L15+N15</f>
        <v>555.66999999999996</v>
      </c>
      <c r="P15" s="26">
        <f>O15*$I$8</f>
        <v>0</v>
      </c>
    </row>
    <row r="16" spans="1:16" ht="14.25" customHeight="1" x14ac:dyDescent="0.2">
      <c r="A16" s="22" t="s">
        <v>505</v>
      </c>
      <c r="B16" s="22" t="s">
        <v>506</v>
      </c>
      <c r="C16" s="22">
        <v>0.75</v>
      </c>
      <c r="D16" s="22">
        <v>1</v>
      </c>
      <c r="E16" s="118">
        <v>572.17999999999995</v>
      </c>
      <c r="F16" s="35"/>
      <c r="G16" s="36">
        <f t="shared" si="0"/>
        <v>0</v>
      </c>
      <c r="H16" s="36">
        <f t="shared" si="1"/>
        <v>0</v>
      </c>
      <c r="I16" s="61">
        <f t="shared" ref="I16:I24" si="3">H16*$I$10</f>
        <v>0</v>
      </c>
      <c r="K16" s="26"/>
      <c r="L16" s="26">
        <f>IFERROR((VLOOKUP(K16,tenute!D:E,2,FALSE)),0)</f>
        <v>0</v>
      </c>
      <c r="M16" s="26"/>
      <c r="N16" s="26">
        <f>IFERROR((VLOOKUP(M16,guarnizioni!G:H,2,FALSE)),0)</f>
        <v>0</v>
      </c>
      <c r="O16" s="26">
        <f t="shared" si="2"/>
        <v>572.17999999999995</v>
      </c>
      <c r="P16" s="26">
        <f t="shared" ref="P16:P24" si="4">O16*$I$8</f>
        <v>0</v>
      </c>
    </row>
    <row r="17" spans="1:16" ht="14.25" customHeight="1" x14ac:dyDescent="0.2">
      <c r="A17" s="22" t="s">
        <v>507</v>
      </c>
      <c r="B17" s="22" t="s">
        <v>508</v>
      </c>
      <c r="C17" s="22">
        <v>0.9</v>
      </c>
      <c r="D17" s="22">
        <v>1.2</v>
      </c>
      <c r="E17" s="118">
        <v>634.82000000000005</v>
      </c>
      <c r="F17" s="35"/>
      <c r="G17" s="36">
        <f t="shared" si="0"/>
        <v>0</v>
      </c>
      <c r="H17" s="36">
        <f t="shared" si="1"/>
        <v>0</v>
      </c>
      <c r="I17" s="61">
        <f t="shared" si="3"/>
        <v>0</v>
      </c>
      <c r="K17" s="26"/>
      <c r="L17" s="26">
        <f>IFERROR((VLOOKUP(K17,tenute!D:E,2,FALSE)),0)</f>
        <v>0</v>
      </c>
      <c r="M17" s="26"/>
      <c r="N17" s="26">
        <f>IFERROR((VLOOKUP(M17,guarnizioni!G:H,2,FALSE)),0)</f>
        <v>0</v>
      </c>
      <c r="O17" s="26">
        <f t="shared" si="2"/>
        <v>634.82000000000005</v>
      </c>
      <c r="P17" s="26">
        <f t="shared" si="4"/>
        <v>0</v>
      </c>
    </row>
    <row r="18" spans="1:16" ht="14.25" customHeight="1" x14ac:dyDescent="0.2">
      <c r="A18" s="22" t="s">
        <v>509</v>
      </c>
      <c r="B18" s="22" t="s">
        <v>510</v>
      </c>
      <c r="C18" s="22">
        <v>1.1000000000000001</v>
      </c>
      <c r="D18" s="22">
        <v>1.5</v>
      </c>
      <c r="E18" s="118">
        <v>694.21</v>
      </c>
      <c r="F18" s="35"/>
      <c r="G18" s="36">
        <f t="shared" si="0"/>
        <v>0</v>
      </c>
      <c r="H18" s="36">
        <f t="shared" si="1"/>
        <v>0</v>
      </c>
      <c r="I18" s="61">
        <f t="shared" si="3"/>
        <v>0</v>
      </c>
      <c r="K18" s="26"/>
      <c r="L18" s="26">
        <f>IFERROR((VLOOKUP(K18,tenute!D:E,2,FALSE)),0)</f>
        <v>0</v>
      </c>
      <c r="M18" s="26"/>
      <c r="N18" s="26">
        <f>IFERROR((VLOOKUP(M18,guarnizioni!G:H,2,FALSE)),0)</f>
        <v>0</v>
      </c>
      <c r="O18" s="26">
        <f t="shared" si="2"/>
        <v>694.21</v>
      </c>
      <c r="P18" s="26">
        <f t="shared" si="4"/>
        <v>0</v>
      </c>
    </row>
    <row r="19" spans="1:16" ht="14.25" customHeight="1" x14ac:dyDescent="0.2">
      <c r="A19" s="22" t="s">
        <v>511</v>
      </c>
      <c r="B19" s="22" t="s">
        <v>512</v>
      </c>
      <c r="C19" s="22">
        <v>1.5</v>
      </c>
      <c r="D19" s="22">
        <v>2</v>
      </c>
      <c r="E19" s="118">
        <v>710.69</v>
      </c>
      <c r="F19" s="35"/>
      <c r="G19" s="36">
        <f t="shared" si="0"/>
        <v>0</v>
      </c>
      <c r="H19" s="36">
        <f t="shared" si="1"/>
        <v>0</v>
      </c>
      <c r="I19" s="61">
        <f t="shared" si="3"/>
        <v>0</v>
      </c>
      <c r="K19" s="26"/>
      <c r="L19" s="26">
        <f>IFERROR((VLOOKUP(K19,tenute!D:E,2,FALSE)),0)</f>
        <v>0</v>
      </c>
      <c r="M19" s="26"/>
      <c r="N19" s="26">
        <f>IFERROR((VLOOKUP(M19,guarnizioni!G:H,2,FALSE)),0)</f>
        <v>0</v>
      </c>
      <c r="O19" s="26">
        <f t="shared" si="2"/>
        <v>710.69</v>
      </c>
      <c r="P19" s="26">
        <f t="shared" si="4"/>
        <v>0</v>
      </c>
    </row>
    <row r="20" spans="1:16" ht="14.25" customHeight="1" x14ac:dyDescent="0.2">
      <c r="A20" s="22" t="s">
        <v>513</v>
      </c>
      <c r="B20" s="22" t="s">
        <v>514</v>
      </c>
      <c r="C20" s="22">
        <v>0.55000000000000004</v>
      </c>
      <c r="D20" s="22">
        <v>0.75</v>
      </c>
      <c r="E20" s="118">
        <v>717.27</v>
      </c>
      <c r="F20" s="35"/>
      <c r="G20" s="36">
        <f t="shared" si="0"/>
        <v>0</v>
      </c>
      <c r="H20" s="36">
        <f t="shared" si="1"/>
        <v>0</v>
      </c>
      <c r="I20" s="61">
        <f t="shared" si="3"/>
        <v>0</v>
      </c>
      <c r="K20" s="26"/>
      <c r="L20" s="26">
        <f>IFERROR((VLOOKUP(K20,tenute!D:E,2,FALSE)),0)</f>
        <v>0</v>
      </c>
      <c r="M20" s="26"/>
      <c r="N20" s="26">
        <f>IFERROR((VLOOKUP(M20,guarnizioni!G:H,2,FALSE)),0)</f>
        <v>0</v>
      </c>
      <c r="O20" s="26">
        <f t="shared" si="2"/>
        <v>717.27</v>
      </c>
      <c r="P20" s="26">
        <f t="shared" si="4"/>
        <v>0</v>
      </c>
    </row>
    <row r="21" spans="1:16" ht="14.25" customHeight="1" x14ac:dyDescent="0.2">
      <c r="A21" s="22" t="s">
        <v>515</v>
      </c>
      <c r="B21" s="22" t="s">
        <v>516</v>
      </c>
      <c r="C21" s="22">
        <v>0.75</v>
      </c>
      <c r="D21" s="22">
        <v>1</v>
      </c>
      <c r="E21" s="118">
        <v>733.77</v>
      </c>
      <c r="F21" s="35"/>
      <c r="G21" s="36">
        <f t="shared" si="0"/>
        <v>0</v>
      </c>
      <c r="H21" s="36">
        <f t="shared" si="1"/>
        <v>0</v>
      </c>
      <c r="I21" s="61">
        <f t="shared" si="3"/>
        <v>0</v>
      </c>
      <c r="K21" s="26"/>
      <c r="L21" s="26">
        <f>IFERROR((VLOOKUP(K21,tenute!D:E,2,FALSE)),0)</f>
        <v>0</v>
      </c>
      <c r="M21" s="26"/>
      <c r="N21" s="26">
        <f>IFERROR((VLOOKUP(M21,guarnizioni!G:H,2,FALSE)),0)</f>
        <v>0</v>
      </c>
      <c r="O21" s="26">
        <f t="shared" si="2"/>
        <v>733.77</v>
      </c>
      <c r="P21" s="26">
        <f t="shared" si="4"/>
        <v>0</v>
      </c>
    </row>
    <row r="22" spans="1:16" ht="14.25" customHeight="1" x14ac:dyDescent="0.2">
      <c r="A22" s="22" t="s">
        <v>2671</v>
      </c>
      <c r="B22" s="22" t="s">
        <v>517</v>
      </c>
      <c r="C22" s="22">
        <v>0.9</v>
      </c>
      <c r="D22" s="22">
        <v>1.2</v>
      </c>
      <c r="E22" s="118">
        <v>796.43</v>
      </c>
      <c r="F22" s="35"/>
      <c r="G22" s="36">
        <f t="shared" si="0"/>
        <v>0</v>
      </c>
      <c r="H22" s="36">
        <f t="shared" si="1"/>
        <v>0</v>
      </c>
      <c r="I22" s="61">
        <f t="shared" si="3"/>
        <v>0</v>
      </c>
      <c r="K22" s="26"/>
      <c r="L22" s="26">
        <f>IFERROR((VLOOKUP(K22,tenute!D:E,2,FALSE)),0)</f>
        <v>0</v>
      </c>
      <c r="M22" s="26"/>
      <c r="N22" s="26">
        <f>IFERROR((VLOOKUP(M22,guarnizioni!G:H,2,FALSE)),0)</f>
        <v>0</v>
      </c>
      <c r="O22" s="26">
        <f t="shared" si="2"/>
        <v>796.43</v>
      </c>
      <c r="P22" s="26">
        <f t="shared" si="4"/>
        <v>0</v>
      </c>
    </row>
    <row r="23" spans="1:16" ht="14.25" customHeight="1" x14ac:dyDescent="0.2">
      <c r="A23" s="22" t="s">
        <v>2672</v>
      </c>
      <c r="B23" s="22" t="s">
        <v>518</v>
      </c>
      <c r="C23" s="22">
        <v>1.1000000000000001</v>
      </c>
      <c r="D23" s="22">
        <v>1.5</v>
      </c>
      <c r="E23" s="118">
        <v>855.78</v>
      </c>
      <c r="F23" s="35"/>
      <c r="G23" s="36">
        <f t="shared" si="0"/>
        <v>0</v>
      </c>
      <c r="H23" s="36">
        <f t="shared" si="1"/>
        <v>0</v>
      </c>
      <c r="I23" s="61">
        <f t="shared" si="3"/>
        <v>0</v>
      </c>
      <c r="K23" s="26"/>
      <c r="L23" s="26">
        <f>IFERROR((VLOOKUP(K23,tenute!D:E,2,FALSE)),0)</f>
        <v>0</v>
      </c>
      <c r="M23" s="26"/>
      <c r="N23" s="26">
        <f>IFERROR((VLOOKUP(M23,guarnizioni!G:H,2,FALSE)),0)</f>
        <v>0</v>
      </c>
      <c r="O23" s="26">
        <f t="shared" si="2"/>
        <v>855.78</v>
      </c>
      <c r="P23" s="26">
        <f t="shared" si="4"/>
        <v>0</v>
      </c>
    </row>
    <row r="24" spans="1:16" ht="14.25" customHeight="1" x14ac:dyDescent="0.2">
      <c r="A24" s="22" t="s">
        <v>519</v>
      </c>
      <c r="B24" s="22" t="s">
        <v>520</v>
      </c>
      <c r="C24" s="22">
        <v>1.5</v>
      </c>
      <c r="D24" s="22">
        <v>2</v>
      </c>
      <c r="E24" s="118">
        <v>872.26</v>
      </c>
      <c r="F24" s="35"/>
      <c r="G24" s="36">
        <f t="shared" si="0"/>
        <v>0</v>
      </c>
      <c r="H24" s="36">
        <f t="shared" si="1"/>
        <v>0</v>
      </c>
      <c r="I24" s="61">
        <f t="shared" si="3"/>
        <v>0</v>
      </c>
      <c r="K24" s="26"/>
      <c r="L24" s="26">
        <f>IFERROR((VLOOKUP(K24,tenute!D:E,2,FALSE)),0)</f>
        <v>0</v>
      </c>
      <c r="M24" s="26"/>
      <c r="N24" s="26">
        <f>IFERROR((VLOOKUP(M24,guarnizioni!G:H,2,FALSE)),0)</f>
        <v>0</v>
      </c>
      <c r="O24" s="26">
        <f t="shared" si="2"/>
        <v>872.26</v>
      </c>
      <c r="P24" s="26">
        <f t="shared" si="4"/>
        <v>0</v>
      </c>
    </row>
    <row r="25" spans="1:16" ht="14.25" customHeight="1" x14ac:dyDescent="0.25">
      <c r="E25" s="179"/>
      <c r="F25" s="76"/>
      <c r="G25" s="76"/>
      <c r="H25" s="76"/>
      <c r="I25" s="84"/>
    </row>
    <row r="26" spans="1:16" ht="14.25" customHeight="1" x14ac:dyDescent="0.2">
      <c r="A26" s="22" t="s">
        <v>5101</v>
      </c>
      <c r="B26" s="22" t="s">
        <v>5102</v>
      </c>
      <c r="C26" s="22">
        <v>0.45</v>
      </c>
      <c r="D26" s="22">
        <v>0.6</v>
      </c>
      <c r="E26" s="118">
        <v>463.28</v>
      </c>
      <c r="F26" s="35"/>
      <c r="G26" s="36">
        <f t="shared" ref="G26:G31" si="5">IF(F26="",IF($I$8="","",$I$8),F26)</f>
        <v>0</v>
      </c>
      <c r="H26" s="36">
        <f t="shared" ref="H26:H31" si="6">ROUND(E26*(G26),2)</f>
        <v>0</v>
      </c>
      <c r="I26" s="61">
        <f t="shared" ref="I26:I31" si="7">H26*$I$10</f>
        <v>0</v>
      </c>
      <c r="K26" s="26"/>
      <c r="L26" s="26">
        <f>IFERROR((VLOOKUP(K26,tenute!D:E,2,FALSE)),0)</f>
        <v>0</v>
      </c>
      <c r="M26" s="26"/>
      <c r="N26" s="26">
        <f>IFERROR((VLOOKUP(M26,guarnizioni!G:H,2,FALSE)),0)</f>
        <v>0</v>
      </c>
      <c r="O26" s="26">
        <f t="shared" ref="O26:O31" si="8">E26+L26+N26</f>
        <v>463.28</v>
      </c>
      <c r="P26" s="26">
        <f t="shared" ref="P26:P31" si="9">O26*$I$8</f>
        <v>0</v>
      </c>
    </row>
    <row r="27" spans="1:16" ht="14.25" customHeight="1" x14ac:dyDescent="0.2">
      <c r="A27" s="22" t="s">
        <v>521</v>
      </c>
      <c r="B27" s="22" t="s">
        <v>522</v>
      </c>
      <c r="C27" s="22">
        <v>0.55000000000000004</v>
      </c>
      <c r="D27" s="22">
        <v>0.75</v>
      </c>
      <c r="E27" s="118">
        <v>555.66999999999996</v>
      </c>
      <c r="F27" s="35"/>
      <c r="G27" s="36">
        <f t="shared" si="5"/>
        <v>0</v>
      </c>
      <c r="H27" s="36">
        <f t="shared" si="6"/>
        <v>0</v>
      </c>
      <c r="I27" s="61">
        <f t="shared" si="7"/>
        <v>0</v>
      </c>
      <c r="K27" s="26"/>
      <c r="L27" s="26">
        <f>IFERROR((VLOOKUP(K27,tenute!D:E,2,FALSE)),0)</f>
        <v>0</v>
      </c>
      <c r="M27" s="26"/>
      <c r="N27" s="26">
        <f>IFERROR((VLOOKUP(M27,guarnizioni!G:H,2,FALSE)),0)</f>
        <v>0</v>
      </c>
      <c r="O27" s="26">
        <f t="shared" si="8"/>
        <v>555.66999999999996</v>
      </c>
      <c r="P27" s="26">
        <f t="shared" si="9"/>
        <v>0</v>
      </c>
    </row>
    <row r="28" spans="1:16" ht="14.25" customHeight="1" x14ac:dyDescent="0.2">
      <c r="A28" s="22" t="s">
        <v>523</v>
      </c>
      <c r="B28" s="22" t="s">
        <v>524</v>
      </c>
      <c r="C28" s="22">
        <v>0.75</v>
      </c>
      <c r="D28" s="22">
        <v>1</v>
      </c>
      <c r="E28" s="118">
        <v>572.17999999999995</v>
      </c>
      <c r="F28" s="35"/>
      <c r="G28" s="36">
        <f t="shared" si="5"/>
        <v>0</v>
      </c>
      <c r="H28" s="36">
        <f t="shared" si="6"/>
        <v>0</v>
      </c>
      <c r="I28" s="61">
        <f t="shared" si="7"/>
        <v>0</v>
      </c>
      <c r="K28" s="26"/>
      <c r="L28" s="26">
        <f>IFERROR((VLOOKUP(K28,tenute!D:E,2,FALSE)),0)</f>
        <v>0</v>
      </c>
      <c r="M28" s="26"/>
      <c r="N28" s="26">
        <f>IFERROR((VLOOKUP(M28,guarnizioni!G:H,2,FALSE)),0)</f>
        <v>0</v>
      </c>
      <c r="O28" s="26">
        <f t="shared" si="8"/>
        <v>572.17999999999995</v>
      </c>
      <c r="P28" s="26">
        <f t="shared" si="9"/>
        <v>0</v>
      </c>
    </row>
    <row r="29" spans="1:16" ht="14.25" customHeight="1" x14ac:dyDescent="0.2">
      <c r="A29" s="22" t="s">
        <v>525</v>
      </c>
      <c r="B29" s="22" t="s">
        <v>526</v>
      </c>
      <c r="C29" s="22">
        <v>0.9</v>
      </c>
      <c r="D29" s="22">
        <v>1.2</v>
      </c>
      <c r="E29" s="118">
        <v>634.82000000000005</v>
      </c>
      <c r="F29" s="35"/>
      <c r="G29" s="36">
        <f t="shared" si="5"/>
        <v>0</v>
      </c>
      <c r="H29" s="36">
        <f t="shared" si="6"/>
        <v>0</v>
      </c>
      <c r="I29" s="61">
        <f t="shared" si="7"/>
        <v>0</v>
      </c>
      <c r="K29" s="26"/>
      <c r="L29" s="26">
        <f>IFERROR((VLOOKUP(K29,tenute!D:E,2,FALSE)),0)</f>
        <v>0</v>
      </c>
      <c r="M29" s="26"/>
      <c r="N29" s="26">
        <f>IFERROR((VLOOKUP(M29,guarnizioni!G:H,2,FALSE)),0)</f>
        <v>0</v>
      </c>
      <c r="O29" s="26">
        <f t="shared" si="8"/>
        <v>634.82000000000005</v>
      </c>
      <c r="P29" s="26">
        <f t="shared" si="9"/>
        <v>0</v>
      </c>
    </row>
    <row r="30" spans="1:16" ht="14.25" customHeight="1" x14ac:dyDescent="0.2">
      <c r="A30" s="22" t="s">
        <v>527</v>
      </c>
      <c r="B30" s="22" t="s">
        <v>528</v>
      </c>
      <c r="C30" s="22">
        <v>1.1000000000000001</v>
      </c>
      <c r="D30" s="22">
        <v>1.5</v>
      </c>
      <c r="E30" s="118">
        <v>694.21</v>
      </c>
      <c r="F30" s="35"/>
      <c r="G30" s="36">
        <f t="shared" si="5"/>
        <v>0</v>
      </c>
      <c r="H30" s="36">
        <f t="shared" si="6"/>
        <v>0</v>
      </c>
      <c r="I30" s="61">
        <f t="shared" si="7"/>
        <v>0</v>
      </c>
      <c r="K30" s="26"/>
      <c r="L30" s="26">
        <f>IFERROR((VLOOKUP(K30,tenute!D:E,2,FALSE)),0)</f>
        <v>0</v>
      </c>
      <c r="M30" s="26"/>
      <c r="N30" s="26">
        <f>IFERROR((VLOOKUP(M30,guarnizioni!G:H,2,FALSE)),0)</f>
        <v>0</v>
      </c>
      <c r="O30" s="26">
        <f t="shared" si="8"/>
        <v>694.21</v>
      </c>
      <c r="P30" s="26">
        <f t="shared" si="9"/>
        <v>0</v>
      </c>
    </row>
    <row r="31" spans="1:16" ht="14.25" customHeight="1" x14ac:dyDescent="0.2">
      <c r="A31" s="22" t="s">
        <v>529</v>
      </c>
      <c r="B31" s="22" t="s">
        <v>530</v>
      </c>
      <c r="C31" s="22">
        <v>1.5</v>
      </c>
      <c r="D31" s="22">
        <v>2</v>
      </c>
      <c r="E31" s="118">
        <v>793.14</v>
      </c>
      <c r="F31" s="35"/>
      <c r="G31" s="36">
        <f t="shared" si="5"/>
        <v>0</v>
      </c>
      <c r="H31" s="36">
        <f t="shared" si="6"/>
        <v>0</v>
      </c>
      <c r="I31" s="61">
        <f t="shared" si="7"/>
        <v>0</v>
      </c>
      <c r="K31" s="26"/>
      <c r="L31" s="26">
        <f>IFERROR((VLOOKUP(K31,tenute!D:E,2,FALSE)),0)</f>
        <v>0</v>
      </c>
      <c r="M31" s="26"/>
      <c r="N31" s="26">
        <f>IFERROR((VLOOKUP(M31,guarnizioni!G:H,2,FALSE)),0)</f>
        <v>0</v>
      </c>
      <c r="O31" s="26">
        <f t="shared" si="8"/>
        <v>793.14</v>
      </c>
      <c r="P31" s="26">
        <f t="shared" si="9"/>
        <v>0</v>
      </c>
    </row>
    <row r="32" spans="1:16" ht="14.25" customHeight="1" x14ac:dyDescent="0.25">
      <c r="E32" s="179"/>
    </row>
    <row r="33" spans="1:16" ht="14.25" customHeight="1" x14ac:dyDescent="0.2">
      <c r="A33" s="22" t="s">
        <v>531</v>
      </c>
      <c r="B33" s="22" t="s">
        <v>532</v>
      </c>
      <c r="C33" s="22">
        <v>0.55000000000000004</v>
      </c>
      <c r="D33" s="22">
        <v>0.75</v>
      </c>
      <c r="E33" s="118">
        <v>588.66</v>
      </c>
      <c r="F33" s="35"/>
      <c r="G33" s="36">
        <f t="shared" ref="G33:G42" si="10">IF(F33="",IF($I$8="","",$I$8),F33)</f>
        <v>0</v>
      </c>
      <c r="H33" s="36">
        <f t="shared" ref="H33:H42" si="11">ROUND(E33*(G33),2)</f>
        <v>0</v>
      </c>
      <c r="I33" s="61">
        <f t="shared" ref="I33:I42" si="12">H33*$I$10</f>
        <v>0</v>
      </c>
      <c r="K33" s="26"/>
      <c r="L33" s="26">
        <f>IFERROR((VLOOKUP(K33,tenute!D:E,2,FALSE)),0)</f>
        <v>0</v>
      </c>
      <c r="M33" s="26"/>
      <c r="N33" s="26">
        <f>IFERROR((VLOOKUP(M33,guarnizioni!G:H,2,FALSE)),0)</f>
        <v>0</v>
      </c>
      <c r="O33" s="26">
        <f t="shared" ref="O33:O42" si="13">E33+L33+N33</f>
        <v>588.66</v>
      </c>
      <c r="P33" s="26">
        <f t="shared" ref="P33:P42" si="14">O33*$I$8</f>
        <v>0</v>
      </c>
    </row>
    <row r="34" spans="1:16" ht="14.25" customHeight="1" x14ac:dyDescent="0.2">
      <c r="A34" s="22" t="s">
        <v>533</v>
      </c>
      <c r="B34" s="22" t="s">
        <v>534</v>
      </c>
      <c r="C34" s="22">
        <v>0.75</v>
      </c>
      <c r="D34" s="22">
        <v>1</v>
      </c>
      <c r="E34" s="118">
        <v>605.99</v>
      </c>
      <c r="F34" s="35"/>
      <c r="G34" s="36">
        <f t="shared" si="10"/>
        <v>0</v>
      </c>
      <c r="H34" s="36">
        <f t="shared" si="11"/>
        <v>0</v>
      </c>
      <c r="I34" s="61">
        <f t="shared" si="12"/>
        <v>0</v>
      </c>
      <c r="K34" s="26"/>
      <c r="L34" s="26">
        <f>IFERROR((VLOOKUP(K34,tenute!D:E,2,FALSE)),0)</f>
        <v>0</v>
      </c>
      <c r="M34" s="26"/>
      <c r="N34" s="26">
        <f>IFERROR((VLOOKUP(M34,guarnizioni!G:H,2,FALSE)),0)</f>
        <v>0</v>
      </c>
      <c r="O34" s="26">
        <f t="shared" si="13"/>
        <v>605.99</v>
      </c>
      <c r="P34" s="26">
        <f t="shared" si="14"/>
        <v>0</v>
      </c>
    </row>
    <row r="35" spans="1:16" ht="14.25" customHeight="1" x14ac:dyDescent="0.2">
      <c r="A35" s="22" t="s">
        <v>535</v>
      </c>
      <c r="B35" s="22" t="s">
        <v>536</v>
      </c>
      <c r="C35" s="22">
        <v>0.9</v>
      </c>
      <c r="D35" s="22">
        <v>1.2</v>
      </c>
      <c r="E35" s="118">
        <v>666.59</v>
      </c>
      <c r="F35" s="35"/>
      <c r="G35" s="36">
        <f t="shared" si="10"/>
        <v>0</v>
      </c>
      <c r="H35" s="36">
        <f t="shared" si="11"/>
        <v>0</v>
      </c>
      <c r="I35" s="61">
        <f t="shared" si="12"/>
        <v>0</v>
      </c>
      <c r="K35" s="26"/>
      <c r="L35" s="26">
        <f>IFERROR((VLOOKUP(K35,tenute!D:E,2,FALSE)),0)</f>
        <v>0</v>
      </c>
      <c r="M35" s="26"/>
      <c r="N35" s="26">
        <f>IFERROR((VLOOKUP(M35,guarnizioni!G:H,2,FALSE)),0)</f>
        <v>0</v>
      </c>
      <c r="O35" s="26">
        <f t="shared" si="13"/>
        <v>666.59</v>
      </c>
      <c r="P35" s="26">
        <f t="shared" si="14"/>
        <v>0</v>
      </c>
    </row>
    <row r="36" spans="1:16" ht="14.25" customHeight="1" x14ac:dyDescent="0.2">
      <c r="A36" s="22" t="s">
        <v>537</v>
      </c>
      <c r="B36" s="22" t="s">
        <v>538</v>
      </c>
      <c r="C36" s="22">
        <v>1.1000000000000001</v>
      </c>
      <c r="D36" s="22">
        <v>1.5</v>
      </c>
      <c r="E36" s="118">
        <v>727.18</v>
      </c>
      <c r="F36" s="35"/>
      <c r="G36" s="36">
        <f t="shared" si="10"/>
        <v>0</v>
      </c>
      <c r="H36" s="36">
        <f t="shared" si="11"/>
        <v>0</v>
      </c>
      <c r="I36" s="61">
        <f t="shared" si="12"/>
        <v>0</v>
      </c>
      <c r="K36" s="26"/>
      <c r="L36" s="26">
        <f>IFERROR((VLOOKUP(K36,tenute!D:E,2,FALSE)),0)</f>
        <v>0</v>
      </c>
      <c r="M36" s="26"/>
      <c r="N36" s="26">
        <f>IFERROR((VLOOKUP(M36,guarnizioni!G:H,2,FALSE)),0)</f>
        <v>0</v>
      </c>
      <c r="O36" s="26">
        <f t="shared" si="13"/>
        <v>727.18</v>
      </c>
      <c r="P36" s="26">
        <f t="shared" si="14"/>
        <v>0</v>
      </c>
    </row>
    <row r="37" spans="1:16" ht="14.25" customHeight="1" x14ac:dyDescent="0.2">
      <c r="A37" s="22" t="s">
        <v>539</v>
      </c>
      <c r="B37" s="22" t="s">
        <v>540</v>
      </c>
      <c r="C37" s="22">
        <v>1.5</v>
      </c>
      <c r="D37" s="22">
        <v>2</v>
      </c>
      <c r="E37" s="118">
        <v>744.48</v>
      </c>
      <c r="F37" s="35"/>
      <c r="G37" s="36">
        <f t="shared" si="10"/>
        <v>0</v>
      </c>
      <c r="H37" s="36">
        <f t="shared" si="11"/>
        <v>0</v>
      </c>
      <c r="I37" s="61">
        <f t="shared" si="12"/>
        <v>0</v>
      </c>
      <c r="K37" s="26"/>
      <c r="L37" s="26">
        <f>IFERROR((VLOOKUP(K37,tenute!D:E,2,FALSE)),0)</f>
        <v>0</v>
      </c>
      <c r="M37" s="26"/>
      <c r="N37" s="26">
        <f>IFERROR((VLOOKUP(M37,guarnizioni!G:H,2,FALSE)),0)</f>
        <v>0</v>
      </c>
      <c r="O37" s="26">
        <f t="shared" si="13"/>
        <v>744.48</v>
      </c>
      <c r="P37" s="26">
        <f t="shared" si="14"/>
        <v>0</v>
      </c>
    </row>
    <row r="38" spans="1:16" ht="14.25" customHeight="1" x14ac:dyDescent="0.2">
      <c r="A38" s="22" t="s">
        <v>541</v>
      </c>
      <c r="B38" s="22" t="s">
        <v>542</v>
      </c>
      <c r="C38" s="22">
        <v>0.55000000000000004</v>
      </c>
      <c r="D38" s="22">
        <v>0.75</v>
      </c>
      <c r="E38" s="118">
        <v>750.26</v>
      </c>
      <c r="F38" s="35"/>
      <c r="G38" s="36">
        <f t="shared" si="10"/>
        <v>0</v>
      </c>
      <c r="H38" s="36">
        <f t="shared" si="11"/>
        <v>0</v>
      </c>
      <c r="I38" s="61">
        <f t="shared" si="12"/>
        <v>0</v>
      </c>
      <c r="K38" s="26"/>
      <c r="L38" s="26">
        <f>IFERROR((VLOOKUP(K38,tenute!D:E,2,FALSE)),0)</f>
        <v>0</v>
      </c>
      <c r="M38" s="26"/>
      <c r="N38" s="26">
        <f>IFERROR((VLOOKUP(M38,guarnizioni!G:H,2,FALSE)),0)</f>
        <v>0</v>
      </c>
      <c r="O38" s="26">
        <f t="shared" si="13"/>
        <v>750.26</v>
      </c>
      <c r="P38" s="26">
        <f t="shared" si="14"/>
        <v>0</v>
      </c>
    </row>
    <row r="39" spans="1:16" ht="14.25" customHeight="1" x14ac:dyDescent="0.2">
      <c r="A39" s="22" t="s">
        <v>2656</v>
      </c>
      <c r="B39" s="22" t="s">
        <v>543</v>
      </c>
      <c r="C39" s="22">
        <v>0.75</v>
      </c>
      <c r="D39" s="22">
        <v>1</v>
      </c>
      <c r="E39" s="118">
        <v>767.58</v>
      </c>
      <c r="F39" s="35"/>
      <c r="G39" s="36">
        <f t="shared" si="10"/>
        <v>0</v>
      </c>
      <c r="H39" s="36">
        <f t="shared" si="11"/>
        <v>0</v>
      </c>
      <c r="I39" s="61">
        <f t="shared" si="12"/>
        <v>0</v>
      </c>
      <c r="K39" s="26"/>
      <c r="L39" s="26">
        <f>IFERROR((VLOOKUP(K39,tenute!D:E,2,FALSE)),0)</f>
        <v>0</v>
      </c>
      <c r="M39" s="26"/>
      <c r="N39" s="26">
        <f>IFERROR((VLOOKUP(M39,guarnizioni!G:H,2,FALSE)),0)</f>
        <v>0</v>
      </c>
      <c r="O39" s="26">
        <f t="shared" si="13"/>
        <v>767.58</v>
      </c>
      <c r="P39" s="26">
        <f t="shared" si="14"/>
        <v>0</v>
      </c>
    </row>
    <row r="40" spans="1:16" ht="14.25" customHeight="1" x14ac:dyDescent="0.2">
      <c r="A40" s="22" t="s">
        <v>2657</v>
      </c>
      <c r="B40" s="22" t="s">
        <v>544</v>
      </c>
      <c r="C40" s="22">
        <v>0.9</v>
      </c>
      <c r="D40" s="22">
        <v>1.2</v>
      </c>
      <c r="E40" s="118">
        <v>828.16</v>
      </c>
      <c r="F40" s="35"/>
      <c r="G40" s="36">
        <f t="shared" si="10"/>
        <v>0</v>
      </c>
      <c r="H40" s="36">
        <f t="shared" si="11"/>
        <v>0</v>
      </c>
      <c r="I40" s="61">
        <f t="shared" si="12"/>
        <v>0</v>
      </c>
      <c r="K40" s="26"/>
      <c r="L40" s="26">
        <f>IFERROR((VLOOKUP(K40,tenute!D:E,2,FALSE)),0)</f>
        <v>0</v>
      </c>
      <c r="M40" s="26"/>
      <c r="N40" s="26">
        <f>IFERROR((VLOOKUP(M40,guarnizioni!G:H,2,FALSE)),0)</f>
        <v>0</v>
      </c>
      <c r="O40" s="26">
        <f t="shared" si="13"/>
        <v>828.16</v>
      </c>
      <c r="P40" s="26">
        <f t="shared" si="14"/>
        <v>0</v>
      </c>
    </row>
    <row r="41" spans="1:16" ht="14.25" customHeight="1" x14ac:dyDescent="0.2">
      <c r="A41" s="22" t="s">
        <v>3430</v>
      </c>
      <c r="B41" s="22" t="s">
        <v>545</v>
      </c>
      <c r="C41" s="22">
        <v>1.1000000000000001</v>
      </c>
      <c r="D41" s="22">
        <v>1.5</v>
      </c>
      <c r="E41" s="118">
        <v>888.77</v>
      </c>
      <c r="F41" s="35"/>
      <c r="G41" s="36">
        <f t="shared" si="10"/>
        <v>0</v>
      </c>
      <c r="H41" s="36">
        <f t="shared" si="11"/>
        <v>0</v>
      </c>
      <c r="I41" s="61">
        <f t="shared" si="12"/>
        <v>0</v>
      </c>
      <c r="K41" s="26"/>
      <c r="L41" s="26">
        <f>IFERROR((VLOOKUP(K41,tenute!D:E,2,FALSE)),0)</f>
        <v>0</v>
      </c>
      <c r="M41" s="26"/>
      <c r="N41" s="26">
        <f>IFERROR((VLOOKUP(M41,guarnizioni!G:H,2,FALSE)),0)</f>
        <v>0</v>
      </c>
      <c r="O41" s="26">
        <f t="shared" si="13"/>
        <v>888.77</v>
      </c>
      <c r="P41" s="26">
        <f t="shared" si="14"/>
        <v>0</v>
      </c>
    </row>
    <row r="42" spans="1:16" ht="14.25" customHeight="1" x14ac:dyDescent="0.2">
      <c r="A42" s="22" t="s">
        <v>546</v>
      </c>
      <c r="B42" s="22" t="s">
        <v>547</v>
      </c>
      <c r="C42" s="22">
        <v>1.5</v>
      </c>
      <c r="D42" s="22">
        <v>2</v>
      </c>
      <c r="E42" s="118">
        <v>906.09</v>
      </c>
      <c r="F42" s="35"/>
      <c r="G42" s="36">
        <f t="shared" si="10"/>
        <v>0</v>
      </c>
      <c r="H42" s="36">
        <f t="shared" si="11"/>
        <v>0</v>
      </c>
      <c r="I42" s="61">
        <f t="shared" si="12"/>
        <v>0</v>
      </c>
      <c r="K42" s="26"/>
      <c r="L42" s="26">
        <f>IFERROR((VLOOKUP(K42,tenute!D:E,2,FALSE)),0)</f>
        <v>0</v>
      </c>
      <c r="M42" s="26"/>
      <c r="N42" s="26">
        <f>IFERROR((VLOOKUP(M42,guarnizioni!G:H,2,FALSE)),0)</f>
        <v>0</v>
      </c>
      <c r="O42" s="26">
        <f t="shared" si="13"/>
        <v>906.09</v>
      </c>
      <c r="P42" s="26">
        <f t="shared" si="14"/>
        <v>0</v>
      </c>
    </row>
    <row r="43" spans="1:16" ht="14.25" customHeight="1" x14ac:dyDescent="0.25">
      <c r="E43" s="179"/>
      <c r="I43" s="41"/>
    </row>
    <row r="44" spans="1:16" ht="14.25" customHeight="1" x14ac:dyDescent="0.2">
      <c r="A44" s="22" t="s">
        <v>548</v>
      </c>
      <c r="B44" s="22" t="s">
        <v>549</v>
      </c>
      <c r="C44" s="22">
        <v>0.55000000000000004</v>
      </c>
      <c r="D44" s="22">
        <v>0.75</v>
      </c>
      <c r="E44" s="118">
        <v>588.66</v>
      </c>
      <c r="F44" s="35"/>
      <c r="G44" s="36">
        <f>IF(F44="",IF($I$8="","",$I$8),F44)</f>
        <v>0</v>
      </c>
      <c r="H44" s="36">
        <f>ROUND(E44*(G44),2)</f>
        <v>0</v>
      </c>
      <c r="I44" s="61">
        <f>H44*$I$10</f>
        <v>0</v>
      </c>
      <c r="K44" s="26"/>
      <c r="L44" s="26">
        <f>IFERROR((VLOOKUP(K44,tenute!D:E,2,FALSE)),0)</f>
        <v>0</v>
      </c>
      <c r="M44" s="26"/>
      <c r="N44" s="26">
        <f>IFERROR((VLOOKUP(M44,guarnizioni!G:H,2,FALSE)),0)</f>
        <v>0</v>
      </c>
      <c r="O44" s="26">
        <f>E44+L44+N44</f>
        <v>588.66</v>
      </c>
      <c r="P44" s="26">
        <f>O44*$I$8</f>
        <v>0</v>
      </c>
    </row>
    <row r="45" spans="1:16" ht="14.25" customHeight="1" x14ac:dyDescent="0.2">
      <c r="A45" s="22" t="s">
        <v>550</v>
      </c>
      <c r="B45" s="22" t="s">
        <v>551</v>
      </c>
      <c r="C45" s="22">
        <v>0.75</v>
      </c>
      <c r="D45" s="22">
        <v>1</v>
      </c>
      <c r="E45" s="118">
        <v>605.99</v>
      </c>
      <c r="F45" s="35"/>
      <c r="G45" s="36">
        <f>IF(F45="",IF($I$8="","",$I$8),F45)</f>
        <v>0</v>
      </c>
      <c r="H45" s="36">
        <f>ROUND(E45*(G45),2)</f>
        <v>0</v>
      </c>
      <c r="I45" s="61">
        <f>H45*$I$10</f>
        <v>0</v>
      </c>
      <c r="K45" s="26"/>
      <c r="L45" s="26">
        <f>IFERROR((VLOOKUP(K45,tenute!D:E,2,FALSE)),0)</f>
        <v>0</v>
      </c>
      <c r="M45" s="26"/>
      <c r="N45" s="26">
        <f>IFERROR((VLOOKUP(M45,guarnizioni!G:H,2,FALSE)),0)</f>
        <v>0</v>
      </c>
      <c r="O45" s="26">
        <f>E45+L45+N45</f>
        <v>605.99</v>
      </c>
      <c r="P45" s="26">
        <f>O45*$I$8</f>
        <v>0</v>
      </c>
    </row>
    <row r="46" spans="1:16" ht="14.25" customHeight="1" x14ac:dyDescent="0.2">
      <c r="A46" s="22" t="s">
        <v>552</v>
      </c>
      <c r="B46" s="22" t="s">
        <v>553</v>
      </c>
      <c r="C46" s="22">
        <v>0.9</v>
      </c>
      <c r="D46" s="22">
        <v>1.2</v>
      </c>
      <c r="E46" s="118">
        <v>666.59</v>
      </c>
      <c r="F46" s="35"/>
      <c r="G46" s="36">
        <f>IF(F46="",IF($I$8="","",$I$8),F46)</f>
        <v>0</v>
      </c>
      <c r="H46" s="36">
        <f>ROUND(E46*(G46),2)</f>
        <v>0</v>
      </c>
      <c r="I46" s="61">
        <f>H46*$I$10</f>
        <v>0</v>
      </c>
      <c r="K46" s="26"/>
      <c r="L46" s="26">
        <f>IFERROR((VLOOKUP(K46,tenute!D:E,2,FALSE)),0)</f>
        <v>0</v>
      </c>
      <c r="M46" s="26"/>
      <c r="N46" s="26">
        <f>IFERROR((VLOOKUP(M46,guarnizioni!G:H,2,FALSE)),0)</f>
        <v>0</v>
      </c>
      <c r="O46" s="26">
        <f>E46+L46+N46</f>
        <v>666.59</v>
      </c>
      <c r="P46" s="26">
        <f>O46*$I$8</f>
        <v>0</v>
      </c>
    </row>
    <row r="47" spans="1:16" ht="14.25" customHeight="1" x14ac:dyDescent="0.2">
      <c r="A47" s="22" t="s">
        <v>554</v>
      </c>
      <c r="B47" s="22" t="s">
        <v>555</v>
      </c>
      <c r="C47" s="22">
        <v>1.1000000000000001</v>
      </c>
      <c r="D47" s="22">
        <v>1.5</v>
      </c>
      <c r="E47" s="118">
        <v>727.18</v>
      </c>
      <c r="F47" s="35"/>
      <c r="G47" s="36">
        <f>IF(F47="",IF($I$8="","",$I$8),F47)</f>
        <v>0</v>
      </c>
      <c r="H47" s="36">
        <f>ROUND(E47*(G47),2)</f>
        <v>0</v>
      </c>
      <c r="I47" s="61">
        <f>H47*$I$10</f>
        <v>0</v>
      </c>
      <c r="K47" s="26"/>
      <c r="L47" s="26">
        <f>IFERROR((VLOOKUP(K47,tenute!D:E,2,FALSE)),0)</f>
        <v>0</v>
      </c>
      <c r="M47" s="26"/>
      <c r="N47" s="26">
        <f>IFERROR((VLOOKUP(M47,guarnizioni!G:H,2,FALSE)),0)</f>
        <v>0</v>
      </c>
      <c r="O47" s="26">
        <f>E47+L47+N47</f>
        <v>727.18</v>
      </c>
      <c r="P47" s="26">
        <f>O47*$I$8</f>
        <v>0</v>
      </c>
    </row>
    <row r="48" spans="1:16" ht="14.25" customHeight="1" x14ac:dyDescent="0.2">
      <c r="A48" s="22" t="s">
        <v>556</v>
      </c>
      <c r="B48" s="22" t="s">
        <v>557</v>
      </c>
      <c r="C48" s="22">
        <v>1.5</v>
      </c>
      <c r="D48" s="22">
        <v>2</v>
      </c>
      <c r="E48" s="118">
        <v>826.1</v>
      </c>
      <c r="F48" s="35"/>
      <c r="G48" s="36">
        <f>IF(F48="",IF($I$8="","",$I$8),F48)</f>
        <v>0</v>
      </c>
      <c r="H48" s="36">
        <f>ROUND(E48*(G48),2)</f>
        <v>0</v>
      </c>
      <c r="I48" s="61">
        <f>H48*$I$10</f>
        <v>0</v>
      </c>
      <c r="K48" s="26"/>
      <c r="L48" s="26">
        <f>IFERROR((VLOOKUP(K48,tenute!D:E,2,FALSE)),0)</f>
        <v>0</v>
      </c>
      <c r="M48" s="26"/>
      <c r="N48" s="26">
        <f>IFERROR((VLOOKUP(M48,guarnizioni!G:H,2,FALSE)),0)</f>
        <v>0</v>
      </c>
      <c r="O48" s="26">
        <f>E48+L48+N48</f>
        <v>826.1</v>
      </c>
      <c r="P48" s="26">
        <f>O48*$I$8</f>
        <v>0</v>
      </c>
    </row>
  </sheetData>
  <mergeCells count="4">
    <mergeCell ref="K3:P4"/>
    <mergeCell ref="A3:B4"/>
    <mergeCell ref="A1:I1"/>
    <mergeCell ref="A2:I2"/>
  </mergeCells>
  <phoneticPr fontId="1" type="noConversion"/>
  <conditionalFormatting sqref="A14:D24 F14:I24">
    <cfRule type="expression" dxfId="353" priority="16">
      <formula>MOD(ROW(),2)=0</formula>
    </cfRule>
  </conditionalFormatting>
  <conditionalFormatting sqref="A26:D31 F26:I31">
    <cfRule type="expression" dxfId="352" priority="11">
      <formula>MOD(ROW(),2)=0</formula>
    </cfRule>
  </conditionalFormatting>
  <conditionalFormatting sqref="A33:D42 F33:I42">
    <cfRule type="expression" dxfId="351" priority="47">
      <formula>MOD(ROW(),2)=0</formula>
    </cfRule>
  </conditionalFormatting>
  <conditionalFormatting sqref="A44:D48 F44:I48">
    <cfRule type="expression" dxfId="350" priority="43">
      <formula>MOD(ROW(),2)=0</formula>
    </cfRule>
  </conditionalFormatting>
  <conditionalFormatting sqref="K14:P24">
    <cfRule type="expression" dxfId="349" priority="14">
      <formula>MOD(ROW(),2)=0</formula>
    </cfRule>
  </conditionalFormatting>
  <conditionalFormatting sqref="K26:P31">
    <cfRule type="expression" dxfId="348" priority="8">
      <formula>MOD(ROW(),2)=0</formula>
    </cfRule>
  </conditionalFormatting>
  <conditionalFormatting sqref="K33:P42">
    <cfRule type="expression" dxfId="347" priority="21">
      <formula>MOD(ROW(),2)=0</formula>
    </cfRule>
  </conditionalFormatting>
  <conditionalFormatting sqref="K44:P48">
    <cfRule type="expression" dxfId="346" priority="20">
      <formula>MOD(ROW(),2)=0</formula>
    </cfRule>
  </conditionalFormatting>
  <conditionalFormatting sqref="E14:E24">
    <cfRule type="expression" dxfId="345" priority="7">
      <formula>MOD(ROW(),2)=0</formula>
    </cfRule>
  </conditionalFormatting>
  <conditionalFormatting sqref="E26:E31">
    <cfRule type="expression" dxfId="344" priority="3">
      <formula>MOD(ROW(),2)=0</formula>
    </cfRule>
  </conditionalFormatting>
  <conditionalFormatting sqref="E33:E42">
    <cfRule type="expression" dxfId="343" priority="2">
      <formula>MOD(ROW(),2)=0</formula>
    </cfRule>
  </conditionalFormatting>
  <conditionalFormatting sqref="E44:E48">
    <cfRule type="expression" dxfId="342" priority="1">
      <formula>MOD(ROW(),2)=0</formula>
    </cfRule>
  </conditionalFormatting>
  <dataValidations count="2">
    <dataValidation type="list" allowBlank="1" showInputMessage="1" showErrorMessage="1" sqref="K44:K48 K14:K24 K33:K42 K26:K31">
      <formula1>BURGMANNGXD15</formula1>
    </dataValidation>
    <dataValidation type="list" allowBlank="1" showInputMessage="1" showErrorMessage="1" sqref="M14:M24 M44:M48 M33:M42 M26:M31">
      <formula1>PG18RIGA17</formula1>
    </dataValidation>
  </dataValidations>
  <hyperlinks>
    <hyperlink ref="H5" location="indice!A1" display="INDICE"/>
    <hyperlink ref="H6" location="A71" display="KIT AGGIUNTIVI"/>
    <hyperlink ref="I6" location="A71" display="ADDITIONAL KIT"/>
  </hyperlinks>
  <pageMargins left="0.75" right="0.75" top="1" bottom="1" header="0.5" footer="0.5"/>
  <pageSetup paperSize="9" orientation="portrait" horizontalDpi="4294967292" verticalDpi="4294967292"/>
  <headerFooter alignWithMargins="0"/>
  <ignoredErrors>
    <ignoredError sqref="L14:P4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tabColor theme="8" tint="-0.249977111117893"/>
  </sheetPr>
  <dimension ref="A1:X154"/>
  <sheetViews>
    <sheetView zoomScaleNormal="100" zoomScalePageLayoutView="120" workbookViewId="0">
      <selection activeCell="A3" sqref="A3:B4"/>
    </sheetView>
  </sheetViews>
  <sheetFormatPr defaultColWidth="16.140625" defaultRowHeight="14.25" customHeight="1" x14ac:dyDescent="0.2"/>
  <cols>
    <col min="1" max="1" width="16.7109375" style="1" customWidth="1"/>
    <col min="2" max="2" width="21.85546875" style="18" bestFit="1" customWidth="1"/>
    <col min="3" max="4" width="5.140625" style="1" bestFit="1" customWidth="1"/>
    <col min="5" max="5" width="20.7109375" style="18" bestFit="1" customWidth="1"/>
    <col min="6" max="6" width="13" style="18" customWidth="1"/>
    <col min="7" max="7" width="14.42578125" style="18" customWidth="1"/>
    <col min="8" max="8" width="14.140625" style="18" customWidth="1"/>
    <col min="9" max="9" width="15.85546875" style="19" customWidth="1"/>
    <col min="10" max="10" width="1" style="1" customWidth="1"/>
    <col min="11" max="11" width="29" style="1" customWidth="1"/>
    <col min="12" max="12" width="20" style="1" customWidth="1"/>
    <col min="13" max="13" width="10.140625" style="1" bestFit="1" customWidth="1"/>
    <col min="14" max="14" width="8" style="1" bestFit="1" customWidth="1"/>
    <col min="15" max="15" width="9" style="1" customWidth="1"/>
    <col min="16" max="16" width="10.140625" style="1" customWidth="1"/>
    <col min="17" max="17" width="14.140625" style="1" bestFit="1" customWidth="1"/>
    <col min="18" max="18" width="11.85546875" style="1" customWidth="1"/>
    <col min="19" max="19" width="14.85546875" style="1" bestFit="1" customWidth="1"/>
    <col min="20" max="20" width="9.140625" style="1" customWidth="1"/>
    <col min="21" max="21" width="18.140625" style="1" bestFit="1" customWidth="1"/>
    <col min="22" max="22" width="5.85546875" style="125" bestFit="1" customWidth="1"/>
    <col min="23" max="23" width="14.42578125" style="1" bestFit="1" customWidth="1"/>
    <col min="24" max="24" width="12.85546875" style="1" bestFit="1" customWidth="1"/>
    <col min="25" max="16384" width="16.140625" style="1"/>
  </cols>
  <sheetData>
    <row r="1" spans="1:24" ht="14.25" customHeight="1" x14ac:dyDescent="0.2">
      <c r="A1" s="316" t="s">
        <v>8513</v>
      </c>
      <c r="B1" s="316"/>
      <c r="C1" s="316"/>
      <c r="D1" s="316"/>
      <c r="E1" s="316"/>
      <c r="F1" s="316"/>
      <c r="G1" s="316"/>
      <c r="H1" s="316"/>
      <c r="I1" s="316"/>
    </row>
    <row r="2" spans="1:24" ht="14.25" customHeight="1" x14ac:dyDescent="0.2">
      <c r="A2" s="316" t="s">
        <v>8514</v>
      </c>
      <c r="B2" s="316"/>
      <c r="C2" s="316"/>
      <c r="D2" s="316"/>
      <c r="E2" s="316"/>
      <c r="F2" s="316"/>
      <c r="G2" s="316"/>
      <c r="H2" s="316"/>
      <c r="I2" s="316"/>
    </row>
    <row r="3" spans="1:24" s="89" customFormat="1" ht="14.25" customHeight="1" x14ac:dyDescent="0.3">
      <c r="A3" s="289" t="s">
        <v>105</v>
      </c>
      <c r="B3" s="289"/>
      <c r="C3" s="88"/>
      <c r="D3" s="88"/>
      <c r="E3" s="88"/>
      <c r="F3" s="88"/>
      <c r="G3" s="88"/>
      <c r="H3" s="88"/>
      <c r="I3" s="88"/>
      <c r="J3" s="17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</row>
    <row r="4" spans="1:24" s="89" customFormat="1" ht="14.25" customHeight="1" x14ac:dyDescent="0.3">
      <c r="A4" s="289"/>
      <c r="B4" s="289"/>
      <c r="C4" s="88"/>
      <c r="D4" s="88"/>
      <c r="E4" s="88"/>
      <c r="F4" s="88"/>
      <c r="G4" s="88"/>
      <c r="H4" s="88"/>
      <c r="I4" s="88"/>
      <c r="J4" s="17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</row>
    <row r="5" spans="1:24" s="41" customFormat="1" ht="14.25" customHeight="1" x14ac:dyDescent="0.2">
      <c r="A5" s="157" t="s">
        <v>2662</v>
      </c>
      <c r="B5" s="157"/>
      <c r="C5" s="157"/>
      <c r="D5" s="157"/>
      <c r="E5" s="157"/>
      <c r="F5" s="157"/>
      <c r="G5" s="155"/>
      <c r="H5" s="158" t="s">
        <v>2224</v>
      </c>
      <c r="I5" s="159"/>
      <c r="J5" s="46"/>
      <c r="M5" s="76"/>
      <c r="V5" s="123"/>
    </row>
    <row r="6" spans="1:24" s="41" customFormat="1" ht="14.25" customHeight="1" x14ac:dyDescent="0.2">
      <c r="A6" s="157" t="s">
        <v>59</v>
      </c>
      <c r="B6" s="157"/>
      <c r="C6" s="157"/>
      <c r="D6" s="157"/>
      <c r="E6" s="157"/>
      <c r="F6" s="157"/>
      <c r="G6" s="155"/>
      <c r="H6" s="160"/>
      <c r="I6" s="161"/>
      <c r="J6" s="46"/>
      <c r="M6" s="76"/>
      <c r="V6" s="123"/>
    </row>
    <row r="7" spans="1:24" s="41" customFormat="1" ht="14.25" customHeight="1" x14ac:dyDescent="0.2">
      <c r="A7" s="162"/>
      <c r="B7" s="160"/>
      <c r="C7" s="155"/>
      <c r="D7" s="155"/>
      <c r="E7" s="155"/>
      <c r="F7" s="155"/>
      <c r="G7" s="155"/>
      <c r="H7" s="160"/>
      <c r="I7" s="163"/>
      <c r="J7" s="47"/>
      <c r="M7" s="76"/>
      <c r="V7" s="123"/>
    </row>
    <row r="8" spans="1:24" s="41" customFormat="1" ht="14.25" customHeight="1" x14ac:dyDescent="0.2">
      <c r="A8" s="155" t="s">
        <v>4081</v>
      </c>
      <c r="B8" s="155" t="s">
        <v>4086</v>
      </c>
      <c r="C8" s="155"/>
      <c r="D8" s="155"/>
      <c r="E8" s="155"/>
      <c r="F8" s="155"/>
      <c r="G8" s="155"/>
      <c r="H8" s="155" t="s">
        <v>6815</v>
      </c>
      <c r="I8" s="156">
        <f>IF(indice!$C$10="",indice!$D$7,indice!$C$10)</f>
        <v>0</v>
      </c>
      <c r="J8" s="47"/>
      <c r="V8" s="123"/>
      <c r="W8" s="165" t="s">
        <v>2223</v>
      </c>
      <c r="X8" s="166">
        <f>$I$8</f>
        <v>0</v>
      </c>
    </row>
    <row r="9" spans="1:24" s="41" customFormat="1" ht="12.75" x14ac:dyDescent="0.2">
      <c r="A9" s="155" t="s">
        <v>4082</v>
      </c>
      <c r="B9" s="155" t="s">
        <v>4079</v>
      </c>
      <c r="C9" s="155"/>
      <c r="D9" s="155"/>
      <c r="E9" s="155"/>
      <c r="F9" s="155"/>
      <c r="G9" s="155"/>
      <c r="H9" s="155" t="s">
        <v>6816</v>
      </c>
      <c r="I9" s="156">
        <f>indice!$E$10</f>
        <v>0</v>
      </c>
      <c r="V9" s="123"/>
      <c r="W9" s="45"/>
      <c r="X9" s="45"/>
    </row>
    <row r="10" spans="1:24" s="41" customFormat="1" ht="14.25" customHeight="1" x14ac:dyDescent="0.2">
      <c r="A10" s="155"/>
      <c r="B10" s="155"/>
      <c r="C10" s="155"/>
      <c r="D10" s="155"/>
      <c r="E10" s="155"/>
      <c r="F10" s="155"/>
      <c r="G10" s="155"/>
      <c r="H10" s="155" t="s">
        <v>6816</v>
      </c>
      <c r="I10" s="156">
        <f>indice!$F$10</f>
        <v>0</v>
      </c>
      <c r="V10" s="123"/>
      <c r="W10" s="45"/>
      <c r="X10" s="45"/>
    </row>
    <row r="11" spans="1:24" s="41" customFormat="1" ht="14.25" customHeight="1" x14ac:dyDescent="0.2">
      <c r="A11" s="55" t="s">
        <v>137</v>
      </c>
      <c r="B11" s="57" t="s">
        <v>4077</v>
      </c>
      <c r="C11" s="288" t="s">
        <v>141</v>
      </c>
      <c r="D11" s="288"/>
      <c r="E11" s="57" t="s">
        <v>143</v>
      </c>
      <c r="F11" s="68" t="s">
        <v>145</v>
      </c>
      <c r="G11" s="68" t="s">
        <v>2223</v>
      </c>
      <c r="H11" s="68" t="s">
        <v>148</v>
      </c>
      <c r="I11" s="68" t="s">
        <v>150</v>
      </c>
      <c r="K11" s="68" t="s">
        <v>3564</v>
      </c>
      <c r="L11" s="68"/>
      <c r="M11" s="68" t="s">
        <v>4534</v>
      </c>
      <c r="N11" s="68"/>
      <c r="O11" s="68" t="s">
        <v>3567</v>
      </c>
      <c r="P11" s="68"/>
      <c r="Q11" s="68" t="s">
        <v>3568</v>
      </c>
      <c r="R11" s="68"/>
      <c r="S11" s="68" t="s">
        <v>3571</v>
      </c>
      <c r="T11" s="68"/>
      <c r="U11" s="68" t="s">
        <v>4536</v>
      </c>
      <c r="V11" s="77"/>
      <c r="W11" s="68" t="s">
        <v>143</v>
      </c>
      <c r="X11" s="68" t="s">
        <v>148</v>
      </c>
    </row>
    <row r="12" spans="1:24" s="41" customFormat="1" ht="14.25" customHeight="1" x14ac:dyDescent="0.2">
      <c r="A12" s="56" t="s">
        <v>138</v>
      </c>
      <c r="B12" s="58" t="s">
        <v>4078</v>
      </c>
      <c r="C12" s="290" t="s">
        <v>142</v>
      </c>
      <c r="D12" s="290"/>
      <c r="E12" s="58" t="s">
        <v>144</v>
      </c>
      <c r="F12" s="70" t="s">
        <v>146</v>
      </c>
      <c r="G12" s="70" t="s">
        <v>147</v>
      </c>
      <c r="H12" s="70" t="s">
        <v>149</v>
      </c>
      <c r="I12" s="70" t="s">
        <v>151</v>
      </c>
      <c r="K12" s="70" t="s">
        <v>3565</v>
      </c>
      <c r="L12" s="70"/>
      <c r="M12" s="70" t="s">
        <v>3566</v>
      </c>
      <c r="N12" s="70"/>
      <c r="O12" s="70" t="s">
        <v>3567</v>
      </c>
      <c r="P12" s="70"/>
      <c r="Q12" s="70" t="s">
        <v>3569</v>
      </c>
      <c r="R12" s="70"/>
      <c r="S12" s="70" t="s">
        <v>3570</v>
      </c>
      <c r="T12" s="70"/>
      <c r="U12" s="70" t="s">
        <v>4537</v>
      </c>
      <c r="V12" s="78"/>
      <c r="W12" s="70" t="s">
        <v>165</v>
      </c>
      <c r="X12" s="70" t="s">
        <v>149</v>
      </c>
    </row>
    <row r="13" spans="1:24" s="25" customFormat="1" ht="14.25" customHeight="1" x14ac:dyDescent="0.2">
      <c r="A13" s="22"/>
      <c r="B13" s="23"/>
      <c r="C13" s="22" t="s">
        <v>159</v>
      </c>
      <c r="D13" s="22" t="s">
        <v>0</v>
      </c>
      <c r="E13" s="24" t="s">
        <v>15</v>
      </c>
      <c r="F13" s="24"/>
      <c r="G13" s="24"/>
      <c r="H13" s="24" t="str">
        <f>E13</f>
        <v>€</v>
      </c>
      <c r="I13" s="24">
        <f>$I$9</f>
        <v>0</v>
      </c>
      <c r="U13" s="25" t="s">
        <v>4538</v>
      </c>
      <c r="V13" s="95"/>
    </row>
    <row r="14" spans="1:24" s="25" customFormat="1" ht="14.25" customHeight="1" x14ac:dyDescent="0.2">
      <c r="A14" s="167">
        <v>6001001000000</v>
      </c>
      <c r="B14" s="24" t="s">
        <v>1</v>
      </c>
      <c r="C14" s="22">
        <v>0.37</v>
      </c>
      <c r="D14" s="22">
        <v>0.5</v>
      </c>
      <c r="E14" s="24">
        <v>256.52999999999997</v>
      </c>
      <c r="F14" s="26"/>
      <c r="G14" s="24">
        <f t="shared" ref="G14:G44" si="0">IF(F14="",IF($I$8="","",$I$8),F14)</f>
        <v>0</v>
      </c>
      <c r="H14" s="24">
        <f>ROUND(E14*(G14),2)</f>
        <v>0</v>
      </c>
      <c r="I14" s="24">
        <f>H14*$I$10</f>
        <v>0</v>
      </c>
      <c r="K14" s="26"/>
      <c r="L14" s="26">
        <f>IFERROR((VLOOKUP(K14,tenute!D:E,2,FALSE)),0)</f>
        <v>0</v>
      </c>
      <c r="M14" s="26"/>
      <c r="N14" s="26">
        <f>IFERROR((VLOOKUP(M14,guarnizioni!G:H,2,FALSE)),0)</f>
        <v>0</v>
      </c>
      <c r="O14" s="26"/>
      <c r="P14" s="26">
        <f>IFERROR((VLOOKUP(O14,'IP55'!A:B,2,FALSE)),0)</f>
        <v>0</v>
      </c>
      <c r="Q14" s="26"/>
      <c r="R14" s="26"/>
      <c r="S14" s="26"/>
      <c r="T14" s="26">
        <f>IFERROR((VLOOKUP(S14,'IP55'!A:C,3,FALSE)),0)</f>
        <v>0</v>
      </c>
      <c r="U14" s="26"/>
      <c r="V14" s="124" t="str">
        <f>IF(U14="ok",(E14*0.06),"0,00")</f>
        <v>0,00</v>
      </c>
      <c r="W14" s="26" t="e">
        <f>E14+L14+N14+P14+R14+T14+V14</f>
        <v>#VALUE!</v>
      </c>
      <c r="X14" s="26" t="e">
        <f>W14*$I$8</f>
        <v>#VALUE!</v>
      </c>
    </row>
    <row r="15" spans="1:24" s="25" customFormat="1" ht="14.25" customHeight="1" x14ac:dyDescent="0.2">
      <c r="A15" s="167">
        <v>6002002000000</v>
      </c>
      <c r="B15" s="24" t="s">
        <v>2</v>
      </c>
      <c r="C15" s="22">
        <v>0.55000000000000004</v>
      </c>
      <c r="D15" s="22">
        <v>0.75</v>
      </c>
      <c r="E15" s="24">
        <v>321.89999999999998</v>
      </c>
      <c r="F15" s="26"/>
      <c r="G15" s="24">
        <f t="shared" si="0"/>
        <v>0</v>
      </c>
      <c r="H15" s="24">
        <f t="shared" ref="H15:H44" si="1">ROUND(E15*(G15),2)</f>
        <v>0</v>
      </c>
      <c r="I15" s="24">
        <f t="shared" ref="I15:I44" si="2">H15*$I$10</f>
        <v>0</v>
      </c>
      <c r="K15" s="26"/>
      <c r="L15" s="26">
        <f>IFERROR((VLOOKUP(K15,tenute!D:E,2,FALSE)),0)</f>
        <v>0</v>
      </c>
      <c r="M15" s="26"/>
      <c r="N15" s="26">
        <f>IFERROR((VLOOKUP(M15,guarnizioni!G:H,2,FALSE)),0)</f>
        <v>0</v>
      </c>
      <c r="O15" s="26"/>
      <c r="P15" s="26">
        <f>IFERROR((VLOOKUP(O15,'IP55'!A:B,2,FALSE)),0)</f>
        <v>0</v>
      </c>
      <c r="Q15" s="26"/>
      <c r="R15" s="26"/>
      <c r="S15" s="26"/>
      <c r="T15" s="26">
        <f>IFERROR((VLOOKUP(S15,'IP55'!A:C,3,FALSE)),0)</f>
        <v>0</v>
      </c>
      <c r="U15" s="26"/>
      <c r="V15" s="124" t="str">
        <f t="shared" ref="V15:V68" si="3">IF(U15="ok",(E15*0.06),"0,00")</f>
        <v>0,00</v>
      </c>
      <c r="W15" s="26" t="e">
        <f t="shared" ref="W15:W44" si="4">E15+L15+N15+P15+R15+T15+V15</f>
        <v>#VALUE!</v>
      </c>
      <c r="X15" s="26" t="e">
        <f t="shared" ref="X15:X44" si="5">W15*$I$8</f>
        <v>#VALUE!</v>
      </c>
    </row>
    <row r="16" spans="1:24" s="25" customFormat="1" ht="14.25" customHeight="1" x14ac:dyDescent="0.2">
      <c r="A16" s="167">
        <v>6002003000000</v>
      </c>
      <c r="B16" s="24" t="s">
        <v>3</v>
      </c>
      <c r="C16" s="22">
        <v>0.55000000000000004</v>
      </c>
      <c r="D16" s="22">
        <v>0.75</v>
      </c>
      <c r="E16" s="24">
        <v>323.14999999999998</v>
      </c>
      <c r="F16" s="26"/>
      <c r="G16" s="24">
        <f t="shared" si="0"/>
        <v>0</v>
      </c>
      <c r="H16" s="24">
        <f t="shared" si="1"/>
        <v>0</v>
      </c>
      <c r="I16" s="24">
        <f t="shared" si="2"/>
        <v>0</v>
      </c>
      <c r="K16" s="26"/>
      <c r="L16" s="26">
        <f>IFERROR((VLOOKUP(K16,tenute!D:E,2,FALSE)),0)</f>
        <v>0</v>
      </c>
      <c r="M16" s="26"/>
      <c r="N16" s="26">
        <f>IFERROR((VLOOKUP(M16,guarnizioni!G:H,2,FALSE)),0)</f>
        <v>0</v>
      </c>
      <c r="O16" s="26"/>
      <c r="P16" s="26">
        <f>IFERROR((VLOOKUP(O16,'IP55'!A:B,2,FALSE)),0)</f>
        <v>0</v>
      </c>
      <c r="Q16" s="26"/>
      <c r="R16" s="26"/>
      <c r="S16" s="26"/>
      <c r="T16" s="26">
        <f>IFERROR((VLOOKUP(S16,'IP55'!A:C,3,FALSE)),0)</f>
        <v>0</v>
      </c>
      <c r="U16" s="26"/>
      <c r="V16" s="124" t="str">
        <f t="shared" si="3"/>
        <v>0,00</v>
      </c>
      <c r="W16" s="26" t="e">
        <f t="shared" si="4"/>
        <v>#VALUE!</v>
      </c>
      <c r="X16" s="26" t="e">
        <f t="shared" si="5"/>
        <v>#VALUE!</v>
      </c>
    </row>
    <row r="17" spans="1:24" s="25" customFormat="1" ht="14.25" customHeight="1" x14ac:dyDescent="0.2">
      <c r="A17" s="167">
        <v>6002004100000</v>
      </c>
      <c r="B17" s="24" t="s">
        <v>2898</v>
      </c>
      <c r="C17" s="22">
        <v>0.75</v>
      </c>
      <c r="D17" s="22">
        <v>1</v>
      </c>
      <c r="E17" s="24">
        <v>336.71</v>
      </c>
      <c r="F17" s="26"/>
      <c r="G17" s="24">
        <f t="shared" si="0"/>
        <v>0</v>
      </c>
      <c r="H17" s="24">
        <f t="shared" si="1"/>
        <v>0</v>
      </c>
      <c r="I17" s="24">
        <f t="shared" si="2"/>
        <v>0</v>
      </c>
      <c r="K17" s="26"/>
      <c r="L17" s="26">
        <f>IFERROR((VLOOKUP(K17,tenute!D:E,2,FALSE)),0)</f>
        <v>0</v>
      </c>
      <c r="M17" s="26"/>
      <c r="N17" s="26">
        <f>IFERROR((VLOOKUP(M17,guarnizioni!G:H,2,FALSE)),0)</f>
        <v>0</v>
      </c>
      <c r="O17" s="26"/>
      <c r="P17" s="26">
        <f>IFERROR((VLOOKUP(O17,'IP55'!A:B,2,FALSE)),0)</f>
        <v>0</v>
      </c>
      <c r="Q17" s="26"/>
      <c r="R17" s="26"/>
      <c r="S17" s="26"/>
      <c r="T17" s="26">
        <f>IFERROR((VLOOKUP(S17,'IP55'!A:C,3,FALSE)),0)</f>
        <v>0</v>
      </c>
      <c r="U17" s="26"/>
      <c r="V17" s="124" t="str">
        <f t="shared" si="3"/>
        <v>0,00</v>
      </c>
      <c r="W17" s="26" t="e">
        <f t="shared" si="4"/>
        <v>#VALUE!</v>
      </c>
      <c r="X17" s="26" t="e">
        <f t="shared" si="5"/>
        <v>#VALUE!</v>
      </c>
    </row>
    <row r="18" spans="1:24" s="25" customFormat="1" ht="14.25" customHeight="1" x14ac:dyDescent="0.2">
      <c r="A18" s="167">
        <v>6000039000000</v>
      </c>
      <c r="B18" s="24" t="s">
        <v>4547</v>
      </c>
      <c r="C18" s="22">
        <v>0.75</v>
      </c>
      <c r="D18" s="22">
        <v>1</v>
      </c>
      <c r="E18" s="24">
        <v>429.47</v>
      </c>
      <c r="F18" s="26"/>
      <c r="G18" s="24">
        <f t="shared" si="0"/>
        <v>0</v>
      </c>
      <c r="H18" s="24">
        <f t="shared" si="1"/>
        <v>0</v>
      </c>
      <c r="I18" s="24">
        <f t="shared" si="2"/>
        <v>0</v>
      </c>
      <c r="K18" s="26"/>
      <c r="L18" s="26">
        <f>IFERROR((VLOOKUP(K18,tenute!D:E,2,FALSE)),0)</f>
        <v>0</v>
      </c>
      <c r="M18" s="26"/>
      <c r="N18" s="26">
        <f>IFERROR((VLOOKUP(M18,guarnizioni!G:H,2,FALSE)),0)</f>
        <v>0</v>
      </c>
      <c r="O18" s="26"/>
      <c r="P18" s="26">
        <f>IFERROR((VLOOKUP(O18,'IP55'!A:B,2,FALSE)),0)</f>
        <v>0</v>
      </c>
      <c r="Q18" s="26"/>
      <c r="R18" s="26"/>
      <c r="S18" s="26"/>
      <c r="T18" s="26">
        <f>IFERROR((VLOOKUP(S18,'IP55'!A:C,3,FALSE)),0)</f>
        <v>0</v>
      </c>
      <c r="U18" s="26"/>
      <c r="V18" s="124" t="str">
        <f t="shared" si="3"/>
        <v>0,00</v>
      </c>
      <c r="W18" s="26" t="e">
        <f t="shared" si="4"/>
        <v>#VALUE!</v>
      </c>
      <c r="X18" s="26" t="e">
        <f t="shared" si="5"/>
        <v>#VALUE!</v>
      </c>
    </row>
    <row r="19" spans="1:24" s="25" customFormat="1" ht="14.25" customHeight="1" x14ac:dyDescent="0.2">
      <c r="A19" s="167">
        <v>6000040000000</v>
      </c>
      <c r="B19" s="24" t="s">
        <v>4548</v>
      </c>
      <c r="C19" s="22">
        <v>1.1000000000000001</v>
      </c>
      <c r="D19" s="22">
        <v>1.5</v>
      </c>
      <c r="E19" s="24">
        <v>457.17</v>
      </c>
      <c r="F19" s="26"/>
      <c r="G19" s="24">
        <f t="shared" si="0"/>
        <v>0</v>
      </c>
      <c r="H19" s="24">
        <f t="shared" si="1"/>
        <v>0</v>
      </c>
      <c r="I19" s="24">
        <f t="shared" si="2"/>
        <v>0</v>
      </c>
      <c r="K19" s="26"/>
      <c r="L19" s="26">
        <f>IFERROR((VLOOKUP(K19,tenute!D:E,2,FALSE)),0)</f>
        <v>0</v>
      </c>
      <c r="M19" s="26"/>
      <c r="N19" s="26">
        <f>IFERROR((VLOOKUP(M19,guarnizioni!G:H,2,FALSE)),0)</f>
        <v>0</v>
      </c>
      <c r="O19" s="26"/>
      <c r="P19" s="26">
        <f>IFERROR((VLOOKUP(O19,'IP55'!A:B,2,FALSE)),0)</f>
        <v>0</v>
      </c>
      <c r="Q19" s="26"/>
      <c r="R19" s="26"/>
      <c r="S19" s="26"/>
      <c r="T19" s="26">
        <f>IFERROR((VLOOKUP(S19,'IP55'!A:C,3,FALSE)),0)</f>
        <v>0</v>
      </c>
      <c r="U19" s="26"/>
      <c r="V19" s="124" t="str">
        <f t="shared" si="3"/>
        <v>0,00</v>
      </c>
      <c r="W19" s="26" t="e">
        <f t="shared" si="4"/>
        <v>#VALUE!</v>
      </c>
      <c r="X19" s="26" t="e">
        <f t="shared" si="5"/>
        <v>#VALUE!</v>
      </c>
    </row>
    <row r="20" spans="1:24" s="25" customFormat="1" ht="14.25" customHeight="1" x14ac:dyDescent="0.2">
      <c r="A20" s="167">
        <v>6000005200000</v>
      </c>
      <c r="B20" s="24" t="s">
        <v>2899</v>
      </c>
      <c r="C20" s="22">
        <v>1.1000000000000001</v>
      </c>
      <c r="D20" s="22">
        <v>1.5</v>
      </c>
      <c r="E20" s="24">
        <v>552.54</v>
      </c>
      <c r="F20" s="26"/>
      <c r="G20" s="24">
        <f t="shared" si="0"/>
        <v>0</v>
      </c>
      <c r="H20" s="24">
        <f t="shared" si="1"/>
        <v>0</v>
      </c>
      <c r="I20" s="24">
        <f t="shared" si="2"/>
        <v>0</v>
      </c>
      <c r="K20" s="26"/>
      <c r="L20" s="26">
        <f>IFERROR((VLOOKUP(K20,tenute!D:E,2,FALSE)),0)</f>
        <v>0</v>
      </c>
      <c r="M20" s="26"/>
      <c r="N20" s="26">
        <f>IFERROR((VLOOKUP(M20,guarnizioni!G:H,2,FALSE)),0)</f>
        <v>0</v>
      </c>
      <c r="O20" s="26"/>
      <c r="P20" s="26">
        <f>IFERROR((VLOOKUP(O20,'IP55'!A:B,2,FALSE)),0)</f>
        <v>0</v>
      </c>
      <c r="Q20" s="26"/>
      <c r="R20" s="26"/>
      <c r="S20" s="26"/>
      <c r="T20" s="26">
        <f>IFERROR((VLOOKUP(S20,'IP55'!A:C,3,FALSE)),0)</f>
        <v>0</v>
      </c>
      <c r="U20" s="26"/>
      <c r="V20" s="124" t="str">
        <f t="shared" si="3"/>
        <v>0,00</v>
      </c>
      <c r="W20" s="26" t="e">
        <f t="shared" si="4"/>
        <v>#VALUE!</v>
      </c>
      <c r="X20" s="26" t="e">
        <f t="shared" si="5"/>
        <v>#VALUE!</v>
      </c>
    </row>
    <row r="21" spans="1:24" s="25" customFormat="1" ht="14.25" customHeight="1" x14ac:dyDescent="0.2">
      <c r="A21" s="167">
        <v>6000006200000</v>
      </c>
      <c r="B21" s="24" t="s">
        <v>2900</v>
      </c>
      <c r="C21" s="22">
        <v>1.5</v>
      </c>
      <c r="D21" s="22">
        <v>2</v>
      </c>
      <c r="E21" s="24">
        <v>630.23</v>
      </c>
      <c r="F21" s="26"/>
      <c r="G21" s="24">
        <f t="shared" si="0"/>
        <v>0</v>
      </c>
      <c r="H21" s="24">
        <f t="shared" si="1"/>
        <v>0</v>
      </c>
      <c r="I21" s="24">
        <f t="shared" si="2"/>
        <v>0</v>
      </c>
      <c r="K21" s="26"/>
      <c r="L21" s="26">
        <f>IFERROR((VLOOKUP(K21,tenute!D:E,2,FALSE)),0)</f>
        <v>0</v>
      </c>
      <c r="M21" s="26"/>
      <c r="N21" s="26">
        <f>IFERROR((VLOOKUP(M21,guarnizioni!G:H,2,FALSE)),0)</f>
        <v>0</v>
      </c>
      <c r="O21" s="26"/>
      <c r="P21" s="26">
        <f>IFERROR((VLOOKUP(O21,'IP55'!A:B,2,FALSE)),0)</f>
        <v>0</v>
      </c>
      <c r="Q21" s="26"/>
      <c r="R21" s="26"/>
      <c r="S21" s="26"/>
      <c r="T21" s="26">
        <f>IFERROR((VLOOKUP(S21,'IP55'!A:C,3,FALSE)),0)</f>
        <v>0</v>
      </c>
      <c r="U21" s="26"/>
      <c r="V21" s="124" t="str">
        <f t="shared" si="3"/>
        <v>0,00</v>
      </c>
      <c r="W21" s="26" t="e">
        <f t="shared" si="4"/>
        <v>#VALUE!</v>
      </c>
      <c r="X21" s="26" t="e">
        <f t="shared" si="5"/>
        <v>#VALUE!</v>
      </c>
    </row>
    <row r="22" spans="1:24" s="25" customFormat="1" ht="14.25" customHeight="1" x14ac:dyDescent="0.2">
      <c r="A22" s="167">
        <v>6000008300000</v>
      </c>
      <c r="B22" s="24" t="s">
        <v>2901</v>
      </c>
      <c r="C22" s="22">
        <v>2.2000000000000002</v>
      </c>
      <c r="D22" s="22">
        <v>3</v>
      </c>
      <c r="E22" s="24">
        <v>704.28</v>
      </c>
      <c r="F22" s="26"/>
      <c r="G22" s="24">
        <f t="shared" si="0"/>
        <v>0</v>
      </c>
      <c r="H22" s="24">
        <f t="shared" si="1"/>
        <v>0</v>
      </c>
      <c r="I22" s="24">
        <f t="shared" si="2"/>
        <v>0</v>
      </c>
      <c r="K22" s="26"/>
      <c r="L22" s="26">
        <f>IFERROR((VLOOKUP(K22,tenute!D:E,2,FALSE)),0)</f>
        <v>0</v>
      </c>
      <c r="M22" s="26"/>
      <c r="N22" s="26">
        <f>IFERROR((VLOOKUP(M22,guarnizioni!G:H,2,FALSE)),0)</f>
        <v>0</v>
      </c>
      <c r="O22" s="26"/>
      <c r="P22" s="26">
        <f>IFERROR((VLOOKUP(O22,'IP55'!A:B,2,FALSE)),0)</f>
        <v>0</v>
      </c>
      <c r="Q22" s="26"/>
      <c r="R22" s="26"/>
      <c r="S22" s="26"/>
      <c r="T22" s="26">
        <f>IFERROR((VLOOKUP(S22,'IP55'!A:C,3,FALSE)),0)</f>
        <v>0</v>
      </c>
      <c r="U22" s="26"/>
      <c r="V22" s="124" t="str">
        <f t="shared" si="3"/>
        <v>0,00</v>
      </c>
      <c r="W22" s="26" t="e">
        <f t="shared" si="4"/>
        <v>#VALUE!</v>
      </c>
      <c r="X22" s="26" t="e">
        <f t="shared" si="5"/>
        <v>#VALUE!</v>
      </c>
    </row>
    <row r="23" spans="1:24" s="25" customFormat="1" ht="14.25" customHeight="1" x14ac:dyDescent="0.2">
      <c r="A23" s="167">
        <v>6000010100000</v>
      </c>
      <c r="B23" s="24" t="s">
        <v>4</v>
      </c>
      <c r="C23" s="22">
        <v>0.55000000000000004</v>
      </c>
      <c r="D23" s="22">
        <v>0.75</v>
      </c>
      <c r="E23" s="24">
        <v>501.34</v>
      </c>
      <c r="F23" s="26"/>
      <c r="G23" s="24">
        <f t="shared" si="0"/>
        <v>0</v>
      </c>
      <c r="H23" s="24">
        <f t="shared" si="1"/>
        <v>0</v>
      </c>
      <c r="I23" s="24">
        <f t="shared" si="2"/>
        <v>0</v>
      </c>
      <c r="K23" s="26"/>
      <c r="L23" s="26">
        <f>IFERROR((VLOOKUP(K23,tenute!D:E,2,FALSE)),0)</f>
        <v>0</v>
      </c>
      <c r="M23" s="26"/>
      <c r="N23" s="26">
        <f>IFERROR((VLOOKUP(M23,guarnizioni!G:H,2,FALSE)),0)</f>
        <v>0</v>
      </c>
      <c r="O23" s="26"/>
      <c r="P23" s="26">
        <f>IFERROR((VLOOKUP(O23,'IP55'!A:B,2,FALSE)),0)</f>
        <v>0</v>
      </c>
      <c r="Q23" s="26"/>
      <c r="R23" s="26">
        <f>IFERROR((VLOOKUP(Q23,giranti!H:I,2,FALSE)),0)</f>
        <v>0</v>
      </c>
      <c r="S23" s="26"/>
      <c r="T23" s="26">
        <f>IFERROR((VLOOKUP(S23,'IP55'!A:C,3,FALSE)),0)</f>
        <v>0</v>
      </c>
      <c r="U23" s="26"/>
      <c r="V23" s="124" t="str">
        <f t="shared" si="3"/>
        <v>0,00</v>
      </c>
      <c r="W23" s="26" t="e">
        <f t="shared" si="4"/>
        <v>#VALUE!</v>
      </c>
      <c r="X23" s="26" t="e">
        <f t="shared" si="5"/>
        <v>#VALUE!</v>
      </c>
    </row>
    <row r="24" spans="1:24" s="25" customFormat="1" ht="14.25" customHeight="1" x14ac:dyDescent="0.2">
      <c r="A24" s="167">
        <v>6000011100000</v>
      </c>
      <c r="B24" s="24" t="s">
        <v>5</v>
      </c>
      <c r="C24" s="22">
        <v>0.75</v>
      </c>
      <c r="D24" s="22">
        <v>1</v>
      </c>
      <c r="E24" s="24">
        <v>533.29999999999995</v>
      </c>
      <c r="F24" s="26"/>
      <c r="G24" s="24">
        <f t="shared" si="0"/>
        <v>0</v>
      </c>
      <c r="H24" s="24">
        <f t="shared" si="1"/>
        <v>0</v>
      </c>
      <c r="I24" s="24">
        <f t="shared" si="2"/>
        <v>0</v>
      </c>
      <c r="K24" s="26"/>
      <c r="L24" s="26">
        <f>IFERROR((VLOOKUP(K24,tenute!D:E,2,FALSE)),0)</f>
        <v>0</v>
      </c>
      <c r="M24" s="26"/>
      <c r="N24" s="26">
        <f>IFERROR((VLOOKUP(M24,guarnizioni!G:H,2,FALSE)),0)</f>
        <v>0</v>
      </c>
      <c r="O24" s="26"/>
      <c r="P24" s="26">
        <f>IFERROR((VLOOKUP(O24,'IP55'!A:B,2,FALSE)),0)</f>
        <v>0</v>
      </c>
      <c r="Q24" s="26"/>
      <c r="R24" s="26">
        <f>IFERROR((VLOOKUP(Q24,giranti!H:I,2,FALSE)),0)</f>
        <v>0</v>
      </c>
      <c r="S24" s="26"/>
      <c r="T24" s="26">
        <f>IFERROR((VLOOKUP(S24,'IP55'!A:C,3,FALSE)),0)</f>
        <v>0</v>
      </c>
      <c r="U24" s="26"/>
      <c r="V24" s="124" t="str">
        <f t="shared" si="3"/>
        <v>0,00</v>
      </c>
      <c r="W24" s="26" t="e">
        <f t="shared" si="4"/>
        <v>#VALUE!</v>
      </c>
      <c r="X24" s="26" t="e">
        <f t="shared" si="5"/>
        <v>#VALUE!</v>
      </c>
    </row>
    <row r="25" spans="1:24" s="25" customFormat="1" ht="14.25" customHeight="1" x14ac:dyDescent="0.2">
      <c r="A25" s="167">
        <v>6000012200000</v>
      </c>
      <c r="B25" s="24" t="s">
        <v>2883</v>
      </c>
      <c r="C25" s="22">
        <v>1.1000000000000001</v>
      </c>
      <c r="D25" s="22">
        <v>1.5</v>
      </c>
      <c r="E25" s="24">
        <v>546.99</v>
      </c>
      <c r="F25" s="26"/>
      <c r="G25" s="24">
        <f t="shared" si="0"/>
        <v>0</v>
      </c>
      <c r="H25" s="24">
        <f t="shared" si="1"/>
        <v>0</v>
      </c>
      <c r="I25" s="24">
        <f t="shared" si="2"/>
        <v>0</v>
      </c>
      <c r="K25" s="26"/>
      <c r="L25" s="26">
        <f>IFERROR((VLOOKUP(K25,tenute!D:E,2,FALSE)),0)</f>
        <v>0</v>
      </c>
      <c r="M25" s="26"/>
      <c r="N25" s="26">
        <f>IFERROR((VLOOKUP(M25,guarnizioni!G:H,2,FALSE)),0)</f>
        <v>0</v>
      </c>
      <c r="O25" s="26"/>
      <c r="P25" s="26">
        <f>IFERROR((VLOOKUP(O25,'IP55'!A:B,2,FALSE)),0)</f>
        <v>0</v>
      </c>
      <c r="Q25" s="26"/>
      <c r="R25" s="26">
        <f>IFERROR((VLOOKUP(Q25,giranti!H:I,2,FALSE)),0)</f>
        <v>0</v>
      </c>
      <c r="S25" s="26"/>
      <c r="T25" s="26">
        <f>IFERROR((VLOOKUP(S25,'IP55'!A:C,3,FALSE)),0)</f>
        <v>0</v>
      </c>
      <c r="U25" s="26"/>
      <c r="V25" s="124" t="str">
        <f t="shared" si="3"/>
        <v>0,00</v>
      </c>
      <c r="W25" s="26" t="e">
        <f t="shared" si="4"/>
        <v>#VALUE!</v>
      </c>
      <c r="X25" s="26" t="e">
        <f t="shared" si="5"/>
        <v>#VALUE!</v>
      </c>
    </row>
    <row r="26" spans="1:24" s="25" customFormat="1" ht="14.25" customHeight="1" x14ac:dyDescent="0.2">
      <c r="A26" s="167">
        <v>6000013200000</v>
      </c>
      <c r="B26" s="24" t="s">
        <v>2884</v>
      </c>
      <c r="C26" s="22">
        <v>1.5</v>
      </c>
      <c r="D26" s="22">
        <v>2</v>
      </c>
      <c r="E26" s="24">
        <v>609.79</v>
      </c>
      <c r="F26" s="26"/>
      <c r="G26" s="24">
        <f t="shared" si="0"/>
        <v>0</v>
      </c>
      <c r="H26" s="24">
        <f t="shared" si="1"/>
        <v>0</v>
      </c>
      <c r="I26" s="24">
        <f t="shared" si="2"/>
        <v>0</v>
      </c>
      <c r="K26" s="26"/>
      <c r="L26" s="26">
        <f>IFERROR((VLOOKUP(K26,tenute!D:E,2,FALSE)),0)</f>
        <v>0</v>
      </c>
      <c r="M26" s="26"/>
      <c r="N26" s="26">
        <f>IFERROR((VLOOKUP(M26,guarnizioni!G:H,2,FALSE)),0)</f>
        <v>0</v>
      </c>
      <c r="O26" s="26"/>
      <c r="P26" s="26">
        <f>IFERROR((VLOOKUP(O26,'IP55'!A:B,2,FALSE)),0)</f>
        <v>0</v>
      </c>
      <c r="Q26" s="26"/>
      <c r="R26" s="26">
        <f>IFERROR((VLOOKUP(Q26,giranti!H:I,2,FALSE)),0)</f>
        <v>0</v>
      </c>
      <c r="S26" s="26"/>
      <c r="T26" s="26">
        <f>IFERROR((VLOOKUP(S26,'IP55'!A:C,3,FALSE)),0)</f>
        <v>0</v>
      </c>
      <c r="U26" s="26"/>
      <c r="V26" s="124" t="str">
        <f t="shared" si="3"/>
        <v>0,00</v>
      </c>
      <c r="W26" s="26" t="e">
        <f t="shared" si="4"/>
        <v>#VALUE!</v>
      </c>
      <c r="X26" s="26" t="e">
        <f t="shared" si="5"/>
        <v>#VALUE!</v>
      </c>
    </row>
    <row r="27" spans="1:24" s="25" customFormat="1" ht="14.25" customHeight="1" x14ac:dyDescent="0.2">
      <c r="A27" s="167">
        <v>6000015200000</v>
      </c>
      <c r="B27" s="24" t="s">
        <v>2885</v>
      </c>
      <c r="C27" s="22">
        <v>1.5</v>
      </c>
      <c r="D27" s="22">
        <v>2</v>
      </c>
      <c r="E27" s="24">
        <v>652.1</v>
      </c>
      <c r="F27" s="26"/>
      <c r="G27" s="24">
        <f t="shared" si="0"/>
        <v>0</v>
      </c>
      <c r="H27" s="24">
        <f t="shared" si="1"/>
        <v>0</v>
      </c>
      <c r="I27" s="24">
        <f t="shared" si="2"/>
        <v>0</v>
      </c>
      <c r="K27" s="26"/>
      <c r="L27" s="26">
        <f>IFERROR((VLOOKUP(K27,tenute!D:E,2,FALSE)),0)</f>
        <v>0</v>
      </c>
      <c r="M27" s="26"/>
      <c r="N27" s="26">
        <f>IFERROR((VLOOKUP(M27,guarnizioni!G:H,2,FALSE)),0)</f>
        <v>0</v>
      </c>
      <c r="O27" s="26"/>
      <c r="P27" s="26">
        <f>IFERROR((VLOOKUP(O27,'IP55'!A:B,2,FALSE)),0)</f>
        <v>0</v>
      </c>
      <c r="Q27" s="26"/>
      <c r="R27" s="26">
        <f>IFERROR((VLOOKUP(Q27,giranti!H:I,2,FALSE)),0)</f>
        <v>0</v>
      </c>
      <c r="S27" s="26"/>
      <c r="T27" s="26">
        <f>IFERROR((VLOOKUP(S27,'IP55'!A:C,3,FALSE)),0)</f>
        <v>0</v>
      </c>
      <c r="U27" s="26"/>
      <c r="V27" s="124" t="str">
        <f t="shared" si="3"/>
        <v>0,00</v>
      </c>
      <c r="W27" s="26" t="e">
        <f t="shared" si="4"/>
        <v>#VALUE!</v>
      </c>
      <c r="X27" s="26" t="e">
        <f t="shared" si="5"/>
        <v>#VALUE!</v>
      </c>
    </row>
    <row r="28" spans="1:24" s="25" customFormat="1" ht="14.25" customHeight="1" x14ac:dyDescent="0.2">
      <c r="A28" s="167">
        <v>6000017300000</v>
      </c>
      <c r="B28" s="24" t="s">
        <v>2886</v>
      </c>
      <c r="C28" s="22">
        <v>2.2000000000000002</v>
      </c>
      <c r="D28" s="22">
        <v>3</v>
      </c>
      <c r="E28" s="24">
        <v>742.28</v>
      </c>
      <c r="F28" s="26"/>
      <c r="G28" s="24">
        <f t="shared" si="0"/>
        <v>0</v>
      </c>
      <c r="H28" s="24">
        <f t="shared" si="1"/>
        <v>0</v>
      </c>
      <c r="I28" s="24">
        <f t="shared" si="2"/>
        <v>0</v>
      </c>
      <c r="K28" s="26"/>
      <c r="L28" s="26">
        <f>IFERROR((VLOOKUP(K28,tenute!D:E,2,FALSE)),0)</f>
        <v>0</v>
      </c>
      <c r="M28" s="26"/>
      <c r="N28" s="26">
        <f>IFERROR((VLOOKUP(M28,guarnizioni!G:H,2,FALSE)),0)</f>
        <v>0</v>
      </c>
      <c r="O28" s="26"/>
      <c r="P28" s="26">
        <f>IFERROR((VLOOKUP(O28,'IP55'!A:B,2,FALSE)),0)</f>
        <v>0</v>
      </c>
      <c r="Q28" s="26"/>
      <c r="R28" s="26">
        <f>IFERROR((VLOOKUP(Q28,giranti!H:I,2,FALSE)),0)</f>
        <v>0</v>
      </c>
      <c r="S28" s="26"/>
      <c r="T28" s="26">
        <f>IFERROR((VLOOKUP(S28,'IP55'!A:C,3,FALSE)),0)</f>
        <v>0</v>
      </c>
      <c r="U28" s="26"/>
      <c r="V28" s="124" t="str">
        <f t="shared" si="3"/>
        <v>0,00</v>
      </c>
      <c r="W28" s="26" t="e">
        <f t="shared" si="4"/>
        <v>#VALUE!</v>
      </c>
      <c r="X28" s="26" t="e">
        <f t="shared" si="5"/>
        <v>#VALUE!</v>
      </c>
    </row>
    <row r="29" spans="1:24" s="25" customFormat="1" ht="14.25" customHeight="1" x14ac:dyDescent="0.2">
      <c r="A29" s="167">
        <v>6000019300000</v>
      </c>
      <c r="B29" s="24" t="s">
        <v>2887</v>
      </c>
      <c r="C29" s="22">
        <v>2.2000000000000002</v>
      </c>
      <c r="D29" s="22">
        <v>3</v>
      </c>
      <c r="E29" s="24">
        <v>823.38</v>
      </c>
      <c r="F29" s="26"/>
      <c r="G29" s="24">
        <f t="shared" si="0"/>
        <v>0</v>
      </c>
      <c r="H29" s="24">
        <f t="shared" si="1"/>
        <v>0</v>
      </c>
      <c r="I29" s="24">
        <f t="shared" si="2"/>
        <v>0</v>
      </c>
      <c r="K29" s="26"/>
      <c r="L29" s="26">
        <f>IFERROR((VLOOKUP(K29,tenute!D:E,2,FALSE)),0)</f>
        <v>0</v>
      </c>
      <c r="M29" s="26"/>
      <c r="N29" s="26">
        <f>IFERROR((VLOOKUP(M29,guarnizioni!G:H,2,FALSE)),0)</f>
        <v>0</v>
      </c>
      <c r="O29" s="26"/>
      <c r="P29" s="26">
        <f>IFERROR((VLOOKUP(O29,'IP55'!A:B,2,FALSE)),0)</f>
        <v>0</v>
      </c>
      <c r="Q29" s="26"/>
      <c r="R29" s="26">
        <f>IFERROR((VLOOKUP(Q29,giranti!H:I,2,FALSE)),0)</f>
        <v>0</v>
      </c>
      <c r="S29" s="26"/>
      <c r="T29" s="26">
        <f>IFERROR((VLOOKUP(S29,'IP55'!A:C,3,FALSE)),0)</f>
        <v>0</v>
      </c>
      <c r="U29" s="26"/>
      <c r="V29" s="124" t="str">
        <f t="shared" si="3"/>
        <v>0,00</v>
      </c>
      <c r="W29" s="26" t="e">
        <f t="shared" si="4"/>
        <v>#VALUE!</v>
      </c>
      <c r="X29" s="26" t="e">
        <f t="shared" si="5"/>
        <v>#VALUE!</v>
      </c>
    </row>
    <row r="30" spans="1:24" s="25" customFormat="1" ht="14.25" customHeight="1" x14ac:dyDescent="0.2">
      <c r="A30" s="167">
        <v>6000021200000</v>
      </c>
      <c r="B30" s="24" t="s">
        <v>3939</v>
      </c>
      <c r="C30" s="22">
        <v>3</v>
      </c>
      <c r="D30" s="22">
        <v>4</v>
      </c>
      <c r="E30" s="24">
        <v>926.15</v>
      </c>
      <c r="F30" s="26"/>
      <c r="G30" s="24">
        <f t="shared" si="0"/>
        <v>0</v>
      </c>
      <c r="H30" s="24">
        <f t="shared" si="1"/>
        <v>0</v>
      </c>
      <c r="I30" s="24">
        <f t="shared" si="2"/>
        <v>0</v>
      </c>
      <c r="K30" s="26"/>
      <c r="L30" s="26">
        <f>IFERROR((VLOOKUP(K30,tenute!D:E,2,FALSE)),0)</f>
        <v>0</v>
      </c>
      <c r="M30" s="26"/>
      <c r="N30" s="26">
        <f>IFERROR((VLOOKUP(M30,guarnizioni!G:H,2,FALSE)),0)</f>
        <v>0</v>
      </c>
      <c r="O30" s="26"/>
      <c r="P30" s="26">
        <f>IFERROR((VLOOKUP(O30,'IP55'!A:B,2,FALSE)),0)</f>
        <v>0</v>
      </c>
      <c r="Q30" s="26"/>
      <c r="R30" s="26">
        <f>IFERROR((VLOOKUP(Q30,giranti!H:I,2,FALSE)),0)</f>
        <v>0</v>
      </c>
      <c r="S30" s="26"/>
      <c r="T30" s="26">
        <f>IFERROR((VLOOKUP(S30,'IP55'!A:C,3,FALSE)),0)</f>
        <v>0</v>
      </c>
      <c r="U30" s="26"/>
      <c r="V30" s="124" t="str">
        <f t="shared" si="3"/>
        <v>0,00</v>
      </c>
      <c r="W30" s="26" t="e">
        <f>E30+L30+N30+P30+R30+T30+V30</f>
        <v>#VALUE!</v>
      </c>
      <c r="X30" s="26" t="e">
        <f t="shared" si="5"/>
        <v>#VALUE!</v>
      </c>
    </row>
    <row r="31" spans="1:24" s="25" customFormat="1" ht="14.25" customHeight="1" x14ac:dyDescent="0.2">
      <c r="A31" s="167">
        <v>6000024300000</v>
      </c>
      <c r="B31" s="24" t="s">
        <v>2888</v>
      </c>
      <c r="C31" s="22">
        <v>4</v>
      </c>
      <c r="D31" s="22">
        <v>5.5</v>
      </c>
      <c r="E31" s="24">
        <v>1046.04</v>
      </c>
      <c r="F31" s="26"/>
      <c r="G31" s="24">
        <f t="shared" si="0"/>
        <v>0</v>
      </c>
      <c r="H31" s="24">
        <f t="shared" si="1"/>
        <v>0</v>
      </c>
      <c r="I31" s="24">
        <f t="shared" si="2"/>
        <v>0</v>
      </c>
      <c r="K31" s="26"/>
      <c r="L31" s="26">
        <f>IFERROR((VLOOKUP(K31,tenute!D:E,2,FALSE)),0)</f>
        <v>0</v>
      </c>
      <c r="M31" s="26"/>
      <c r="N31" s="26">
        <f>IFERROR((VLOOKUP(M31,guarnizioni!G:H,2,FALSE)),0)</f>
        <v>0</v>
      </c>
      <c r="O31" s="26"/>
      <c r="P31" s="26">
        <f>IFERROR((VLOOKUP(O31,'IP55'!A:B,2,FALSE)),0)</f>
        <v>0</v>
      </c>
      <c r="Q31" s="26"/>
      <c r="R31" s="26">
        <f>IFERROR((VLOOKUP(Q31,giranti!H:I,2,FALSE)),0)</f>
        <v>0</v>
      </c>
      <c r="S31" s="26"/>
      <c r="T31" s="26">
        <f>IFERROR((VLOOKUP(S31,'IP55'!A:C,3,FALSE)),0)</f>
        <v>0</v>
      </c>
      <c r="U31" s="26"/>
      <c r="V31" s="124" t="str">
        <f t="shared" si="3"/>
        <v>0,00</v>
      </c>
      <c r="W31" s="26" t="e">
        <f t="shared" si="4"/>
        <v>#VALUE!</v>
      </c>
      <c r="X31" s="26" t="e">
        <f t="shared" si="5"/>
        <v>#VALUE!</v>
      </c>
    </row>
    <row r="32" spans="1:24" s="25" customFormat="1" ht="14.25" customHeight="1" x14ac:dyDescent="0.2">
      <c r="A32" s="167">
        <v>6000025020000</v>
      </c>
      <c r="B32" s="24" t="s">
        <v>2889</v>
      </c>
      <c r="C32" s="22">
        <v>1.1000000000000001</v>
      </c>
      <c r="D32" s="22">
        <v>1.5</v>
      </c>
      <c r="E32" s="24">
        <v>709.18</v>
      </c>
      <c r="F32" s="26"/>
      <c r="G32" s="24">
        <f t="shared" si="0"/>
        <v>0</v>
      </c>
      <c r="H32" s="24">
        <f t="shared" si="1"/>
        <v>0</v>
      </c>
      <c r="I32" s="24">
        <f t="shared" si="2"/>
        <v>0</v>
      </c>
      <c r="K32" s="26"/>
      <c r="L32" s="26">
        <f>IFERROR((VLOOKUP(K32,tenute!D:E,2,FALSE)),0)</f>
        <v>0</v>
      </c>
      <c r="M32" s="26"/>
      <c r="N32" s="26">
        <f>IFERROR((VLOOKUP(M32,guarnizioni!G:H,2,FALSE)),0)</f>
        <v>0</v>
      </c>
      <c r="O32" s="26"/>
      <c r="P32" s="26">
        <f>IFERROR((VLOOKUP(O32,'IP55'!A:B,2,FALSE)),0)</f>
        <v>0</v>
      </c>
      <c r="Q32" s="26"/>
      <c r="R32" s="26">
        <f>IFERROR((VLOOKUP(Q32,giranti!H:I,2,FALSE)),0)</f>
        <v>0</v>
      </c>
      <c r="S32" s="26"/>
      <c r="T32" s="26">
        <f>IFERROR((VLOOKUP(S32,'IP55'!A:C,3,FALSE)),0)</f>
        <v>0</v>
      </c>
      <c r="U32" s="26"/>
      <c r="V32" s="124" t="str">
        <f t="shared" si="3"/>
        <v>0,00</v>
      </c>
      <c r="W32" s="26" t="e">
        <f t="shared" si="4"/>
        <v>#VALUE!</v>
      </c>
      <c r="X32" s="26" t="e">
        <f t="shared" si="5"/>
        <v>#VALUE!</v>
      </c>
    </row>
    <row r="33" spans="1:24" s="25" customFormat="1" ht="14.25" customHeight="1" x14ac:dyDescent="0.2">
      <c r="A33" s="167">
        <v>6000025120000</v>
      </c>
      <c r="B33" s="24" t="s">
        <v>2890</v>
      </c>
      <c r="C33" s="22">
        <v>1.5</v>
      </c>
      <c r="D33" s="22">
        <v>2</v>
      </c>
      <c r="E33" s="24">
        <v>747.41</v>
      </c>
      <c r="F33" s="26"/>
      <c r="G33" s="24">
        <f t="shared" si="0"/>
        <v>0</v>
      </c>
      <c r="H33" s="24">
        <f t="shared" si="1"/>
        <v>0</v>
      </c>
      <c r="I33" s="24">
        <f t="shared" si="2"/>
        <v>0</v>
      </c>
      <c r="K33" s="26"/>
      <c r="L33" s="26">
        <f>IFERROR((VLOOKUP(K33,tenute!D:E,2,FALSE)),0)</f>
        <v>0</v>
      </c>
      <c r="M33" s="26"/>
      <c r="N33" s="26">
        <f>IFERROR((VLOOKUP(M33,guarnizioni!G:H,2,FALSE)),0)</f>
        <v>0</v>
      </c>
      <c r="O33" s="26"/>
      <c r="P33" s="26">
        <f>IFERROR((VLOOKUP(O33,'IP55'!A:B,2,FALSE)),0)</f>
        <v>0</v>
      </c>
      <c r="Q33" s="26"/>
      <c r="R33" s="26">
        <f>IFERROR((VLOOKUP(Q33,giranti!H:I,2,FALSE)),0)</f>
        <v>0</v>
      </c>
      <c r="S33" s="26"/>
      <c r="T33" s="26">
        <f>IFERROR((VLOOKUP(S33,'IP55'!A:C,3,FALSE)),0)</f>
        <v>0</v>
      </c>
      <c r="U33" s="26"/>
      <c r="V33" s="124" t="str">
        <f t="shared" si="3"/>
        <v>0,00</v>
      </c>
      <c r="W33" s="26" t="e">
        <f t="shared" si="4"/>
        <v>#VALUE!</v>
      </c>
      <c r="X33" s="26" t="e">
        <f t="shared" si="5"/>
        <v>#VALUE!</v>
      </c>
    </row>
    <row r="34" spans="1:24" s="25" customFormat="1" ht="14.25" customHeight="1" x14ac:dyDescent="0.2">
      <c r="A34" s="167">
        <v>6000025330000</v>
      </c>
      <c r="B34" s="24" t="s">
        <v>2891</v>
      </c>
      <c r="C34" s="22">
        <v>2.2000000000000002</v>
      </c>
      <c r="D34" s="22">
        <v>3</v>
      </c>
      <c r="E34" s="24">
        <v>853.5</v>
      </c>
      <c r="F34" s="26"/>
      <c r="G34" s="24">
        <f t="shared" si="0"/>
        <v>0</v>
      </c>
      <c r="H34" s="24">
        <f t="shared" si="1"/>
        <v>0</v>
      </c>
      <c r="I34" s="24">
        <f t="shared" si="2"/>
        <v>0</v>
      </c>
      <c r="K34" s="26"/>
      <c r="L34" s="26">
        <f>IFERROR((VLOOKUP(K34,tenute!D:E,2,FALSE)),0)</f>
        <v>0</v>
      </c>
      <c r="M34" s="26"/>
      <c r="N34" s="26">
        <f>IFERROR((VLOOKUP(M34,guarnizioni!G:H,2,FALSE)),0)</f>
        <v>0</v>
      </c>
      <c r="O34" s="26"/>
      <c r="P34" s="26">
        <f>IFERROR((VLOOKUP(O34,'IP55'!A:B,2,FALSE)),0)</f>
        <v>0</v>
      </c>
      <c r="Q34" s="26"/>
      <c r="R34" s="26">
        <f>IFERROR((VLOOKUP(Q34,giranti!H:I,2,FALSE)),0)</f>
        <v>0</v>
      </c>
      <c r="S34" s="26"/>
      <c r="T34" s="26">
        <f>IFERROR((VLOOKUP(S34,'IP55'!A:C,3,FALSE)),0)</f>
        <v>0</v>
      </c>
      <c r="U34" s="26"/>
      <c r="V34" s="124" t="str">
        <f t="shared" si="3"/>
        <v>0,00</v>
      </c>
      <c r="W34" s="26" t="e">
        <f t="shared" si="4"/>
        <v>#VALUE!</v>
      </c>
      <c r="X34" s="26" t="e">
        <f t="shared" si="5"/>
        <v>#VALUE!</v>
      </c>
    </row>
    <row r="35" spans="1:24" s="25" customFormat="1" ht="14.25" customHeight="1" x14ac:dyDescent="0.2">
      <c r="A35" s="167">
        <v>6000025520000</v>
      </c>
      <c r="B35" s="24" t="s">
        <v>3940</v>
      </c>
      <c r="C35" s="22">
        <v>3</v>
      </c>
      <c r="D35" s="22">
        <v>4</v>
      </c>
      <c r="E35" s="24">
        <v>974.34</v>
      </c>
      <c r="F35" s="26"/>
      <c r="G35" s="24">
        <f t="shared" si="0"/>
        <v>0</v>
      </c>
      <c r="H35" s="24">
        <f t="shared" si="1"/>
        <v>0</v>
      </c>
      <c r="I35" s="24">
        <f t="shared" si="2"/>
        <v>0</v>
      </c>
      <c r="K35" s="26"/>
      <c r="L35" s="26">
        <f>IFERROR((VLOOKUP(K35,tenute!D:E,2,FALSE)),0)</f>
        <v>0</v>
      </c>
      <c r="M35" s="26"/>
      <c r="N35" s="26">
        <f>IFERROR((VLOOKUP(M35,guarnizioni!G:H,2,FALSE)),0)</f>
        <v>0</v>
      </c>
      <c r="O35" s="26"/>
      <c r="P35" s="26">
        <f>IFERROR((VLOOKUP(O35,'IP55'!A:B,2,FALSE)),0)</f>
        <v>0</v>
      </c>
      <c r="Q35" s="26"/>
      <c r="R35" s="26">
        <f>IFERROR((VLOOKUP(Q35,giranti!H:I,2,FALSE)),0)</f>
        <v>0</v>
      </c>
      <c r="S35" s="26"/>
      <c r="T35" s="26">
        <f>IFERROR((VLOOKUP(S35,'IP55'!A:C,3,FALSE)),0)</f>
        <v>0</v>
      </c>
      <c r="U35" s="26"/>
      <c r="V35" s="124" t="str">
        <f t="shared" si="3"/>
        <v>0,00</v>
      </c>
      <c r="W35" s="26" t="e">
        <f t="shared" si="4"/>
        <v>#VALUE!</v>
      </c>
      <c r="X35" s="26" t="e">
        <f t="shared" si="5"/>
        <v>#VALUE!</v>
      </c>
    </row>
    <row r="36" spans="1:24" s="25" customFormat="1" ht="14.25" customHeight="1" x14ac:dyDescent="0.2">
      <c r="A36" s="167">
        <v>6000028100000</v>
      </c>
      <c r="B36" s="24" t="s">
        <v>12</v>
      </c>
      <c r="C36" s="22">
        <v>0.75</v>
      </c>
      <c r="D36" s="22">
        <v>1</v>
      </c>
      <c r="E36" s="24">
        <v>520.44000000000005</v>
      </c>
      <c r="F36" s="26"/>
      <c r="G36" s="24">
        <f t="shared" si="0"/>
        <v>0</v>
      </c>
      <c r="H36" s="24">
        <f t="shared" si="1"/>
        <v>0</v>
      </c>
      <c r="I36" s="24">
        <f t="shared" si="2"/>
        <v>0</v>
      </c>
      <c r="K36" s="26"/>
      <c r="L36" s="26">
        <f>IFERROR((VLOOKUP(K36,tenute!D:E,2,FALSE)),0)</f>
        <v>0</v>
      </c>
      <c r="M36" s="26"/>
      <c r="N36" s="26">
        <f>IFERROR((VLOOKUP(M36,guarnizioni!G:H,2,FALSE)),0)</f>
        <v>0</v>
      </c>
      <c r="O36" s="26"/>
      <c r="P36" s="26">
        <f>IFERROR((VLOOKUP(O36,'IP55'!A:B,2,FALSE)),0)</f>
        <v>0</v>
      </c>
      <c r="Q36" s="26"/>
      <c r="R36" s="26">
        <f>IFERROR((VLOOKUP(Q36,giranti!H:I,2,FALSE)),0)</f>
        <v>0</v>
      </c>
      <c r="S36" s="26"/>
      <c r="T36" s="26">
        <f>IFERROR((VLOOKUP(S36,'IP55'!A:C,3,FALSE)),0)</f>
        <v>0</v>
      </c>
      <c r="U36" s="26"/>
      <c r="V36" s="124" t="str">
        <f t="shared" si="3"/>
        <v>0,00</v>
      </c>
      <c r="W36" s="26" t="e">
        <f t="shared" si="4"/>
        <v>#VALUE!</v>
      </c>
      <c r="X36" s="26" t="e">
        <f t="shared" si="5"/>
        <v>#VALUE!</v>
      </c>
    </row>
    <row r="37" spans="1:24" s="25" customFormat="1" ht="14.25" customHeight="1" x14ac:dyDescent="0.2">
      <c r="A37" s="167">
        <v>6000029200000</v>
      </c>
      <c r="B37" s="24" t="s">
        <v>2892</v>
      </c>
      <c r="C37" s="22">
        <v>1.1000000000000001</v>
      </c>
      <c r="D37" s="22">
        <v>1.5</v>
      </c>
      <c r="E37" s="24">
        <v>530.35</v>
      </c>
      <c r="F37" s="26"/>
      <c r="G37" s="24">
        <f t="shared" si="0"/>
        <v>0</v>
      </c>
      <c r="H37" s="24">
        <f t="shared" si="1"/>
        <v>0</v>
      </c>
      <c r="I37" s="24">
        <f t="shared" si="2"/>
        <v>0</v>
      </c>
      <c r="K37" s="26"/>
      <c r="L37" s="26">
        <f>IFERROR((VLOOKUP(K37,tenute!D:E,2,FALSE)),0)</f>
        <v>0</v>
      </c>
      <c r="M37" s="26"/>
      <c r="N37" s="26">
        <f>IFERROR((VLOOKUP(M37,guarnizioni!G:H,2,FALSE)),0)</f>
        <v>0</v>
      </c>
      <c r="O37" s="26"/>
      <c r="P37" s="26">
        <f>IFERROR((VLOOKUP(O37,'IP55'!A:B,2,FALSE)),0)</f>
        <v>0</v>
      </c>
      <c r="Q37" s="26"/>
      <c r="R37" s="26">
        <f>IFERROR((VLOOKUP(Q37,giranti!H:I,2,FALSE)),0)</f>
        <v>0</v>
      </c>
      <c r="S37" s="26"/>
      <c r="T37" s="26">
        <f>IFERROR((VLOOKUP(S37,'IP55'!A:C,3,FALSE)),0)</f>
        <v>0</v>
      </c>
      <c r="U37" s="26"/>
      <c r="V37" s="124" t="str">
        <f t="shared" si="3"/>
        <v>0,00</v>
      </c>
      <c r="W37" s="26" t="e">
        <f t="shared" si="4"/>
        <v>#VALUE!</v>
      </c>
      <c r="X37" s="26" t="e">
        <f t="shared" si="5"/>
        <v>#VALUE!</v>
      </c>
    </row>
    <row r="38" spans="1:24" s="25" customFormat="1" ht="14.25" customHeight="1" x14ac:dyDescent="0.2">
      <c r="A38" s="167">
        <v>6001030000000</v>
      </c>
      <c r="B38" s="24" t="s">
        <v>13</v>
      </c>
      <c r="C38" s="22">
        <v>0.55000000000000004</v>
      </c>
      <c r="D38" s="22">
        <v>0.75</v>
      </c>
      <c r="E38" s="24">
        <v>419.35</v>
      </c>
      <c r="F38" s="26"/>
      <c r="G38" s="24">
        <f t="shared" si="0"/>
        <v>0</v>
      </c>
      <c r="H38" s="24">
        <f t="shared" si="1"/>
        <v>0</v>
      </c>
      <c r="I38" s="24">
        <f t="shared" si="2"/>
        <v>0</v>
      </c>
      <c r="K38" s="26"/>
      <c r="L38" s="26">
        <f>IFERROR((VLOOKUP(K38,tenute!D:E,2,FALSE)),0)</f>
        <v>0</v>
      </c>
      <c r="M38" s="26"/>
      <c r="N38" s="26">
        <f>IFERROR((VLOOKUP(M38,guarnizioni!G:H,2,FALSE)),0)</f>
        <v>0</v>
      </c>
      <c r="O38" s="26"/>
      <c r="P38" s="26">
        <f>IFERROR((VLOOKUP(O38,'IP55'!A:B,2,FALSE)),0)</f>
        <v>0</v>
      </c>
      <c r="Q38" s="26"/>
      <c r="R38" s="26">
        <f>IFERROR((VLOOKUP(Q38,giranti!H:I,2,FALSE)),0)</f>
        <v>0</v>
      </c>
      <c r="S38" s="26"/>
      <c r="T38" s="26">
        <f>IFERROR((VLOOKUP(S38,'IP55'!A:C,3,FALSE)),0)</f>
        <v>0</v>
      </c>
      <c r="U38" s="26"/>
      <c r="V38" s="124" t="str">
        <f t="shared" si="3"/>
        <v>0,00</v>
      </c>
      <c r="W38" s="26" t="e">
        <f t="shared" si="4"/>
        <v>#VALUE!</v>
      </c>
      <c r="X38" s="26" t="e">
        <f t="shared" si="5"/>
        <v>#VALUE!</v>
      </c>
    </row>
    <row r="39" spans="1:24" s="25" customFormat="1" ht="14.25" customHeight="1" x14ac:dyDescent="0.2">
      <c r="A39" s="167">
        <v>6001031100000</v>
      </c>
      <c r="B39" s="24" t="s">
        <v>2893</v>
      </c>
      <c r="C39" s="22">
        <v>0.75</v>
      </c>
      <c r="D39" s="22">
        <v>1</v>
      </c>
      <c r="E39" s="24">
        <v>431.62</v>
      </c>
      <c r="F39" s="26"/>
      <c r="G39" s="24">
        <f t="shared" si="0"/>
        <v>0</v>
      </c>
      <c r="H39" s="24">
        <f t="shared" si="1"/>
        <v>0</v>
      </c>
      <c r="I39" s="24">
        <f t="shared" si="2"/>
        <v>0</v>
      </c>
      <c r="K39" s="26"/>
      <c r="L39" s="26">
        <f>IFERROR((VLOOKUP(K39,tenute!D:E,2,FALSE)),0)</f>
        <v>0</v>
      </c>
      <c r="M39" s="26"/>
      <c r="N39" s="26">
        <f>IFERROR((VLOOKUP(M39,guarnizioni!G:H,2,FALSE)),0)</f>
        <v>0</v>
      </c>
      <c r="O39" s="26"/>
      <c r="P39" s="26">
        <f>IFERROR((VLOOKUP(O39,'IP55'!A:B,2,FALSE)),0)</f>
        <v>0</v>
      </c>
      <c r="Q39" s="26"/>
      <c r="R39" s="26">
        <f>IFERROR((VLOOKUP(Q39,giranti!H:I,2,FALSE)),0)</f>
        <v>0</v>
      </c>
      <c r="S39" s="26"/>
      <c r="T39" s="26">
        <f>IFERROR((VLOOKUP(S39,'IP55'!A:C,3,FALSE)),0)</f>
        <v>0</v>
      </c>
      <c r="U39" s="26"/>
      <c r="V39" s="124" t="str">
        <f t="shared" si="3"/>
        <v>0,00</v>
      </c>
      <c r="W39" s="26" t="e">
        <f t="shared" si="4"/>
        <v>#VALUE!</v>
      </c>
      <c r="X39" s="26" t="e">
        <f t="shared" si="5"/>
        <v>#VALUE!</v>
      </c>
    </row>
    <row r="40" spans="1:24" s="25" customFormat="1" ht="14.25" customHeight="1" x14ac:dyDescent="0.2">
      <c r="A40" s="167">
        <v>6000032200000</v>
      </c>
      <c r="B40" s="24" t="s">
        <v>2894</v>
      </c>
      <c r="C40" s="22">
        <v>1.1000000000000001</v>
      </c>
      <c r="D40" s="22">
        <v>1.5</v>
      </c>
      <c r="E40" s="24">
        <v>535.23</v>
      </c>
      <c r="F40" s="26"/>
      <c r="G40" s="24">
        <f t="shared" si="0"/>
        <v>0</v>
      </c>
      <c r="H40" s="24">
        <f t="shared" si="1"/>
        <v>0</v>
      </c>
      <c r="I40" s="24">
        <f t="shared" si="2"/>
        <v>0</v>
      </c>
      <c r="K40" s="26"/>
      <c r="L40" s="26">
        <f>IFERROR((VLOOKUP(K40,tenute!D:E,2,FALSE)),0)</f>
        <v>0</v>
      </c>
      <c r="M40" s="26"/>
      <c r="N40" s="26">
        <f>IFERROR((VLOOKUP(M40,guarnizioni!G:H,2,FALSE)),0)</f>
        <v>0</v>
      </c>
      <c r="O40" s="26"/>
      <c r="P40" s="26">
        <f>IFERROR((VLOOKUP(O40,'IP55'!A:B,2,FALSE)),0)</f>
        <v>0</v>
      </c>
      <c r="Q40" s="26"/>
      <c r="R40" s="26">
        <f>IFERROR((VLOOKUP(Q40,giranti!H:I,2,FALSE)),0)</f>
        <v>0</v>
      </c>
      <c r="S40" s="26"/>
      <c r="T40" s="26">
        <f>IFERROR((VLOOKUP(S40,'IP55'!A:C,3,FALSE)),0)</f>
        <v>0</v>
      </c>
      <c r="U40" s="26"/>
      <c r="V40" s="124" t="str">
        <f t="shared" si="3"/>
        <v>0,00</v>
      </c>
      <c r="W40" s="26" t="e">
        <f t="shared" si="4"/>
        <v>#VALUE!</v>
      </c>
      <c r="X40" s="26" t="e">
        <f t="shared" si="5"/>
        <v>#VALUE!</v>
      </c>
    </row>
    <row r="41" spans="1:24" s="25" customFormat="1" ht="14.25" customHeight="1" x14ac:dyDescent="0.2">
      <c r="A41" s="167">
        <v>6000033200000</v>
      </c>
      <c r="B41" s="24" t="s">
        <v>2895</v>
      </c>
      <c r="C41" s="22">
        <v>1.5</v>
      </c>
      <c r="D41" s="22">
        <v>2</v>
      </c>
      <c r="E41" s="24">
        <v>614.22</v>
      </c>
      <c r="F41" s="26"/>
      <c r="G41" s="24">
        <f t="shared" si="0"/>
        <v>0</v>
      </c>
      <c r="H41" s="24">
        <f t="shared" si="1"/>
        <v>0</v>
      </c>
      <c r="I41" s="24">
        <f t="shared" si="2"/>
        <v>0</v>
      </c>
      <c r="K41" s="26"/>
      <c r="L41" s="26">
        <f>IFERROR((VLOOKUP(K41,tenute!D:E,2,FALSE)),0)</f>
        <v>0</v>
      </c>
      <c r="M41" s="26"/>
      <c r="N41" s="26">
        <f>IFERROR((VLOOKUP(M41,guarnizioni!G:H,2,FALSE)),0)</f>
        <v>0</v>
      </c>
      <c r="O41" s="26"/>
      <c r="P41" s="26">
        <f>IFERROR((VLOOKUP(O41,'IP55'!A:B,2,FALSE)),0)</f>
        <v>0</v>
      </c>
      <c r="Q41" s="26"/>
      <c r="R41" s="26">
        <f>IFERROR((VLOOKUP(Q41,giranti!H:I,2,FALSE)),0)</f>
        <v>0</v>
      </c>
      <c r="S41" s="26"/>
      <c r="T41" s="26">
        <f>IFERROR((VLOOKUP(S41,'IP55'!A:C,3,FALSE)),0)</f>
        <v>0</v>
      </c>
      <c r="U41" s="26"/>
      <c r="V41" s="124" t="str">
        <f t="shared" si="3"/>
        <v>0,00</v>
      </c>
      <c r="W41" s="26" t="e">
        <f t="shared" si="4"/>
        <v>#VALUE!</v>
      </c>
      <c r="X41" s="26" t="e">
        <f t="shared" si="5"/>
        <v>#VALUE!</v>
      </c>
    </row>
    <row r="42" spans="1:24" s="25" customFormat="1" ht="14.25" customHeight="1" x14ac:dyDescent="0.2">
      <c r="A42" s="167">
        <v>6000035140000</v>
      </c>
      <c r="B42" s="24" t="s">
        <v>2896</v>
      </c>
      <c r="C42" s="22">
        <v>2.2000000000000002</v>
      </c>
      <c r="D42" s="22">
        <v>3</v>
      </c>
      <c r="E42" s="24">
        <v>765.89</v>
      </c>
      <c r="F42" s="26"/>
      <c r="G42" s="24">
        <f t="shared" si="0"/>
        <v>0</v>
      </c>
      <c r="H42" s="24">
        <f t="shared" si="1"/>
        <v>0</v>
      </c>
      <c r="I42" s="24">
        <f t="shared" si="2"/>
        <v>0</v>
      </c>
      <c r="K42" s="26"/>
      <c r="L42" s="26">
        <f>IFERROR((VLOOKUP(K42,tenute!D:E,2,FALSE)),0)</f>
        <v>0</v>
      </c>
      <c r="M42" s="26"/>
      <c r="N42" s="26">
        <f>IFERROR((VLOOKUP(M42,guarnizioni!G:H,2,FALSE)),0)</f>
        <v>0</v>
      </c>
      <c r="O42" s="26"/>
      <c r="P42" s="26">
        <f>IFERROR((VLOOKUP(O42,'IP55'!A:B,2,FALSE)),0)</f>
        <v>0</v>
      </c>
      <c r="Q42" s="26"/>
      <c r="R42" s="26">
        <f>IFERROR((VLOOKUP(Q42,giranti!H:I,2,FALSE)),0)</f>
        <v>0</v>
      </c>
      <c r="S42" s="26"/>
      <c r="T42" s="26">
        <f>IFERROR((VLOOKUP(S42,'IP55'!A:C,3,FALSE)),0)</f>
        <v>0</v>
      </c>
      <c r="U42" s="26"/>
      <c r="V42" s="124" t="str">
        <f t="shared" si="3"/>
        <v>0,00</v>
      </c>
      <c r="W42" s="26" t="e">
        <f t="shared" si="4"/>
        <v>#VALUE!</v>
      </c>
      <c r="X42" s="26" t="e">
        <f t="shared" si="5"/>
        <v>#VALUE!</v>
      </c>
    </row>
    <row r="43" spans="1:24" s="25" customFormat="1" ht="14.25" customHeight="1" x14ac:dyDescent="0.2">
      <c r="A43" s="167">
        <v>6000037030000</v>
      </c>
      <c r="B43" s="24" t="s">
        <v>3941</v>
      </c>
      <c r="C43" s="22">
        <v>3</v>
      </c>
      <c r="D43" s="22">
        <v>4</v>
      </c>
      <c r="E43" s="24">
        <v>874.46</v>
      </c>
      <c r="F43" s="26"/>
      <c r="G43" s="24">
        <f t="shared" si="0"/>
        <v>0</v>
      </c>
      <c r="H43" s="24">
        <f t="shared" si="1"/>
        <v>0</v>
      </c>
      <c r="I43" s="24">
        <f t="shared" si="2"/>
        <v>0</v>
      </c>
      <c r="K43" s="26"/>
      <c r="L43" s="26">
        <f>IFERROR((VLOOKUP(K43,tenute!D:E,2,FALSE)),0)</f>
        <v>0</v>
      </c>
      <c r="M43" s="26"/>
      <c r="N43" s="26">
        <f>IFERROR((VLOOKUP(M43,guarnizioni!G:H,2,FALSE)),0)</f>
        <v>0</v>
      </c>
      <c r="O43" s="26"/>
      <c r="P43" s="26">
        <f>IFERROR((VLOOKUP(O43,'IP55'!A:B,2,FALSE)),0)</f>
        <v>0</v>
      </c>
      <c r="Q43" s="26"/>
      <c r="R43" s="26">
        <f>IFERROR((VLOOKUP(Q43,giranti!H:I,2,FALSE)),0)</f>
        <v>0</v>
      </c>
      <c r="S43" s="26"/>
      <c r="T43" s="26">
        <f>IFERROR((VLOOKUP(S43,'IP55'!A:C,3,FALSE)),0)</f>
        <v>0</v>
      </c>
      <c r="U43" s="26"/>
      <c r="V43" s="124" t="str">
        <f t="shared" si="3"/>
        <v>0,00</v>
      </c>
      <c r="W43" s="26" t="e">
        <f t="shared" si="4"/>
        <v>#VALUE!</v>
      </c>
      <c r="X43" s="26" t="e">
        <f t="shared" si="5"/>
        <v>#VALUE!</v>
      </c>
    </row>
    <row r="44" spans="1:24" s="25" customFormat="1" ht="14.25" customHeight="1" x14ac:dyDescent="0.2">
      <c r="A44" s="167">
        <v>6000038140000</v>
      </c>
      <c r="B44" s="24" t="s">
        <v>2897</v>
      </c>
      <c r="C44" s="22">
        <v>4</v>
      </c>
      <c r="D44" s="22">
        <v>5.5</v>
      </c>
      <c r="E44" s="24">
        <v>981.71</v>
      </c>
      <c r="F44" s="26"/>
      <c r="G44" s="24">
        <f t="shared" si="0"/>
        <v>0</v>
      </c>
      <c r="H44" s="24">
        <f t="shared" si="1"/>
        <v>0</v>
      </c>
      <c r="I44" s="24">
        <f t="shared" si="2"/>
        <v>0</v>
      </c>
      <c r="K44" s="26"/>
      <c r="L44" s="26">
        <f>IFERROR((VLOOKUP(K44,tenute!D:E,2,FALSE)),0)</f>
        <v>0</v>
      </c>
      <c r="M44" s="26"/>
      <c r="N44" s="26">
        <f>IFERROR((VLOOKUP(M44,guarnizioni!G:H,2,FALSE)),0)</f>
        <v>0</v>
      </c>
      <c r="O44" s="26"/>
      <c r="P44" s="26">
        <f>IFERROR((VLOOKUP(O44,'IP55'!A:B,2,FALSE)),0)</f>
        <v>0</v>
      </c>
      <c r="Q44" s="26"/>
      <c r="R44" s="26">
        <f>IFERROR((VLOOKUP(Q44,giranti!H:I,2,FALSE)),0)</f>
        <v>0</v>
      </c>
      <c r="S44" s="26"/>
      <c r="T44" s="26">
        <f>IFERROR((VLOOKUP(S44,'IP55'!A:C,3,FALSE)),0)</f>
        <v>0</v>
      </c>
      <c r="U44" s="26"/>
      <c r="V44" s="124" t="str">
        <f t="shared" si="3"/>
        <v>0,00</v>
      </c>
      <c r="W44" s="26" t="e">
        <f t="shared" si="4"/>
        <v>#VALUE!</v>
      </c>
      <c r="X44" s="26" t="e">
        <f t="shared" si="5"/>
        <v>#VALUE!</v>
      </c>
    </row>
    <row r="45" spans="1:24" s="41" customFormat="1" ht="14.25" customHeight="1" x14ac:dyDescent="0.2">
      <c r="A45" s="151"/>
      <c r="B45" s="43"/>
      <c r="E45" s="43"/>
      <c r="F45" s="43"/>
      <c r="G45" s="43"/>
      <c r="H45" s="43"/>
      <c r="I45" s="24"/>
      <c r="K45" s="26"/>
      <c r="V45" s="123"/>
    </row>
    <row r="46" spans="1:24" s="25" customFormat="1" ht="14.25" customHeight="1" x14ac:dyDescent="0.2">
      <c r="A46" s="167">
        <v>6011001000000</v>
      </c>
      <c r="B46" s="24" t="s">
        <v>6</v>
      </c>
      <c r="C46" s="22">
        <v>0.37</v>
      </c>
      <c r="D46" s="22">
        <v>0.5</v>
      </c>
      <c r="E46" s="24">
        <v>256.52999999999997</v>
      </c>
      <c r="F46" s="26"/>
      <c r="G46" s="24">
        <f t="shared" ref="G46:G67" si="6">IF(F46="",IF($I$8="","",$I$8),F46)</f>
        <v>0</v>
      </c>
      <c r="H46" s="24">
        <f>ROUND(E46*(G46),2)</f>
        <v>0</v>
      </c>
      <c r="I46" s="24">
        <f t="shared" ref="I46:I67" si="7">H46*$I$10</f>
        <v>0</v>
      </c>
      <c r="J46" s="41"/>
      <c r="K46" s="26"/>
      <c r="L46" s="26">
        <f>IFERROR((VLOOKUP(K46,tenute!D:E,2,FALSE)),0)</f>
        <v>0</v>
      </c>
      <c r="M46" s="26"/>
      <c r="N46" s="26">
        <f>IFERROR((VLOOKUP(M46,guarnizioni!G:H,2,FALSE)),0)</f>
        <v>0</v>
      </c>
      <c r="O46" s="26"/>
      <c r="P46" s="26">
        <f>IFERROR((VLOOKUP(O46,'IP55'!A:B,2,FALSE)),0)</f>
        <v>0</v>
      </c>
      <c r="Q46" s="26"/>
      <c r="R46" s="26"/>
      <c r="S46" s="26"/>
      <c r="T46" s="26">
        <f>IFERROR((VLOOKUP(S46,'IP55'!A:C,3,FALSE)),0)</f>
        <v>0</v>
      </c>
      <c r="U46" s="26"/>
      <c r="V46" s="124" t="str">
        <f t="shared" si="3"/>
        <v>0,00</v>
      </c>
      <c r="W46" s="26" t="e">
        <f>E46+L46+N46+P46+R46+T46+V46</f>
        <v>#VALUE!</v>
      </c>
      <c r="X46" s="26" t="e">
        <f t="shared" ref="X46:X68" si="8">W46*$I$8</f>
        <v>#VALUE!</v>
      </c>
    </row>
    <row r="47" spans="1:24" s="25" customFormat="1" ht="14.25" customHeight="1" x14ac:dyDescent="0.2">
      <c r="A47" s="167">
        <v>6012002100000</v>
      </c>
      <c r="B47" s="24" t="s">
        <v>6964</v>
      </c>
      <c r="C47" s="22">
        <v>0.55000000000000004</v>
      </c>
      <c r="D47" s="22">
        <v>0.75</v>
      </c>
      <c r="E47" s="24">
        <v>332.35</v>
      </c>
      <c r="F47" s="26"/>
      <c r="G47" s="24">
        <f t="shared" si="6"/>
        <v>0</v>
      </c>
      <c r="H47" s="24">
        <f t="shared" ref="H47:H67" si="9">ROUND(E47*(G47),2)</f>
        <v>0</v>
      </c>
      <c r="I47" s="24">
        <f t="shared" si="7"/>
        <v>0</v>
      </c>
      <c r="J47" s="41"/>
      <c r="K47" s="26"/>
      <c r="L47" s="26">
        <f>IFERROR((VLOOKUP(K47,tenute!D:E,2,FALSE)),0)</f>
        <v>0</v>
      </c>
      <c r="M47" s="26"/>
      <c r="N47" s="26">
        <f>IFERROR((VLOOKUP(M47,guarnizioni!G:H,2,FALSE)),0)</f>
        <v>0</v>
      </c>
      <c r="O47" s="26"/>
      <c r="P47" s="26">
        <f>IFERROR((VLOOKUP(O47,'IP55'!A:B,2,FALSE)),0)</f>
        <v>0</v>
      </c>
      <c r="Q47" s="26"/>
      <c r="R47" s="26"/>
      <c r="S47" s="26"/>
      <c r="T47" s="26">
        <f>IFERROR((VLOOKUP(S47,'IP55'!A:C,3,FALSE)),0)</f>
        <v>0</v>
      </c>
      <c r="U47" s="26"/>
      <c r="V47" s="124" t="str">
        <f t="shared" si="3"/>
        <v>0,00</v>
      </c>
      <c r="W47" s="26" t="e">
        <f t="shared" ref="W47:W82" si="10">E47+L47+N47+P47+R47+T47+V47</f>
        <v>#VALUE!</v>
      </c>
      <c r="X47" s="26" t="e">
        <f t="shared" si="8"/>
        <v>#VALUE!</v>
      </c>
    </row>
    <row r="48" spans="1:24" s="25" customFormat="1" ht="14.25" customHeight="1" x14ac:dyDescent="0.2">
      <c r="A48" s="167">
        <v>6012003100000</v>
      </c>
      <c r="B48" s="24" t="s">
        <v>6965</v>
      </c>
      <c r="C48" s="22">
        <v>0.55000000000000004</v>
      </c>
      <c r="D48" s="22">
        <v>0.75</v>
      </c>
      <c r="E48" s="24">
        <v>333.5</v>
      </c>
      <c r="F48" s="26"/>
      <c r="G48" s="24">
        <f t="shared" si="6"/>
        <v>0</v>
      </c>
      <c r="H48" s="24">
        <f t="shared" si="9"/>
        <v>0</v>
      </c>
      <c r="I48" s="24">
        <f t="shared" si="7"/>
        <v>0</v>
      </c>
      <c r="J48" s="41"/>
      <c r="K48" s="26"/>
      <c r="L48" s="26">
        <f>IFERROR((VLOOKUP(K48,tenute!D:E,2,FALSE)),0)</f>
        <v>0</v>
      </c>
      <c r="M48" s="26"/>
      <c r="N48" s="26">
        <f>IFERROR((VLOOKUP(M48,guarnizioni!G:H,2,FALSE)),0)</f>
        <v>0</v>
      </c>
      <c r="O48" s="26"/>
      <c r="P48" s="26">
        <f>IFERROR((VLOOKUP(O48,'IP55'!A:B,2,FALSE)),0)</f>
        <v>0</v>
      </c>
      <c r="Q48" s="26"/>
      <c r="R48" s="26"/>
      <c r="S48" s="26"/>
      <c r="T48" s="26">
        <f>IFERROR((VLOOKUP(S48,'IP55'!A:C,3,FALSE)),0)</f>
        <v>0</v>
      </c>
      <c r="U48" s="26"/>
      <c r="V48" s="124" t="str">
        <f t="shared" si="3"/>
        <v>0,00</v>
      </c>
      <c r="W48" s="26" t="e">
        <f t="shared" si="10"/>
        <v>#VALUE!</v>
      </c>
      <c r="X48" s="26" t="e">
        <f t="shared" si="8"/>
        <v>#VALUE!</v>
      </c>
    </row>
    <row r="49" spans="1:24" s="25" customFormat="1" ht="14.25" customHeight="1" x14ac:dyDescent="0.2">
      <c r="A49" s="167">
        <v>6012004100000</v>
      </c>
      <c r="B49" s="24" t="s">
        <v>6963</v>
      </c>
      <c r="C49" s="22">
        <v>0.75</v>
      </c>
      <c r="D49" s="22">
        <v>1</v>
      </c>
      <c r="E49" s="24">
        <v>347.3</v>
      </c>
      <c r="F49" s="26"/>
      <c r="G49" s="24">
        <f t="shared" si="6"/>
        <v>0</v>
      </c>
      <c r="H49" s="24">
        <f t="shared" si="9"/>
        <v>0</v>
      </c>
      <c r="I49" s="24">
        <f t="shared" si="7"/>
        <v>0</v>
      </c>
      <c r="J49" s="41"/>
      <c r="K49" s="26"/>
      <c r="L49" s="26">
        <f>IFERROR((VLOOKUP(K49,tenute!D:E,2,FALSE)),0)</f>
        <v>0</v>
      </c>
      <c r="M49" s="26"/>
      <c r="N49" s="26">
        <f>IFERROR((VLOOKUP(M49,guarnizioni!G:H,2,FALSE)),0)</f>
        <v>0</v>
      </c>
      <c r="O49" s="26"/>
      <c r="P49" s="26">
        <f>IFERROR((VLOOKUP(O49,'IP55'!A:B,2,FALSE)),0)</f>
        <v>0</v>
      </c>
      <c r="Q49" s="26"/>
      <c r="R49" s="26"/>
      <c r="S49" s="26"/>
      <c r="T49" s="26">
        <f>IFERROR((VLOOKUP(S49,'IP55'!A:C,3,FALSE)),0)</f>
        <v>0</v>
      </c>
      <c r="U49" s="26"/>
      <c r="V49" s="124" t="str">
        <f t="shared" si="3"/>
        <v>0,00</v>
      </c>
      <c r="W49" s="26" t="e">
        <f t="shared" si="10"/>
        <v>#VALUE!</v>
      </c>
      <c r="X49" s="26" t="e">
        <f t="shared" si="8"/>
        <v>#VALUE!</v>
      </c>
    </row>
    <row r="50" spans="1:24" s="25" customFormat="1" ht="14.25" customHeight="1" x14ac:dyDescent="0.2">
      <c r="A50" s="167">
        <v>6010039100000</v>
      </c>
      <c r="B50" s="24" t="s">
        <v>6973</v>
      </c>
      <c r="C50" s="22">
        <v>0.75</v>
      </c>
      <c r="D50" s="22">
        <v>1</v>
      </c>
      <c r="E50" s="24">
        <v>442.75</v>
      </c>
      <c r="F50" s="26"/>
      <c r="G50" s="24">
        <f>IF(F50="",IF($I$8="","",$I$8),F50)</f>
        <v>0</v>
      </c>
      <c r="H50" s="24">
        <f>ROUND(E50*(G50),2)</f>
        <v>0</v>
      </c>
      <c r="I50" s="24">
        <f>H50*$I$10</f>
        <v>0</v>
      </c>
      <c r="J50" s="41"/>
      <c r="K50" s="26"/>
      <c r="L50" s="26">
        <f>IFERROR((VLOOKUP(K50,tenute!D:E,2,FALSE)),0)</f>
        <v>0</v>
      </c>
      <c r="M50" s="26"/>
      <c r="N50" s="26">
        <f>IFERROR((VLOOKUP(M50,guarnizioni!G:H,2,FALSE)),0)</f>
        <v>0</v>
      </c>
      <c r="O50" s="26"/>
      <c r="P50" s="26">
        <f>IFERROR((VLOOKUP(O50,'IP55'!A:B,2,FALSE)),0)</f>
        <v>0</v>
      </c>
      <c r="Q50" s="26"/>
      <c r="R50" s="26"/>
      <c r="S50" s="26"/>
      <c r="T50" s="26">
        <f>IFERROR((VLOOKUP(S50,'IP55'!A:C,3,FALSE)),0)</f>
        <v>0</v>
      </c>
      <c r="U50" s="26"/>
      <c r="V50" s="124" t="str">
        <f>IF(U50="ok",(E50*0.06),"0,00")</f>
        <v>0,00</v>
      </c>
      <c r="W50" s="26" t="e">
        <f>E50+L50+N50+P50+R50+T50+V50</f>
        <v>#VALUE!</v>
      </c>
      <c r="X50" s="26" t="e">
        <f>W50*$I$8</f>
        <v>#VALUE!</v>
      </c>
    </row>
    <row r="51" spans="1:24" s="25" customFormat="1" ht="14.25" customHeight="1" x14ac:dyDescent="0.2">
      <c r="A51" s="167">
        <v>6010040100000</v>
      </c>
      <c r="B51" s="24" t="s">
        <v>6972</v>
      </c>
      <c r="C51" s="22">
        <v>1.1000000000000001</v>
      </c>
      <c r="D51" s="22">
        <v>1.5</v>
      </c>
      <c r="E51" s="24">
        <v>471.5</v>
      </c>
      <c r="F51" s="26"/>
      <c r="G51" s="24">
        <f>IF(F51="",IF($I$8="","",$I$8),F51)</f>
        <v>0</v>
      </c>
      <c r="H51" s="24">
        <f>ROUND(E51*(G51),2)</f>
        <v>0</v>
      </c>
      <c r="I51" s="24">
        <f>H51*$I$10</f>
        <v>0</v>
      </c>
      <c r="J51" s="41"/>
      <c r="K51" s="26"/>
      <c r="L51" s="26">
        <f>IFERROR((VLOOKUP(K51,tenute!D:E,2,FALSE)),0)</f>
        <v>0</v>
      </c>
      <c r="M51" s="26"/>
      <c r="N51" s="26">
        <f>IFERROR((VLOOKUP(M51,guarnizioni!G:H,2,FALSE)),0)</f>
        <v>0</v>
      </c>
      <c r="O51" s="26"/>
      <c r="P51" s="26">
        <f>IFERROR((VLOOKUP(O51,'IP55'!A:B,2,FALSE)),0)</f>
        <v>0</v>
      </c>
      <c r="Q51" s="26"/>
      <c r="R51" s="26"/>
      <c r="S51" s="26"/>
      <c r="T51" s="26">
        <f>IFERROR((VLOOKUP(S51,'IP55'!A:C,3,FALSE)),0)</f>
        <v>0</v>
      </c>
      <c r="U51" s="26"/>
      <c r="V51" s="124" t="str">
        <f>IF(U51="ok",(E51*0.06),"0,00")</f>
        <v>0,00</v>
      </c>
      <c r="W51" s="26" t="e">
        <f>E51+L51+N51+P51+R51+T51+V51</f>
        <v>#VALUE!</v>
      </c>
      <c r="X51" s="26" t="e">
        <f>W51*$I$8</f>
        <v>#VALUE!</v>
      </c>
    </row>
    <row r="52" spans="1:24" s="25" customFormat="1" ht="14.25" customHeight="1" x14ac:dyDescent="0.2">
      <c r="A52" s="167">
        <v>6010005200000</v>
      </c>
      <c r="B52" s="24" t="s">
        <v>6971</v>
      </c>
      <c r="C52" s="22">
        <v>1.1000000000000001</v>
      </c>
      <c r="D52" s="22">
        <v>1.5</v>
      </c>
      <c r="E52" s="24">
        <v>626.75</v>
      </c>
      <c r="F52" s="26"/>
      <c r="G52" s="24">
        <f t="shared" si="6"/>
        <v>0</v>
      </c>
      <c r="H52" s="24">
        <f t="shared" si="9"/>
        <v>0</v>
      </c>
      <c r="I52" s="24">
        <f t="shared" si="7"/>
        <v>0</v>
      </c>
      <c r="J52" s="41"/>
      <c r="K52" s="26"/>
      <c r="L52" s="26">
        <f>IFERROR((VLOOKUP(K52,tenute!D:E,2,FALSE)),0)</f>
        <v>0</v>
      </c>
      <c r="M52" s="26"/>
      <c r="N52" s="26">
        <f>IFERROR((VLOOKUP(M52,guarnizioni!G:H,2,FALSE)),0)</f>
        <v>0</v>
      </c>
      <c r="O52" s="26"/>
      <c r="P52" s="26">
        <f>IFERROR((VLOOKUP(O52,'IP55'!A:B,2,FALSE)),0)</f>
        <v>0</v>
      </c>
      <c r="Q52" s="26"/>
      <c r="R52" s="26"/>
      <c r="S52" s="26"/>
      <c r="T52" s="26">
        <f>IFERROR((VLOOKUP(S52,'IP55'!A:C,3,FALSE)),0)</f>
        <v>0</v>
      </c>
      <c r="U52" s="26"/>
      <c r="V52" s="124" t="str">
        <f t="shared" si="3"/>
        <v>0,00</v>
      </c>
      <c r="W52" s="26" t="e">
        <f t="shared" si="10"/>
        <v>#VALUE!</v>
      </c>
      <c r="X52" s="26" t="e">
        <f t="shared" si="8"/>
        <v>#VALUE!</v>
      </c>
    </row>
    <row r="53" spans="1:24" s="25" customFormat="1" ht="14.25" customHeight="1" x14ac:dyDescent="0.2">
      <c r="A53" s="167">
        <v>6010006100000</v>
      </c>
      <c r="B53" s="24" t="s">
        <v>7</v>
      </c>
      <c r="C53" s="22">
        <v>1.5</v>
      </c>
      <c r="D53" s="22">
        <v>2</v>
      </c>
      <c r="E53" s="24">
        <v>749.85</v>
      </c>
      <c r="F53" s="26"/>
      <c r="G53" s="24">
        <f t="shared" si="6"/>
        <v>0</v>
      </c>
      <c r="H53" s="24">
        <f t="shared" si="9"/>
        <v>0</v>
      </c>
      <c r="I53" s="24">
        <f t="shared" si="7"/>
        <v>0</v>
      </c>
      <c r="J53" s="41"/>
      <c r="K53" s="26"/>
      <c r="L53" s="26">
        <f>IFERROR((VLOOKUP(K53,tenute!D:E,2,FALSE)),0)</f>
        <v>0</v>
      </c>
      <c r="M53" s="26"/>
      <c r="N53" s="26">
        <f>IFERROR((VLOOKUP(M53,guarnizioni!G:H,2,FALSE)),0)</f>
        <v>0</v>
      </c>
      <c r="O53" s="26"/>
      <c r="P53" s="26">
        <f>IFERROR((VLOOKUP(O53,'IP55'!A:B,2,FALSE)),0)</f>
        <v>0</v>
      </c>
      <c r="Q53" s="26"/>
      <c r="R53" s="26"/>
      <c r="S53" s="26"/>
      <c r="T53" s="26">
        <f>IFERROR((VLOOKUP(S53,'IP55'!A:C,3,FALSE)),0)</f>
        <v>0</v>
      </c>
      <c r="U53" s="26"/>
      <c r="V53" s="124" t="str">
        <f t="shared" si="3"/>
        <v>0,00</v>
      </c>
      <c r="W53" s="26" t="e">
        <f t="shared" si="10"/>
        <v>#VALUE!</v>
      </c>
      <c r="X53" s="26" t="e">
        <f t="shared" si="8"/>
        <v>#VALUE!</v>
      </c>
    </row>
    <row r="54" spans="1:24" s="25" customFormat="1" ht="14.25" customHeight="1" x14ac:dyDescent="0.2">
      <c r="A54" s="167">
        <v>6010008100000</v>
      </c>
      <c r="B54" s="24" t="s">
        <v>2713</v>
      </c>
      <c r="C54" s="22">
        <v>1.8</v>
      </c>
      <c r="D54" s="22">
        <v>2.5</v>
      </c>
      <c r="E54" s="24">
        <v>787.72</v>
      </c>
      <c r="F54" s="26"/>
      <c r="G54" s="24">
        <f t="shared" si="6"/>
        <v>0</v>
      </c>
      <c r="H54" s="24">
        <f t="shared" si="9"/>
        <v>0</v>
      </c>
      <c r="I54" s="24">
        <f t="shared" si="7"/>
        <v>0</v>
      </c>
      <c r="J54" s="41"/>
      <c r="K54" s="26"/>
      <c r="L54" s="26">
        <f>IFERROR((VLOOKUP(K54,tenute!D:E,2,FALSE)),0)</f>
        <v>0</v>
      </c>
      <c r="M54" s="26"/>
      <c r="N54" s="26">
        <f>IFERROR((VLOOKUP(M54,guarnizioni!G:H,2,FALSE)),0)</f>
        <v>0</v>
      </c>
      <c r="O54" s="26"/>
      <c r="P54" s="26">
        <f>IFERROR((VLOOKUP(O54,'IP55'!A:B,2,FALSE)),0)</f>
        <v>0</v>
      </c>
      <c r="Q54" s="26"/>
      <c r="R54" s="26"/>
      <c r="S54" s="26"/>
      <c r="T54" s="26">
        <f>IFERROR((VLOOKUP(S54,'IP55'!A:C,3,FALSE)),0)</f>
        <v>0</v>
      </c>
      <c r="U54" s="26"/>
      <c r="V54" s="124" t="str">
        <f t="shared" si="3"/>
        <v>0,00</v>
      </c>
      <c r="W54" s="26" t="e">
        <f t="shared" si="10"/>
        <v>#VALUE!</v>
      </c>
      <c r="X54" s="26" t="e">
        <f t="shared" si="8"/>
        <v>#VALUE!</v>
      </c>
    </row>
    <row r="55" spans="1:24" s="25" customFormat="1" ht="14.25" customHeight="1" x14ac:dyDescent="0.2">
      <c r="A55" s="167">
        <v>6010010100000</v>
      </c>
      <c r="B55" s="24" t="s">
        <v>8</v>
      </c>
      <c r="C55" s="22">
        <v>0.55000000000000004</v>
      </c>
      <c r="D55" s="22">
        <v>0.75</v>
      </c>
      <c r="E55" s="24">
        <v>524.17999999999995</v>
      </c>
      <c r="F55" s="26"/>
      <c r="G55" s="24">
        <f t="shared" si="6"/>
        <v>0</v>
      </c>
      <c r="H55" s="24">
        <f t="shared" si="9"/>
        <v>0</v>
      </c>
      <c r="I55" s="24">
        <f t="shared" si="7"/>
        <v>0</v>
      </c>
      <c r="J55" s="41"/>
      <c r="K55" s="26"/>
      <c r="L55" s="26">
        <f>IFERROR((VLOOKUP(K55,tenute!D:E,2,FALSE)),0)</f>
        <v>0</v>
      </c>
      <c r="M55" s="26"/>
      <c r="N55" s="26">
        <f>IFERROR((VLOOKUP(M55,guarnizioni!G:H,2,FALSE)),0)</f>
        <v>0</v>
      </c>
      <c r="O55" s="26"/>
      <c r="P55" s="26">
        <f>IFERROR((VLOOKUP(O55,'IP55'!A:B,2,FALSE)),0)</f>
        <v>0</v>
      </c>
      <c r="Q55" s="26"/>
      <c r="R55" s="26">
        <f>IFERROR((VLOOKUP(Q55,giranti!H:I,2,FALSE)),0)</f>
        <v>0</v>
      </c>
      <c r="S55" s="26"/>
      <c r="T55" s="26">
        <f>IFERROR((VLOOKUP(S55,'IP55'!A:C,3,FALSE)),0)</f>
        <v>0</v>
      </c>
      <c r="U55" s="26"/>
      <c r="V55" s="124" t="str">
        <f t="shared" si="3"/>
        <v>0,00</v>
      </c>
      <c r="W55" s="26" t="e">
        <f t="shared" si="10"/>
        <v>#VALUE!</v>
      </c>
      <c r="X55" s="26" t="e">
        <f t="shared" si="8"/>
        <v>#VALUE!</v>
      </c>
    </row>
    <row r="56" spans="1:24" s="25" customFormat="1" ht="14.25" customHeight="1" x14ac:dyDescent="0.2">
      <c r="A56" s="167">
        <v>6010011200000</v>
      </c>
      <c r="B56" s="24" t="s">
        <v>6961</v>
      </c>
      <c r="C56" s="22">
        <v>0.75</v>
      </c>
      <c r="D56" s="22">
        <v>1</v>
      </c>
      <c r="E56" s="24">
        <v>549.70000000000005</v>
      </c>
      <c r="F56" s="26"/>
      <c r="G56" s="24">
        <f t="shared" si="6"/>
        <v>0</v>
      </c>
      <c r="H56" s="24">
        <f t="shared" si="9"/>
        <v>0</v>
      </c>
      <c r="I56" s="24">
        <f t="shared" si="7"/>
        <v>0</v>
      </c>
      <c r="J56" s="41"/>
      <c r="K56" s="26"/>
      <c r="L56" s="26">
        <f>IFERROR((VLOOKUP(K56,tenute!D:E,2,FALSE)),0)</f>
        <v>0</v>
      </c>
      <c r="M56" s="26"/>
      <c r="N56" s="26">
        <f>IFERROR((VLOOKUP(M56,guarnizioni!G:H,2,FALSE)),0)</f>
        <v>0</v>
      </c>
      <c r="O56" s="26"/>
      <c r="P56" s="26">
        <f>IFERROR((VLOOKUP(O56,'IP55'!A:B,2,FALSE)),0)</f>
        <v>0</v>
      </c>
      <c r="Q56" s="26"/>
      <c r="R56" s="26">
        <f>IFERROR((VLOOKUP(Q56,giranti!H:I,2,FALSE)),0)</f>
        <v>0</v>
      </c>
      <c r="S56" s="26"/>
      <c r="T56" s="26">
        <f>IFERROR((VLOOKUP(S56,'IP55'!A:C,3,FALSE)),0)</f>
        <v>0</v>
      </c>
      <c r="U56" s="26"/>
      <c r="V56" s="124" t="str">
        <f t="shared" si="3"/>
        <v>0,00</v>
      </c>
      <c r="W56" s="26" t="e">
        <f t="shared" si="10"/>
        <v>#VALUE!</v>
      </c>
      <c r="X56" s="26" t="e">
        <f t="shared" si="8"/>
        <v>#VALUE!</v>
      </c>
    </row>
    <row r="57" spans="1:24" s="25" customFormat="1" ht="14.25" customHeight="1" x14ac:dyDescent="0.2">
      <c r="A57" s="167">
        <v>6010012200000</v>
      </c>
      <c r="B57" s="24" t="s">
        <v>6960</v>
      </c>
      <c r="C57" s="22">
        <v>1.1000000000000001</v>
      </c>
      <c r="D57" s="22">
        <v>1.5</v>
      </c>
      <c r="E57" s="24">
        <v>587.65</v>
      </c>
      <c r="F57" s="26"/>
      <c r="G57" s="24">
        <f t="shared" si="6"/>
        <v>0</v>
      </c>
      <c r="H57" s="24">
        <f t="shared" si="9"/>
        <v>0</v>
      </c>
      <c r="I57" s="24">
        <f t="shared" si="7"/>
        <v>0</v>
      </c>
      <c r="J57" s="41"/>
      <c r="K57" s="26"/>
      <c r="L57" s="26">
        <f>IFERROR((VLOOKUP(K57,tenute!D:E,2,FALSE)),0)</f>
        <v>0</v>
      </c>
      <c r="M57" s="26"/>
      <c r="N57" s="26">
        <f>IFERROR((VLOOKUP(M57,guarnizioni!G:H,2,FALSE)),0)</f>
        <v>0</v>
      </c>
      <c r="O57" s="26"/>
      <c r="P57" s="26">
        <f>IFERROR((VLOOKUP(O57,'IP55'!A:B,2,FALSE)),0)</f>
        <v>0</v>
      </c>
      <c r="Q57" s="26"/>
      <c r="R57" s="26">
        <f>IFERROR((VLOOKUP(Q57,giranti!H:I,2,FALSE)),0)</f>
        <v>0</v>
      </c>
      <c r="S57" s="26"/>
      <c r="T57" s="26">
        <f>IFERROR((VLOOKUP(S57,'IP55'!A:C,3,FALSE)),0)</f>
        <v>0</v>
      </c>
      <c r="U57" s="26"/>
      <c r="V57" s="124" t="str">
        <f t="shared" si="3"/>
        <v>0,00</v>
      </c>
      <c r="W57" s="26" t="e">
        <f t="shared" si="10"/>
        <v>#VALUE!</v>
      </c>
      <c r="X57" s="26" t="e">
        <f t="shared" si="8"/>
        <v>#VALUE!</v>
      </c>
    </row>
    <row r="58" spans="1:24" s="25" customFormat="1" ht="14.25" customHeight="1" x14ac:dyDescent="0.2">
      <c r="A58" s="167">
        <v>6010013100000</v>
      </c>
      <c r="B58" s="24" t="s">
        <v>9</v>
      </c>
      <c r="C58" s="22">
        <v>1.5</v>
      </c>
      <c r="D58" s="22">
        <v>2</v>
      </c>
      <c r="E58" s="24">
        <v>720.56</v>
      </c>
      <c r="F58" s="26"/>
      <c r="G58" s="24">
        <f t="shared" si="6"/>
        <v>0</v>
      </c>
      <c r="H58" s="24">
        <f t="shared" si="9"/>
        <v>0</v>
      </c>
      <c r="I58" s="24">
        <f t="shared" si="7"/>
        <v>0</v>
      </c>
      <c r="J58" s="41"/>
      <c r="K58" s="26"/>
      <c r="L58" s="26">
        <f>IFERROR((VLOOKUP(K58,tenute!D:E,2,FALSE)),0)</f>
        <v>0</v>
      </c>
      <c r="M58" s="26"/>
      <c r="N58" s="26">
        <f>IFERROR((VLOOKUP(M58,guarnizioni!G:H,2,FALSE)),0)</f>
        <v>0</v>
      </c>
      <c r="O58" s="26"/>
      <c r="P58" s="26">
        <f>IFERROR((VLOOKUP(O58,'IP55'!A:B,2,FALSE)),0)</f>
        <v>0</v>
      </c>
      <c r="Q58" s="26"/>
      <c r="R58" s="26">
        <f>IFERROR((VLOOKUP(Q58,giranti!H:I,2,FALSE)),0)</f>
        <v>0</v>
      </c>
      <c r="S58" s="26"/>
      <c r="T58" s="26">
        <f>IFERROR((VLOOKUP(S58,'IP55'!A:C,3,FALSE)),0)</f>
        <v>0</v>
      </c>
      <c r="U58" s="26"/>
      <c r="V58" s="124" t="str">
        <f t="shared" si="3"/>
        <v>0,00</v>
      </c>
      <c r="W58" s="26" t="e">
        <f t="shared" si="10"/>
        <v>#VALUE!</v>
      </c>
      <c r="X58" s="26" t="e">
        <f t="shared" si="8"/>
        <v>#VALUE!</v>
      </c>
    </row>
    <row r="59" spans="1:24" s="25" customFormat="1" ht="14.25" customHeight="1" x14ac:dyDescent="0.2">
      <c r="A59" s="167">
        <v>6010015100000</v>
      </c>
      <c r="B59" s="24" t="s">
        <v>10</v>
      </c>
      <c r="C59" s="22">
        <v>1.5</v>
      </c>
      <c r="D59" s="22">
        <v>2</v>
      </c>
      <c r="E59" s="24">
        <v>768.59</v>
      </c>
      <c r="F59" s="26"/>
      <c r="G59" s="24">
        <f t="shared" si="6"/>
        <v>0</v>
      </c>
      <c r="H59" s="24">
        <f t="shared" si="9"/>
        <v>0</v>
      </c>
      <c r="I59" s="24">
        <f t="shared" si="7"/>
        <v>0</v>
      </c>
      <c r="J59" s="41"/>
      <c r="K59" s="26"/>
      <c r="L59" s="26">
        <f>IFERROR((VLOOKUP(K59,tenute!D:E,2,FALSE)),0)</f>
        <v>0</v>
      </c>
      <c r="M59" s="26"/>
      <c r="N59" s="26">
        <f>IFERROR((VLOOKUP(M59,guarnizioni!G:H,2,FALSE)),0)</f>
        <v>0</v>
      </c>
      <c r="O59" s="26"/>
      <c r="P59" s="26">
        <f>IFERROR((VLOOKUP(O59,'IP55'!A:B,2,FALSE)),0)</f>
        <v>0</v>
      </c>
      <c r="Q59" s="26"/>
      <c r="R59" s="26">
        <f>IFERROR((VLOOKUP(Q59,giranti!H:I,2,FALSE)),0)</f>
        <v>0</v>
      </c>
      <c r="S59" s="26"/>
      <c r="T59" s="26">
        <f>IFERROR((VLOOKUP(S59,'IP55'!A:C,3,FALSE)),0)</f>
        <v>0</v>
      </c>
      <c r="U59" s="26"/>
      <c r="V59" s="124" t="str">
        <f t="shared" si="3"/>
        <v>0,00</v>
      </c>
      <c r="W59" s="26" t="e">
        <f t="shared" si="10"/>
        <v>#VALUE!</v>
      </c>
      <c r="X59" s="26" t="e">
        <f t="shared" si="8"/>
        <v>#VALUE!</v>
      </c>
    </row>
    <row r="60" spans="1:24" s="25" customFormat="1" ht="14.25" customHeight="1" x14ac:dyDescent="0.2">
      <c r="A60" s="167">
        <v>6010017000000</v>
      </c>
      <c r="B60" s="24" t="s">
        <v>2714</v>
      </c>
      <c r="C60" s="22">
        <v>1.8</v>
      </c>
      <c r="D60" s="22">
        <v>2.5</v>
      </c>
      <c r="E60" s="24">
        <v>806.44</v>
      </c>
      <c r="F60" s="26"/>
      <c r="G60" s="24">
        <f t="shared" si="6"/>
        <v>0</v>
      </c>
      <c r="H60" s="24">
        <f t="shared" si="9"/>
        <v>0</v>
      </c>
      <c r="I60" s="24">
        <f t="shared" si="7"/>
        <v>0</v>
      </c>
      <c r="J60" s="41"/>
      <c r="K60" s="26"/>
      <c r="L60" s="26">
        <f>IFERROR((VLOOKUP(K60,tenute!D:E,2,FALSE)),0)</f>
        <v>0</v>
      </c>
      <c r="M60" s="26"/>
      <c r="N60" s="26">
        <f>IFERROR((VLOOKUP(M60,guarnizioni!G:H,2,FALSE)),0)</f>
        <v>0</v>
      </c>
      <c r="O60" s="26"/>
      <c r="P60" s="26">
        <f>IFERROR((VLOOKUP(O60,'IP55'!A:B,2,FALSE)),0)</f>
        <v>0</v>
      </c>
      <c r="Q60" s="26"/>
      <c r="R60" s="26">
        <f>IFERROR((VLOOKUP(Q60,giranti!H:I,2,FALSE)),0)</f>
        <v>0</v>
      </c>
      <c r="S60" s="26"/>
      <c r="T60" s="26">
        <f>IFERROR((VLOOKUP(S60,'IP55'!A:C,3,FALSE)),0)</f>
        <v>0</v>
      </c>
      <c r="U60" s="26"/>
      <c r="V60" s="124" t="str">
        <f t="shared" si="3"/>
        <v>0,00</v>
      </c>
      <c r="W60" s="26" t="e">
        <f t="shared" si="10"/>
        <v>#VALUE!</v>
      </c>
      <c r="X60" s="26" t="e">
        <f t="shared" si="8"/>
        <v>#VALUE!</v>
      </c>
    </row>
    <row r="61" spans="1:24" s="25" customFormat="1" ht="14.25" customHeight="1" x14ac:dyDescent="0.2">
      <c r="A61" s="167">
        <v>6010025020000</v>
      </c>
      <c r="B61" s="24" t="s">
        <v>6962</v>
      </c>
      <c r="C61" s="22">
        <v>1.1000000000000001</v>
      </c>
      <c r="D61" s="22">
        <v>1.5</v>
      </c>
      <c r="E61" s="24">
        <v>810.75</v>
      </c>
      <c r="F61" s="26"/>
      <c r="G61" s="24">
        <f t="shared" si="6"/>
        <v>0</v>
      </c>
      <c r="H61" s="24">
        <f t="shared" si="9"/>
        <v>0</v>
      </c>
      <c r="I61" s="24">
        <f t="shared" si="7"/>
        <v>0</v>
      </c>
      <c r="J61" s="41"/>
      <c r="K61" s="26"/>
      <c r="L61" s="26">
        <f>IFERROR((VLOOKUP(K61,tenute!D:E,2,FALSE)),0)</f>
        <v>0</v>
      </c>
      <c r="M61" s="26"/>
      <c r="N61" s="26">
        <f>IFERROR((VLOOKUP(M61,guarnizioni!G:H,2,FALSE)),0)</f>
        <v>0</v>
      </c>
      <c r="O61" s="26"/>
      <c r="P61" s="26">
        <f>IFERROR((VLOOKUP(O61,'IP55'!A:B,2,FALSE)),0)</f>
        <v>0</v>
      </c>
      <c r="Q61" s="26"/>
      <c r="R61" s="26">
        <f>IFERROR((VLOOKUP(Q61,giranti!H:I,2,FALSE)),0)</f>
        <v>0</v>
      </c>
      <c r="S61" s="26"/>
      <c r="T61" s="26">
        <f>IFERROR((VLOOKUP(S61,'IP55'!A:C,3,FALSE)),0)</f>
        <v>0</v>
      </c>
      <c r="U61" s="26"/>
      <c r="V61" s="124" t="str">
        <f t="shared" si="3"/>
        <v>0,00</v>
      </c>
      <c r="W61" s="26" t="e">
        <f t="shared" si="10"/>
        <v>#VALUE!</v>
      </c>
      <c r="X61" s="26" t="e">
        <f t="shared" si="8"/>
        <v>#VALUE!</v>
      </c>
    </row>
    <row r="62" spans="1:24" s="25" customFormat="1" ht="14.25" customHeight="1" x14ac:dyDescent="0.2">
      <c r="A62" s="167">
        <v>6010025110000</v>
      </c>
      <c r="B62" s="24" t="s">
        <v>11</v>
      </c>
      <c r="C62" s="22">
        <v>1.5</v>
      </c>
      <c r="D62" s="22">
        <v>2</v>
      </c>
      <c r="E62" s="24">
        <v>858.38</v>
      </c>
      <c r="F62" s="26"/>
      <c r="G62" s="24">
        <f t="shared" si="6"/>
        <v>0</v>
      </c>
      <c r="H62" s="24">
        <f t="shared" si="9"/>
        <v>0</v>
      </c>
      <c r="I62" s="24">
        <f t="shared" si="7"/>
        <v>0</v>
      </c>
      <c r="J62" s="41"/>
      <c r="K62" s="26"/>
      <c r="L62" s="26">
        <f>IFERROR((VLOOKUP(K62,tenute!D:E,2,FALSE)),0)</f>
        <v>0</v>
      </c>
      <c r="M62" s="26"/>
      <c r="N62" s="26">
        <f>IFERROR((VLOOKUP(M62,guarnizioni!G:H,2,FALSE)),0)</f>
        <v>0</v>
      </c>
      <c r="O62" s="26"/>
      <c r="P62" s="26">
        <f>IFERROR((VLOOKUP(O62,'IP55'!A:B,2,FALSE)),0)</f>
        <v>0</v>
      </c>
      <c r="Q62" s="26"/>
      <c r="R62" s="26">
        <f>IFERROR((VLOOKUP(Q62,giranti!H:I,2,FALSE)),0)</f>
        <v>0</v>
      </c>
      <c r="S62" s="26"/>
      <c r="T62" s="26">
        <f>IFERROR((VLOOKUP(S62,'IP55'!A:C,3,FALSE)),0)</f>
        <v>0</v>
      </c>
      <c r="U62" s="26"/>
      <c r="V62" s="124" t="str">
        <f t="shared" si="3"/>
        <v>0,00</v>
      </c>
      <c r="W62" s="26" t="e">
        <f t="shared" si="10"/>
        <v>#VALUE!</v>
      </c>
      <c r="X62" s="26" t="e">
        <f t="shared" si="8"/>
        <v>#VALUE!</v>
      </c>
    </row>
    <row r="63" spans="1:24" s="25" customFormat="1" ht="14.25" customHeight="1" x14ac:dyDescent="0.2">
      <c r="A63" s="167">
        <v>6010028200000</v>
      </c>
      <c r="B63" s="24" t="s">
        <v>6967</v>
      </c>
      <c r="C63" s="22">
        <v>0.75</v>
      </c>
      <c r="D63" s="22">
        <v>1</v>
      </c>
      <c r="E63" s="24">
        <v>537.04999999999995</v>
      </c>
      <c r="F63" s="26"/>
      <c r="G63" s="24">
        <f t="shared" si="6"/>
        <v>0</v>
      </c>
      <c r="H63" s="24">
        <f t="shared" si="9"/>
        <v>0</v>
      </c>
      <c r="I63" s="24">
        <f t="shared" si="7"/>
        <v>0</v>
      </c>
      <c r="J63" s="41"/>
      <c r="K63" s="26"/>
      <c r="L63" s="26">
        <f>IFERROR((VLOOKUP(K63,tenute!D:E,2,FALSE)),0)</f>
        <v>0</v>
      </c>
      <c r="M63" s="26"/>
      <c r="N63" s="26">
        <f>IFERROR((VLOOKUP(M63,guarnizioni!G:H,2,FALSE)),0)</f>
        <v>0</v>
      </c>
      <c r="O63" s="26"/>
      <c r="P63" s="26">
        <f>IFERROR((VLOOKUP(O63,'IP55'!A:B,2,FALSE)),0)</f>
        <v>0</v>
      </c>
      <c r="Q63" s="26"/>
      <c r="R63" s="26">
        <f>IFERROR((VLOOKUP(Q63,giranti!H:I,2,FALSE)),0)</f>
        <v>0</v>
      </c>
      <c r="S63" s="26"/>
      <c r="T63" s="26">
        <f>IFERROR((VLOOKUP(S63,'IP55'!A:C,3,FALSE)),0)</f>
        <v>0</v>
      </c>
      <c r="U63" s="26"/>
      <c r="V63" s="124" t="str">
        <f t="shared" si="3"/>
        <v>0,00</v>
      </c>
      <c r="W63" s="26" t="e">
        <f t="shared" si="10"/>
        <v>#VALUE!</v>
      </c>
      <c r="X63" s="26" t="e">
        <f t="shared" si="8"/>
        <v>#VALUE!</v>
      </c>
    </row>
    <row r="64" spans="1:24" s="25" customFormat="1" ht="14.25" customHeight="1" x14ac:dyDescent="0.2">
      <c r="A64" s="167">
        <v>6010029200000</v>
      </c>
      <c r="B64" s="24" t="s">
        <v>6966</v>
      </c>
      <c r="C64" s="22">
        <v>1.1000000000000001</v>
      </c>
      <c r="D64" s="22">
        <v>1.5</v>
      </c>
      <c r="E64" s="24">
        <v>578.45000000000005</v>
      </c>
      <c r="F64" s="26"/>
      <c r="G64" s="24">
        <f t="shared" si="6"/>
        <v>0</v>
      </c>
      <c r="H64" s="24">
        <f t="shared" si="9"/>
        <v>0</v>
      </c>
      <c r="I64" s="24">
        <f t="shared" si="7"/>
        <v>0</v>
      </c>
      <c r="J64" s="41"/>
      <c r="K64" s="26"/>
      <c r="L64" s="26">
        <f>IFERROR((VLOOKUP(K64,tenute!D:E,2,FALSE)),0)</f>
        <v>0</v>
      </c>
      <c r="M64" s="26"/>
      <c r="N64" s="26">
        <f>IFERROR((VLOOKUP(M64,guarnizioni!G:H,2,FALSE)),0)</f>
        <v>0</v>
      </c>
      <c r="O64" s="26"/>
      <c r="P64" s="26">
        <f>IFERROR((VLOOKUP(O64,'IP55'!A:B,2,FALSE)),0)</f>
        <v>0</v>
      </c>
      <c r="Q64" s="26"/>
      <c r="R64" s="26">
        <f>IFERROR((VLOOKUP(Q64,giranti!H:I,2,FALSE)),0)</f>
        <v>0</v>
      </c>
      <c r="S64" s="26"/>
      <c r="T64" s="26">
        <f>IFERROR((VLOOKUP(S64,'IP55'!A:C,3,FALSE)),0)</f>
        <v>0</v>
      </c>
      <c r="U64" s="26"/>
      <c r="V64" s="124" t="str">
        <f t="shared" si="3"/>
        <v>0,00</v>
      </c>
      <c r="W64" s="26" t="e">
        <f t="shared" si="10"/>
        <v>#VALUE!</v>
      </c>
      <c r="X64" s="26" t="e">
        <f t="shared" si="8"/>
        <v>#VALUE!</v>
      </c>
    </row>
    <row r="65" spans="1:24" s="25" customFormat="1" ht="14.25" customHeight="1" x14ac:dyDescent="0.2">
      <c r="A65" s="167">
        <v>6011030100000</v>
      </c>
      <c r="B65" s="24" t="s">
        <v>6969</v>
      </c>
      <c r="C65" s="22">
        <v>0.55000000000000004</v>
      </c>
      <c r="D65" s="22">
        <v>0.75</v>
      </c>
      <c r="E65" s="24">
        <v>432.4</v>
      </c>
      <c r="F65" s="26"/>
      <c r="G65" s="24">
        <f t="shared" si="6"/>
        <v>0</v>
      </c>
      <c r="H65" s="24">
        <f t="shared" si="9"/>
        <v>0</v>
      </c>
      <c r="I65" s="24">
        <f t="shared" si="7"/>
        <v>0</v>
      </c>
      <c r="J65" s="41"/>
      <c r="K65" s="26"/>
      <c r="L65" s="26">
        <f>IFERROR((VLOOKUP(K65,tenute!D:E,2,FALSE)),0)</f>
        <v>0</v>
      </c>
      <c r="M65" s="26"/>
      <c r="N65" s="26">
        <f>IFERROR((VLOOKUP(M65,guarnizioni!G:H,2,FALSE)),0)</f>
        <v>0</v>
      </c>
      <c r="O65" s="26"/>
      <c r="P65" s="26">
        <f>IFERROR((VLOOKUP(O65,'IP55'!A:B,2,FALSE)),0)</f>
        <v>0</v>
      </c>
      <c r="Q65" s="26"/>
      <c r="R65" s="26">
        <f>IFERROR((VLOOKUP(Q65,giranti!H:I,2,FALSE)),0)</f>
        <v>0</v>
      </c>
      <c r="S65" s="26"/>
      <c r="T65" s="26">
        <f>IFERROR((VLOOKUP(S65,'IP55'!A:C,3,FALSE)),0)</f>
        <v>0</v>
      </c>
      <c r="U65" s="26"/>
      <c r="V65" s="124" t="str">
        <f t="shared" si="3"/>
        <v>0,00</v>
      </c>
      <c r="W65" s="26" t="e">
        <f t="shared" si="10"/>
        <v>#VALUE!</v>
      </c>
      <c r="X65" s="26" t="e">
        <f t="shared" si="8"/>
        <v>#VALUE!</v>
      </c>
    </row>
    <row r="66" spans="1:24" s="25" customFormat="1" ht="14.25" customHeight="1" x14ac:dyDescent="0.2">
      <c r="A66" s="167">
        <v>6011031100000</v>
      </c>
      <c r="B66" s="24" t="s">
        <v>6968</v>
      </c>
      <c r="C66" s="22">
        <v>0.75</v>
      </c>
      <c r="D66" s="22">
        <v>1</v>
      </c>
      <c r="E66" s="24">
        <v>445.05</v>
      </c>
      <c r="F66" s="26"/>
      <c r="G66" s="24">
        <f t="shared" si="6"/>
        <v>0</v>
      </c>
      <c r="H66" s="24">
        <f t="shared" si="9"/>
        <v>0</v>
      </c>
      <c r="I66" s="24">
        <f t="shared" si="7"/>
        <v>0</v>
      </c>
      <c r="J66" s="41"/>
      <c r="K66" s="26"/>
      <c r="L66" s="26">
        <f>IFERROR((VLOOKUP(K66,tenute!D:E,2,FALSE)),0)</f>
        <v>0</v>
      </c>
      <c r="M66" s="26"/>
      <c r="N66" s="26">
        <f>IFERROR((VLOOKUP(M66,guarnizioni!G:H,2,FALSE)),0)</f>
        <v>0</v>
      </c>
      <c r="O66" s="26"/>
      <c r="P66" s="26">
        <f>IFERROR((VLOOKUP(O66,'IP55'!A:B,2,FALSE)),0)</f>
        <v>0</v>
      </c>
      <c r="Q66" s="26"/>
      <c r="R66" s="26">
        <f>IFERROR((VLOOKUP(Q66,giranti!H:I,2,FALSE)),0)</f>
        <v>0</v>
      </c>
      <c r="S66" s="26"/>
      <c r="T66" s="26">
        <f>IFERROR((VLOOKUP(S66,'IP55'!A:C,3,FALSE)),0)</f>
        <v>0</v>
      </c>
      <c r="U66" s="26"/>
      <c r="V66" s="124" t="str">
        <f t="shared" si="3"/>
        <v>0,00</v>
      </c>
      <c r="W66" s="26" t="e">
        <f t="shared" si="10"/>
        <v>#VALUE!</v>
      </c>
      <c r="X66" s="26" t="e">
        <f t="shared" si="8"/>
        <v>#VALUE!</v>
      </c>
    </row>
    <row r="67" spans="1:24" s="25" customFormat="1" ht="14.25" customHeight="1" x14ac:dyDescent="0.2">
      <c r="A67" s="167">
        <v>6010032200000</v>
      </c>
      <c r="B67" s="24" t="s">
        <v>6970</v>
      </c>
      <c r="C67" s="22">
        <v>1.1000000000000001</v>
      </c>
      <c r="D67" s="22">
        <v>1.5</v>
      </c>
      <c r="E67" s="24">
        <v>581.9</v>
      </c>
      <c r="F67" s="26"/>
      <c r="G67" s="24">
        <f t="shared" si="6"/>
        <v>0</v>
      </c>
      <c r="H67" s="24">
        <f t="shared" si="9"/>
        <v>0</v>
      </c>
      <c r="I67" s="24">
        <f t="shared" si="7"/>
        <v>0</v>
      </c>
      <c r="J67" s="41"/>
      <c r="K67" s="26"/>
      <c r="L67" s="26">
        <f>IFERROR((VLOOKUP(K67,tenute!D:E,2,FALSE)),0)</f>
        <v>0</v>
      </c>
      <c r="M67" s="26"/>
      <c r="N67" s="26">
        <f>IFERROR((VLOOKUP(M67,guarnizioni!G:H,2,FALSE)),0)</f>
        <v>0</v>
      </c>
      <c r="O67" s="26"/>
      <c r="P67" s="26">
        <f>IFERROR((VLOOKUP(O67,'IP55'!A:B,2,FALSE)),0)</f>
        <v>0</v>
      </c>
      <c r="Q67" s="26"/>
      <c r="R67" s="26">
        <f>IFERROR((VLOOKUP(Q67,giranti!H:I,2,FALSE)),0)</f>
        <v>0</v>
      </c>
      <c r="S67" s="26"/>
      <c r="T67" s="26">
        <f>IFERROR((VLOOKUP(S67,'IP55'!A:C,3,FALSE)),0)</f>
        <v>0</v>
      </c>
      <c r="U67" s="26"/>
      <c r="V67" s="124" t="str">
        <f t="shared" si="3"/>
        <v>0,00</v>
      </c>
      <c r="W67" s="26" t="e">
        <f t="shared" si="10"/>
        <v>#VALUE!</v>
      </c>
      <c r="X67" s="26" t="e">
        <f t="shared" si="8"/>
        <v>#VALUE!</v>
      </c>
    </row>
    <row r="68" spans="1:24" s="25" customFormat="1" ht="14.25" customHeight="1" x14ac:dyDescent="0.2">
      <c r="A68" s="167">
        <v>6010033100000</v>
      </c>
      <c r="B68" s="24" t="s">
        <v>14</v>
      </c>
      <c r="C68" s="22">
        <v>1.5</v>
      </c>
      <c r="D68" s="22">
        <v>2</v>
      </c>
      <c r="E68" s="24">
        <v>731.37</v>
      </c>
      <c r="F68" s="26"/>
      <c r="G68" s="24">
        <f>IF(F68="",IF($I$8="","",$I$8),F68)</f>
        <v>0</v>
      </c>
      <c r="H68" s="24">
        <f>ROUND(E68*(G68),2)</f>
        <v>0</v>
      </c>
      <c r="I68" s="24">
        <f>H68*$I$10</f>
        <v>0</v>
      </c>
      <c r="J68" s="41"/>
      <c r="K68" s="26"/>
      <c r="L68" s="26">
        <f>IFERROR((VLOOKUP(K68,tenute!D:E,2,FALSE)),0)</f>
        <v>0</v>
      </c>
      <c r="M68" s="26"/>
      <c r="N68" s="26">
        <f>IFERROR((VLOOKUP(M68,guarnizioni!G:H,2,FALSE)),0)</f>
        <v>0</v>
      </c>
      <c r="O68" s="26"/>
      <c r="P68" s="26">
        <f>IFERROR((VLOOKUP(O68,'IP55'!A:B,2,FALSE)),0)</f>
        <v>0</v>
      </c>
      <c r="Q68" s="26"/>
      <c r="R68" s="26">
        <f>IFERROR((VLOOKUP(Q68,giranti!H:I,2,FALSE)),0)</f>
        <v>0</v>
      </c>
      <c r="S68" s="26"/>
      <c r="T68" s="26">
        <f>IFERROR((VLOOKUP(S68,'IP55'!A:C,3,FALSE)),0)</f>
        <v>0</v>
      </c>
      <c r="U68" s="26"/>
      <c r="V68" s="124" t="str">
        <f t="shared" si="3"/>
        <v>0,00</v>
      </c>
      <c r="W68" s="26" t="e">
        <f t="shared" si="10"/>
        <v>#VALUE!</v>
      </c>
      <c r="X68" s="26" t="e">
        <f t="shared" si="8"/>
        <v>#VALUE!</v>
      </c>
    </row>
    <row r="69" spans="1:24" s="41" customFormat="1" ht="14.25" customHeight="1" x14ac:dyDescent="0.2">
      <c r="A69" s="151"/>
      <c r="B69" s="43"/>
      <c r="E69" s="43"/>
      <c r="F69" s="43"/>
      <c r="G69" s="43"/>
      <c r="H69" s="43"/>
      <c r="I69" s="44"/>
      <c r="V69" s="123"/>
    </row>
    <row r="70" spans="1:24" s="41" customFormat="1" ht="14.25" customHeight="1" x14ac:dyDescent="0.2">
      <c r="A70" s="167">
        <v>6100025020000</v>
      </c>
      <c r="B70" s="24" t="s">
        <v>5612</v>
      </c>
      <c r="C70" s="22">
        <v>1.1000000000000001</v>
      </c>
      <c r="D70" s="22">
        <v>1.5</v>
      </c>
      <c r="E70" s="24">
        <v>1732.76</v>
      </c>
      <c r="F70" s="26"/>
      <c r="G70" s="24">
        <f>IF(F70="",IF($I$8="","",$I$8),F70)</f>
        <v>0</v>
      </c>
      <c r="H70" s="24">
        <f>ROUND(E70*(G70),2)</f>
        <v>0</v>
      </c>
      <c r="I70" s="24">
        <f>H70*$I$10</f>
        <v>0</v>
      </c>
      <c r="K70" s="26"/>
      <c r="L70" s="26">
        <f>IFERROR((VLOOKUP(K70,tenute!D:E,2,FALSE)),0)</f>
        <v>0</v>
      </c>
      <c r="M70" s="26"/>
      <c r="N70" s="26">
        <f>IFERROR((VLOOKUP(M70,guarnizioni!G:H,2,FALSE)),0)</f>
        <v>0</v>
      </c>
      <c r="O70" s="26"/>
      <c r="P70" s="26">
        <f>IFERROR((VLOOKUP(O70,'IP55'!A:B,2,FALSE)),0)</f>
        <v>0</v>
      </c>
      <c r="Q70" s="26"/>
      <c r="R70" s="26"/>
      <c r="S70" s="26"/>
      <c r="T70" s="26"/>
      <c r="U70" s="26"/>
      <c r="V70" s="124" t="str">
        <f>IF(U70="ok",($E$32*0.06),"0,00")</f>
        <v>0,00</v>
      </c>
      <c r="W70" s="26" t="e">
        <f>E70+L70+N70+P70+R70+T70+V70</f>
        <v>#VALUE!</v>
      </c>
      <c r="X70" s="26" t="e">
        <f>W70*$I$8</f>
        <v>#VALUE!</v>
      </c>
    </row>
    <row r="71" spans="1:24" s="41" customFormat="1" ht="14.25" customHeight="1" x14ac:dyDescent="0.2">
      <c r="A71" s="167">
        <v>6100025120000</v>
      </c>
      <c r="B71" s="24" t="s">
        <v>5613</v>
      </c>
      <c r="C71" s="22">
        <v>1.5</v>
      </c>
      <c r="D71" s="22">
        <v>2</v>
      </c>
      <c r="E71" s="24">
        <v>1775.29</v>
      </c>
      <c r="F71" s="26"/>
      <c r="G71" s="24">
        <f>IF(F71="",IF($I$8="","",$I$8),F71)</f>
        <v>0</v>
      </c>
      <c r="H71" s="24">
        <f>ROUND(E71*(G71),2)</f>
        <v>0</v>
      </c>
      <c r="I71" s="24">
        <f>H71*$I$10</f>
        <v>0</v>
      </c>
      <c r="K71" s="26"/>
      <c r="L71" s="26">
        <f>IFERROR((VLOOKUP(K71,tenute!D:E,2,FALSE)),0)</f>
        <v>0</v>
      </c>
      <c r="M71" s="26"/>
      <c r="N71" s="26">
        <f>IFERROR((VLOOKUP(M71,guarnizioni!G:H,2,FALSE)),0)</f>
        <v>0</v>
      </c>
      <c r="O71" s="26"/>
      <c r="P71" s="26">
        <f>IFERROR((VLOOKUP(O71,'IP55'!A:B,2,FALSE)),0)</f>
        <v>0</v>
      </c>
      <c r="Q71" s="26"/>
      <c r="R71" s="26"/>
      <c r="S71" s="26"/>
      <c r="T71" s="26"/>
      <c r="U71" s="26"/>
      <c r="V71" s="124" t="str">
        <f>IF(U71="ok",($E$33*0.06),"0,00")</f>
        <v>0,00</v>
      </c>
      <c r="W71" s="26" t="e">
        <f>E71+L71+N71+P71+R71+T71+V71</f>
        <v>#VALUE!</v>
      </c>
      <c r="X71" s="26" t="e">
        <f>W71*$I$8</f>
        <v>#VALUE!</v>
      </c>
    </row>
    <row r="72" spans="1:24" s="41" customFormat="1" ht="14.25" customHeight="1" x14ac:dyDescent="0.2">
      <c r="A72" s="167">
        <v>6100025330000</v>
      </c>
      <c r="B72" s="24" t="s">
        <v>5614</v>
      </c>
      <c r="C72" s="22">
        <v>2.2000000000000002</v>
      </c>
      <c r="D72" s="22">
        <v>3</v>
      </c>
      <c r="E72" s="24">
        <v>1900.36</v>
      </c>
      <c r="F72" s="26"/>
      <c r="G72" s="24">
        <f>IF(F72="",IF($I$8="","",$I$8),F72)</f>
        <v>0</v>
      </c>
      <c r="H72" s="24">
        <f>ROUND(E72*(G72),2)</f>
        <v>0</v>
      </c>
      <c r="I72" s="24">
        <f>H72*$I$10</f>
        <v>0</v>
      </c>
      <c r="K72" s="26"/>
      <c r="L72" s="26">
        <f>IFERROR((VLOOKUP(K72,tenute!D:E,2,FALSE)),0)</f>
        <v>0</v>
      </c>
      <c r="M72" s="26"/>
      <c r="N72" s="26">
        <f>IFERROR((VLOOKUP(M72,guarnizioni!G:H,2,FALSE)),0)</f>
        <v>0</v>
      </c>
      <c r="O72" s="26"/>
      <c r="P72" s="26">
        <f>IFERROR((VLOOKUP(O72,'IP55'!A:B,2,FALSE)),0)</f>
        <v>0</v>
      </c>
      <c r="Q72" s="26"/>
      <c r="R72" s="26"/>
      <c r="S72" s="26"/>
      <c r="T72" s="26"/>
      <c r="U72" s="26"/>
      <c r="V72" s="124" t="str">
        <f>IF(U72="ok",($E$34*0.06),"0,00")</f>
        <v>0,00</v>
      </c>
      <c r="W72" s="26" t="e">
        <f>E72+L72+N72+P72+R72+T72+V72</f>
        <v>#VALUE!</v>
      </c>
      <c r="X72" s="26" t="e">
        <f>W72*$I$8</f>
        <v>#VALUE!</v>
      </c>
    </row>
    <row r="73" spans="1:24" s="41" customFormat="1" ht="14.25" customHeight="1" x14ac:dyDescent="0.2">
      <c r="A73" s="167">
        <v>6100025520000</v>
      </c>
      <c r="B73" s="24" t="s">
        <v>5615</v>
      </c>
      <c r="C73" s="22">
        <v>3</v>
      </c>
      <c r="D73" s="22">
        <v>4</v>
      </c>
      <c r="E73" s="24">
        <v>2269.9899999999998</v>
      </c>
      <c r="F73" s="26"/>
      <c r="G73" s="24">
        <f>IF(F73="",IF($I$8="","",$I$8),F73)</f>
        <v>0</v>
      </c>
      <c r="H73" s="24">
        <f>ROUND(E73*(G73),2)</f>
        <v>0</v>
      </c>
      <c r="I73" s="24">
        <f>H73*$I$10</f>
        <v>0</v>
      </c>
      <c r="K73" s="26"/>
      <c r="L73" s="26">
        <f>IFERROR((VLOOKUP(K73,tenute!D:E,2,FALSE)),0)</f>
        <v>0</v>
      </c>
      <c r="M73" s="26"/>
      <c r="N73" s="26">
        <f>IFERROR((VLOOKUP(M73,guarnizioni!G:H,2,FALSE)),0)</f>
        <v>0</v>
      </c>
      <c r="O73" s="26"/>
      <c r="P73" s="26">
        <f>IFERROR((VLOOKUP(O73,'IP55'!A:B,2,FALSE)),0)</f>
        <v>0</v>
      </c>
      <c r="Q73" s="26"/>
      <c r="R73" s="26"/>
      <c r="S73" s="26"/>
      <c r="T73" s="26"/>
      <c r="U73" s="26"/>
      <c r="V73" s="124" t="str">
        <f>IF(U73="ok",($E$35*0.06),"0,00")</f>
        <v>0,00</v>
      </c>
      <c r="W73" s="26" t="e">
        <f>E73+L73+N73+P73+R73+T73+V73</f>
        <v>#VALUE!</v>
      </c>
      <c r="X73" s="26" t="e">
        <f>W73*$I$8</f>
        <v>#VALUE!</v>
      </c>
    </row>
    <row r="74" spans="1:24" s="41" customFormat="1" ht="14.25" customHeight="1" x14ac:dyDescent="0.2">
      <c r="A74" s="167">
        <v>6100028100000</v>
      </c>
      <c r="B74" s="24" t="s">
        <v>5616</v>
      </c>
      <c r="C74" s="22">
        <v>0.75</v>
      </c>
      <c r="D74" s="22">
        <v>1</v>
      </c>
      <c r="E74" s="24">
        <v>1259.3499999999999</v>
      </c>
      <c r="F74" s="26"/>
      <c r="G74" s="24">
        <f t="shared" ref="G74:G108" si="11">IF(F74="",IF($I$8="","",$I$8),F74)</f>
        <v>0</v>
      </c>
      <c r="H74" s="24">
        <f t="shared" ref="H74:H82" si="12">ROUND(E74*(G74),2)</f>
        <v>0</v>
      </c>
      <c r="I74" s="24">
        <f t="shared" ref="I74:I82" si="13">H74*$I$10</f>
        <v>0</v>
      </c>
      <c r="K74" s="26"/>
      <c r="L74" s="26">
        <f>IFERROR((VLOOKUP(K74,tenute!D:E,2,FALSE)),0)</f>
        <v>0</v>
      </c>
      <c r="M74" s="26"/>
      <c r="N74" s="26">
        <f>IFERROR((VLOOKUP(M74,guarnizioni!G:H,2,FALSE)),0)</f>
        <v>0</v>
      </c>
      <c r="O74" s="26"/>
      <c r="P74" s="26">
        <f>IFERROR((VLOOKUP(O74,'IP55'!A:B,2,FALSE)),0)</f>
        <v>0</v>
      </c>
      <c r="Q74" s="26"/>
      <c r="R74" s="26"/>
      <c r="S74" s="26"/>
      <c r="T74" s="26"/>
      <c r="U74" s="26"/>
      <c r="V74" s="124" t="str">
        <f>IF(U74="ok",($E$36*0.06),"0,00")</f>
        <v>0,00</v>
      </c>
      <c r="W74" s="26" t="e">
        <f t="shared" si="10"/>
        <v>#VALUE!</v>
      </c>
      <c r="X74" s="26" t="e">
        <f t="shared" ref="X74:X82" si="14">W74*$I$8</f>
        <v>#VALUE!</v>
      </c>
    </row>
    <row r="75" spans="1:24" s="41" customFormat="1" ht="14.25" customHeight="1" x14ac:dyDescent="0.2">
      <c r="A75" s="167">
        <v>6100029200000</v>
      </c>
      <c r="B75" s="24" t="s">
        <v>5617</v>
      </c>
      <c r="C75" s="22">
        <v>1.1000000000000001</v>
      </c>
      <c r="D75" s="22">
        <v>1.5</v>
      </c>
      <c r="E75" s="24">
        <v>1273.99</v>
      </c>
      <c r="F75" s="26"/>
      <c r="G75" s="24">
        <f t="shared" si="11"/>
        <v>0</v>
      </c>
      <c r="H75" s="24">
        <f t="shared" si="12"/>
        <v>0</v>
      </c>
      <c r="I75" s="24">
        <f t="shared" si="13"/>
        <v>0</v>
      </c>
      <c r="K75" s="26"/>
      <c r="L75" s="26">
        <f>IFERROR((VLOOKUP(K75,tenute!D:E,2,FALSE)),0)</f>
        <v>0</v>
      </c>
      <c r="M75" s="26"/>
      <c r="N75" s="26">
        <f>IFERROR((VLOOKUP(M75,guarnizioni!G:H,2,FALSE)),0)</f>
        <v>0</v>
      </c>
      <c r="O75" s="26"/>
      <c r="P75" s="26">
        <f>IFERROR((VLOOKUP(O75,'IP55'!A:B,2,FALSE)),0)</f>
        <v>0</v>
      </c>
      <c r="Q75" s="26"/>
      <c r="R75" s="26"/>
      <c r="S75" s="26"/>
      <c r="T75" s="26"/>
      <c r="U75" s="26"/>
      <c r="V75" s="124" t="str">
        <f>IF(U75="ok",($E$37*0.06),"0,00")</f>
        <v>0,00</v>
      </c>
      <c r="W75" s="26" t="e">
        <f t="shared" si="10"/>
        <v>#VALUE!</v>
      </c>
      <c r="X75" s="26" t="e">
        <f t="shared" si="14"/>
        <v>#VALUE!</v>
      </c>
    </row>
    <row r="76" spans="1:24" s="41" customFormat="1" ht="14.25" customHeight="1" x14ac:dyDescent="0.2">
      <c r="A76" s="167">
        <v>6101030100000</v>
      </c>
      <c r="B76" s="24" t="s">
        <v>5618</v>
      </c>
      <c r="C76" s="22">
        <v>0.55000000000000004</v>
      </c>
      <c r="D76" s="22">
        <v>0.75</v>
      </c>
      <c r="E76" s="24">
        <v>1236.72</v>
      </c>
      <c r="F76" s="26"/>
      <c r="G76" s="24">
        <f t="shared" si="11"/>
        <v>0</v>
      </c>
      <c r="H76" s="24">
        <f t="shared" si="12"/>
        <v>0</v>
      </c>
      <c r="I76" s="24">
        <f t="shared" si="13"/>
        <v>0</v>
      </c>
      <c r="K76" s="26"/>
      <c r="L76" s="26">
        <f>IFERROR((VLOOKUP(K76,tenute!D:E,2,FALSE)),0)</f>
        <v>0</v>
      </c>
      <c r="M76" s="26"/>
      <c r="N76" s="26">
        <f>IFERROR((VLOOKUP(M76,guarnizioni!G:H,2,FALSE)),0)</f>
        <v>0</v>
      </c>
      <c r="O76" s="26"/>
      <c r="P76" s="26">
        <f>IFERROR((VLOOKUP(O76,'IP55'!A:B,2,FALSE)),0)</f>
        <v>0</v>
      </c>
      <c r="Q76" s="26"/>
      <c r="R76" s="26">
        <f>IFERROR((VLOOKUP(Q76,giranti!H:I,2,FALSE)),0)</f>
        <v>0</v>
      </c>
      <c r="S76" s="26"/>
      <c r="T76" s="26"/>
      <c r="U76" s="26"/>
      <c r="V76" s="124" t="str">
        <f>IF(U76="ok",($E$38*0.06),"0,00")</f>
        <v>0,00</v>
      </c>
      <c r="W76" s="26" t="e">
        <f t="shared" si="10"/>
        <v>#VALUE!</v>
      </c>
      <c r="X76" s="26" t="e">
        <f t="shared" si="14"/>
        <v>#VALUE!</v>
      </c>
    </row>
    <row r="77" spans="1:24" s="41" customFormat="1" ht="14.25" customHeight="1" x14ac:dyDescent="0.2">
      <c r="A77" s="167">
        <v>6101031200000</v>
      </c>
      <c r="B77" s="24" t="s">
        <v>5619</v>
      </c>
      <c r="C77" s="22">
        <v>0.75</v>
      </c>
      <c r="D77" s="22">
        <v>1</v>
      </c>
      <c r="E77" s="24">
        <v>1263.31</v>
      </c>
      <c r="F77" s="26"/>
      <c r="G77" s="24">
        <f t="shared" si="11"/>
        <v>0</v>
      </c>
      <c r="H77" s="24">
        <f t="shared" si="12"/>
        <v>0</v>
      </c>
      <c r="I77" s="24">
        <f t="shared" si="13"/>
        <v>0</v>
      </c>
      <c r="K77" s="26"/>
      <c r="L77" s="26">
        <f>IFERROR((VLOOKUP(K77,tenute!D:E,2,FALSE)),0)</f>
        <v>0</v>
      </c>
      <c r="M77" s="26"/>
      <c r="N77" s="26">
        <f>IFERROR((VLOOKUP(M77,guarnizioni!G:H,2,FALSE)),0)</f>
        <v>0</v>
      </c>
      <c r="O77" s="26"/>
      <c r="P77" s="26">
        <f>IFERROR((VLOOKUP(O77,'IP55'!A:B,2,FALSE)),0)</f>
        <v>0</v>
      </c>
      <c r="Q77" s="26"/>
      <c r="R77" s="26">
        <f>IFERROR((VLOOKUP(Q77,giranti!H:I,2,FALSE)),0)</f>
        <v>0</v>
      </c>
      <c r="S77" s="26"/>
      <c r="T77" s="26"/>
      <c r="U77" s="26"/>
      <c r="V77" s="124" t="str">
        <f>IF(U77="ok",($E$39*0.06),"0,00")</f>
        <v>0,00</v>
      </c>
      <c r="W77" s="26" t="e">
        <f t="shared" si="10"/>
        <v>#VALUE!</v>
      </c>
      <c r="X77" s="26" t="e">
        <f t="shared" si="14"/>
        <v>#VALUE!</v>
      </c>
    </row>
    <row r="78" spans="1:24" s="41" customFormat="1" ht="14.25" customHeight="1" x14ac:dyDescent="0.2">
      <c r="A78" s="167">
        <v>6100032200000</v>
      </c>
      <c r="B78" s="24" t="s">
        <v>5620</v>
      </c>
      <c r="C78" s="22">
        <v>1.1000000000000001</v>
      </c>
      <c r="D78" s="22">
        <v>1.5</v>
      </c>
      <c r="E78" s="24">
        <v>1280.6099999999999</v>
      </c>
      <c r="F78" s="26"/>
      <c r="G78" s="24">
        <f t="shared" si="11"/>
        <v>0</v>
      </c>
      <c r="H78" s="24">
        <f t="shared" si="12"/>
        <v>0</v>
      </c>
      <c r="I78" s="24">
        <f t="shared" si="13"/>
        <v>0</v>
      </c>
      <c r="K78" s="26"/>
      <c r="L78" s="26">
        <f>IFERROR((VLOOKUP(K78,tenute!D:E,2,FALSE)),0)</f>
        <v>0</v>
      </c>
      <c r="M78" s="26"/>
      <c r="N78" s="26">
        <f>IFERROR((VLOOKUP(M78,guarnizioni!G:H,2,FALSE)),0)</f>
        <v>0</v>
      </c>
      <c r="O78" s="26"/>
      <c r="P78" s="26">
        <f>IFERROR((VLOOKUP(O80,'IP55'!A:B,2,FALSE)),0)</f>
        <v>0</v>
      </c>
      <c r="Q78" s="26"/>
      <c r="R78" s="26">
        <f>IFERROR((VLOOKUP(Q78,giranti!H:I,2,FALSE)),0)</f>
        <v>0</v>
      </c>
      <c r="S78" s="26"/>
      <c r="T78" s="26"/>
      <c r="U78" s="26"/>
      <c r="V78" s="124" t="str">
        <f>IF(U78="ok",($E$40*0.06),"0,00")</f>
        <v>0,00</v>
      </c>
      <c r="W78" s="26" t="e">
        <f t="shared" si="10"/>
        <v>#VALUE!</v>
      </c>
      <c r="X78" s="26" t="e">
        <f t="shared" si="14"/>
        <v>#VALUE!</v>
      </c>
    </row>
    <row r="79" spans="1:24" s="41" customFormat="1" ht="14.25" customHeight="1" x14ac:dyDescent="0.2">
      <c r="A79" s="167">
        <v>6100033200000</v>
      </c>
      <c r="B79" s="24" t="s">
        <v>5621</v>
      </c>
      <c r="C79" s="22">
        <v>1.5</v>
      </c>
      <c r="D79" s="22">
        <v>2</v>
      </c>
      <c r="E79" s="24">
        <v>1344.41</v>
      </c>
      <c r="F79" s="26"/>
      <c r="G79" s="24">
        <f t="shared" si="11"/>
        <v>0</v>
      </c>
      <c r="H79" s="24">
        <f t="shared" si="12"/>
        <v>0</v>
      </c>
      <c r="I79" s="24">
        <f t="shared" si="13"/>
        <v>0</v>
      </c>
      <c r="K79" s="26"/>
      <c r="L79" s="26">
        <f>IFERROR((VLOOKUP(K79,tenute!D:E,2,FALSE)),0)</f>
        <v>0</v>
      </c>
      <c r="M79" s="26"/>
      <c r="N79" s="26">
        <f>IFERROR((VLOOKUP(M79,guarnizioni!G:H,2,FALSE)),0)</f>
        <v>0</v>
      </c>
      <c r="O79" s="26"/>
      <c r="P79" s="26">
        <f>IFERROR((VLOOKUP(O79,'IP55'!A:B,2,FALSE)),0)</f>
        <v>0</v>
      </c>
      <c r="Q79" s="26"/>
      <c r="R79" s="26">
        <f>IFERROR((VLOOKUP(Q79,giranti!H:I,2,FALSE)),0)</f>
        <v>0</v>
      </c>
      <c r="S79" s="26"/>
      <c r="T79" s="26"/>
      <c r="U79" s="26"/>
      <c r="V79" s="124" t="str">
        <f>IF(U79="ok",($E$41*0.06),"0,00")</f>
        <v>0,00</v>
      </c>
      <c r="W79" s="26" t="e">
        <f t="shared" si="10"/>
        <v>#VALUE!</v>
      </c>
      <c r="X79" s="26" t="e">
        <f t="shared" si="14"/>
        <v>#VALUE!</v>
      </c>
    </row>
    <row r="80" spans="1:24" s="41" customFormat="1" ht="14.25" customHeight="1" x14ac:dyDescent="0.2">
      <c r="A80" s="167">
        <v>6100035140000</v>
      </c>
      <c r="B80" s="24" t="s">
        <v>5622</v>
      </c>
      <c r="C80" s="22">
        <v>2.2000000000000002</v>
      </c>
      <c r="D80" s="22">
        <v>3</v>
      </c>
      <c r="E80" s="24">
        <v>1853.8</v>
      </c>
      <c r="F80" s="26"/>
      <c r="G80" s="24">
        <f t="shared" si="11"/>
        <v>0</v>
      </c>
      <c r="H80" s="24">
        <f t="shared" si="12"/>
        <v>0</v>
      </c>
      <c r="I80" s="24">
        <f t="shared" si="13"/>
        <v>0</v>
      </c>
      <c r="K80" s="26"/>
      <c r="L80" s="26">
        <f>IFERROR((VLOOKUP(K80,tenute!D:E,2,FALSE)),0)</f>
        <v>0</v>
      </c>
      <c r="M80" s="26"/>
      <c r="N80" s="26">
        <f>IFERROR((VLOOKUP(M80,guarnizioni!G:H,2,FALSE)),0)</f>
        <v>0</v>
      </c>
      <c r="O80" s="26"/>
      <c r="P80" s="26">
        <f>IFERROR((VLOOKUP(#REF!,'IP55'!A:B,2,FALSE)),0)</f>
        <v>0</v>
      </c>
      <c r="Q80" s="26"/>
      <c r="R80" s="26"/>
      <c r="S80" s="26"/>
      <c r="T80" s="26"/>
      <c r="U80" s="26"/>
      <c r="V80" s="124" t="str">
        <f>IF(U80="ok",($E$42*0.06),"0,00")</f>
        <v>0,00</v>
      </c>
      <c r="W80" s="26" t="e">
        <f t="shared" si="10"/>
        <v>#VALUE!</v>
      </c>
      <c r="X80" s="26" t="e">
        <f t="shared" si="14"/>
        <v>#VALUE!</v>
      </c>
    </row>
    <row r="81" spans="1:24" s="41" customFormat="1" ht="14.25" customHeight="1" x14ac:dyDescent="0.2">
      <c r="A81" s="167">
        <v>6100037030000</v>
      </c>
      <c r="B81" s="24" t="s">
        <v>5623</v>
      </c>
      <c r="C81" s="22">
        <v>3</v>
      </c>
      <c r="D81" s="22">
        <v>4</v>
      </c>
      <c r="E81" s="24">
        <v>1952.18</v>
      </c>
      <c r="F81" s="26"/>
      <c r="G81" s="24">
        <f t="shared" si="11"/>
        <v>0</v>
      </c>
      <c r="H81" s="24">
        <f t="shared" si="12"/>
        <v>0</v>
      </c>
      <c r="I81" s="24">
        <f t="shared" si="13"/>
        <v>0</v>
      </c>
      <c r="K81" s="26"/>
      <c r="L81" s="26">
        <f>IFERROR((VLOOKUP(K81,tenute!D:E,2,FALSE)),0)</f>
        <v>0</v>
      </c>
      <c r="M81" s="26"/>
      <c r="N81" s="26">
        <f>IFERROR((VLOOKUP(M81,guarnizioni!G:H,2,FALSE)),0)</f>
        <v>0</v>
      </c>
      <c r="O81" s="26"/>
      <c r="P81" s="26">
        <f>IFERROR((VLOOKUP(O81,'IP55'!A:B,2,FALSE)),0)</f>
        <v>0</v>
      </c>
      <c r="Q81" s="26"/>
      <c r="R81" s="26"/>
      <c r="S81" s="26"/>
      <c r="T81" s="26"/>
      <c r="U81" s="26"/>
      <c r="V81" s="124" t="str">
        <f>IF(U81="ok",($E$43*0.06),"0,00")</f>
        <v>0,00</v>
      </c>
      <c r="W81" s="26" t="e">
        <f t="shared" si="10"/>
        <v>#VALUE!</v>
      </c>
      <c r="X81" s="26" t="e">
        <f t="shared" si="14"/>
        <v>#VALUE!</v>
      </c>
    </row>
    <row r="82" spans="1:24" s="41" customFormat="1" ht="14.25" customHeight="1" x14ac:dyDescent="0.2">
      <c r="A82" s="167">
        <v>6100038140000</v>
      </c>
      <c r="B82" s="24" t="s">
        <v>5624</v>
      </c>
      <c r="C82" s="22">
        <v>4</v>
      </c>
      <c r="D82" s="22">
        <v>5.5</v>
      </c>
      <c r="E82" s="24">
        <v>2105.14</v>
      </c>
      <c r="F82" s="26"/>
      <c r="G82" s="24">
        <f t="shared" si="11"/>
        <v>0</v>
      </c>
      <c r="H82" s="24">
        <f t="shared" si="12"/>
        <v>0</v>
      </c>
      <c r="I82" s="24">
        <f t="shared" si="13"/>
        <v>0</v>
      </c>
      <c r="K82" s="26"/>
      <c r="L82" s="26">
        <f>IFERROR((VLOOKUP(K82,tenute!D:E,2,FALSE)),0)</f>
        <v>0</v>
      </c>
      <c r="M82" s="26"/>
      <c r="N82" s="26">
        <f>IFERROR((VLOOKUP(M82,guarnizioni!G:H,2,FALSE)),0)</f>
        <v>0</v>
      </c>
      <c r="O82" s="26"/>
      <c r="P82" s="26">
        <f>IFERROR((VLOOKUP(O82,'IP55'!A:B,2,FALSE)),0)</f>
        <v>0</v>
      </c>
      <c r="Q82" s="26"/>
      <c r="R82" s="26"/>
      <c r="S82" s="26"/>
      <c r="T82" s="26"/>
      <c r="U82" s="26"/>
      <c r="V82" s="124" t="str">
        <f>IF(U82="ok",($E$44*0.06),"0,00")</f>
        <v>0,00</v>
      </c>
      <c r="W82" s="26" t="e">
        <f t="shared" si="10"/>
        <v>#VALUE!</v>
      </c>
      <c r="X82" s="26" t="e">
        <f t="shared" si="14"/>
        <v>#VALUE!</v>
      </c>
    </row>
    <row r="83" spans="1:24" s="41" customFormat="1" ht="14.25" customHeight="1" x14ac:dyDescent="0.2">
      <c r="A83" s="151"/>
      <c r="B83" s="43"/>
      <c r="E83" s="43"/>
      <c r="F83" s="43"/>
      <c r="G83" s="43"/>
      <c r="H83" s="43"/>
      <c r="I83" s="44"/>
      <c r="V83" s="123"/>
    </row>
    <row r="84" spans="1:24" s="41" customFormat="1" ht="14.25" customHeight="1" x14ac:dyDescent="0.2">
      <c r="A84" s="167">
        <v>6110025020000</v>
      </c>
      <c r="B84" s="24" t="s">
        <v>6954</v>
      </c>
      <c r="C84" s="22">
        <v>1.1000000000000001</v>
      </c>
      <c r="D84" s="22">
        <v>1.5</v>
      </c>
      <c r="E84" s="24">
        <v>1869.9</v>
      </c>
      <c r="F84" s="26"/>
      <c r="G84" s="24">
        <f>IF(F84="",IF($I$8="","",$I$8),F84)</f>
        <v>0</v>
      </c>
      <c r="H84" s="24">
        <f>ROUND(E84*(G84),2)</f>
        <v>0</v>
      </c>
      <c r="I84" s="24">
        <f>H84*$I$10</f>
        <v>0</v>
      </c>
      <c r="K84" s="26"/>
      <c r="L84" s="26">
        <f>IFERROR((VLOOKUP(K84,tenute!D:E,2,FALSE)),0)</f>
        <v>0</v>
      </c>
      <c r="M84" s="26"/>
      <c r="N84" s="26">
        <f>IFERROR((VLOOKUP(M84,guarnizioni!G:H,2,FALSE)),0)</f>
        <v>0</v>
      </c>
      <c r="O84" s="26"/>
      <c r="P84" s="26">
        <f>IFERROR((VLOOKUP(O84,'IP55'!A:B,2,FALSE)),0)</f>
        <v>0</v>
      </c>
      <c r="Q84" s="26"/>
      <c r="R84" s="26"/>
      <c r="S84" s="26"/>
      <c r="T84" s="26"/>
      <c r="U84" s="26"/>
      <c r="V84" s="124" t="str">
        <f>IF(U84="ok",($E$61*0.06),"0,00")</f>
        <v>0,00</v>
      </c>
      <c r="W84" s="26" t="e">
        <f t="shared" ref="W84:W91" si="15">E84+L84+N84+P84+R84+T84+V84</f>
        <v>#VALUE!</v>
      </c>
      <c r="X84" s="26" t="e">
        <f>W84*$I$8</f>
        <v>#VALUE!</v>
      </c>
    </row>
    <row r="85" spans="1:24" s="41" customFormat="1" ht="14.25" customHeight="1" x14ac:dyDescent="0.2">
      <c r="A85" s="167">
        <v>6110025110000</v>
      </c>
      <c r="B85" s="24" t="s">
        <v>5625</v>
      </c>
      <c r="C85" s="22">
        <v>1.5</v>
      </c>
      <c r="D85" s="22">
        <v>2</v>
      </c>
      <c r="E85" s="24">
        <v>1900.36</v>
      </c>
      <c r="F85" s="26"/>
      <c r="G85" s="24">
        <f>IF(F85="",IF($I$8="","",$I$8),F85)</f>
        <v>0</v>
      </c>
      <c r="H85" s="24">
        <f>ROUND(E85*(G85),2)</f>
        <v>0</v>
      </c>
      <c r="I85" s="24">
        <f>H85*$I$10</f>
        <v>0</v>
      </c>
      <c r="K85" s="26"/>
      <c r="L85" s="26">
        <f>IFERROR((VLOOKUP(K85,tenute!D:E,2,FALSE)),0)</f>
        <v>0</v>
      </c>
      <c r="M85" s="26"/>
      <c r="N85" s="26">
        <f>IFERROR((VLOOKUP(M85,guarnizioni!G:H,2,FALSE)),0)</f>
        <v>0</v>
      </c>
      <c r="O85" s="26"/>
      <c r="P85" s="26">
        <f>IFERROR((VLOOKUP(O85,'IP55'!A:B,2,FALSE)),0)</f>
        <v>0</v>
      </c>
      <c r="Q85" s="26"/>
      <c r="R85" s="26"/>
      <c r="S85" s="26"/>
      <c r="T85" s="26"/>
      <c r="U85" s="26"/>
      <c r="V85" s="124" t="str">
        <f>IF(U85="ok",($E$62*0.06),"0,00")</f>
        <v>0,00</v>
      </c>
      <c r="W85" s="26" t="e">
        <f t="shared" si="15"/>
        <v>#VALUE!</v>
      </c>
      <c r="X85" s="26" t="e">
        <f>W85*$I$8</f>
        <v>#VALUE!</v>
      </c>
    </row>
    <row r="86" spans="1:24" s="41" customFormat="1" ht="14.25" customHeight="1" x14ac:dyDescent="0.2">
      <c r="A86" s="167">
        <v>6110028200000</v>
      </c>
      <c r="B86" s="24" t="s">
        <v>6956</v>
      </c>
      <c r="C86" s="22">
        <v>0.75</v>
      </c>
      <c r="D86" s="22">
        <v>1</v>
      </c>
      <c r="E86" s="24">
        <v>1297.2</v>
      </c>
      <c r="F86" s="26"/>
      <c r="G86" s="24">
        <f t="shared" si="11"/>
        <v>0</v>
      </c>
      <c r="H86" s="24">
        <f t="shared" ref="H86:H91" si="16">ROUND(E86*(G86),2)</f>
        <v>0</v>
      </c>
      <c r="I86" s="24">
        <f t="shared" ref="I86:I91" si="17">H86*$I$10</f>
        <v>0</v>
      </c>
      <c r="K86" s="26"/>
      <c r="L86" s="26">
        <f>IFERROR((VLOOKUP(K86,tenute!D:E,2,FALSE)),0)</f>
        <v>0</v>
      </c>
      <c r="M86" s="26"/>
      <c r="N86" s="26">
        <f>IFERROR((VLOOKUP(M86,guarnizioni!G:H,2,FALSE)),0)</f>
        <v>0</v>
      </c>
      <c r="O86" s="26"/>
      <c r="P86" s="26">
        <f>IFERROR((VLOOKUP(O86,'IP55'!A:B,2,FALSE)),0)</f>
        <v>0</v>
      </c>
      <c r="Q86" s="26"/>
      <c r="R86" s="26"/>
      <c r="S86" s="26"/>
      <c r="T86" s="26"/>
      <c r="U86" s="26"/>
      <c r="V86" s="124" t="str">
        <f>IF(U86="ok",($E$63*0.06),"0,00")</f>
        <v>0,00</v>
      </c>
      <c r="W86" s="26" t="e">
        <f t="shared" si="15"/>
        <v>#VALUE!</v>
      </c>
      <c r="X86" s="26" t="e">
        <f t="shared" ref="X86:X91" si="18">W86*$I$8</f>
        <v>#VALUE!</v>
      </c>
    </row>
    <row r="87" spans="1:24" s="41" customFormat="1" ht="14.25" customHeight="1" x14ac:dyDescent="0.2">
      <c r="A87" s="167">
        <v>6110029200000</v>
      </c>
      <c r="B87" s="24" t="s">
        <v>6955</v>
      </c>
      <c r="C87" s="22">
        <v>1.1000000000000001</v>
      </c>
      <c r="D87" s="22">
        <v>1.5</v>
      </c>
      <c r="E87" s="24">
        <v>1357</v>
      </c>
      <c r="F87" s="26"/>
      <c r="G87" s="24">
        <f t="shared" si="11"/>
        <v>0</v>
      </c>
      <c r="H87" s="24">
        <f t="shared" si="16"/>
        <v>0</v>
      </c>
      <c r="I87" s="24">
        <f t="shared" si="17"/>
        <v>0</v>
      </c>
      <c r="K87" s="26"/>
      <c r="L87" s="26">
        <f>IFERROR((VLOOKUP(K87,tenute!D:E,2,FALSE)),0)</f>
        <v>0</v>
      </c>
      <c r="M87" s="26"/>
      <c r="N87" s="26">
        <f>IFERROR((VLOOKUP(M87,guarnizioni!G:H,2,FALSE)),0)</f>
        <v>0</v>
      </c>
      <c r="O87" s="26"/>
      <c r="P87" s="26">
        <f>IFERROR((VLOOKUP(O87,'IP55'!A:B,2,FALSE)),0)</f>
        <v>0</v>
      </c>
      <c r="Q87" s="26"/>
      <c r="R87" s="26"/>
      <c r="S87" s="26"/>
      <c r="T87" s="26"/>
      <c r="U87" s="26"/>
      <c r="V87" s="124" t="str">
        <f>IF(U87="ok",($E$64*0.06),"0,00")</f>
        <v>0,00</v>
      </c>
      <c r="W87" s="26" t="e">
        <f t="shared" si="15"/>
        <v>#VALUE!</v>
      </c>
      <c r="X87" s="26" t="e">
        <f t="shared" si="18"/>
        <v>#VALUE!</v>
      </c>
    </row>
    <row r="88" spans="1:24" s="41" customFormat="1" ht="14.25" customHeight="1" x14ac:dyDescent="0.2">
      <c r="A88" s="167">
        <v>6111030200000</v>
      </c>
      <c r="B88" s="24" t="s">
        <v>6958</v>
      </c>
      <c r="C88" s="22">
        <v>0.55000000000000004</v>
      </c>
      <c r="D88" s="22">
        <v>0.75</v>
      </c>
      <c r="E88" s="24">
        <v>1274.2</v>
      </c>
      <c r="F88" s="26"/>
      <c r="G88" s="24">
        <f t="shared" si="11"/>
        <v>0</v>
      </c>
      <c r="H88" s="24">
        <f t="shared" si="16"/>
        <v>0</v>
      </c>
      <c r="I88" s="24">
        <f t="shared" si="17"/>
        <v>0</v>
      </c>
      <c r="K88" s="26"/>
      <c r="L88" s="26">
        <f>IFERROR((VLOOKUP(K88,tenute!D:E,2,FALSE)),0)</f>
        <v>0</v>
      </c>
      <c r="M88" s="26"/>
      <c r="N88" s="26">
        <f>IFERROR((VLOOKUP(M88,guarnizioni!G:H,2,FALSE)),0)</f>
        <v>0</v>
      </c>
      <c r="O88" s="26"/>
      <c r="P88" s="26">
        <f>IFERROR((VLOOKUP(O88,'IP55'!A:B,2,FALSE)),0)</f>
        <v>0</v>
      </c>
      <c r="Q88" s="26"/>
      <c r="R88" s="26">
        <f>IFERROR((VLOOKUP(Q88,giranti!H:I,2,FALSE)),0)</f>
        <v>0</v>
      </c>
      <c r="S88" s="26"/>
      <c r="T88" s="26"/>
      <c r="U88" s="26"/>
      <c r="V88" s="124" t="str">
        <f>IF(U88="ok",($E$65*0.06),"0,00")</f>
        <v>0,00</v>
      </c>
      <c r="W88" s="26" t="e">
        <f t="shared" si="15"/>
        <v>#VALUE!</v>
      </c>
      <c r="X88" s="26" t="e">
        <f t="shared" si="18"/>
        <v>#VALUE!</v>
      </c>
    </row>
    <row r="89" spans="1:24" s="41" customFormat="1" ht="14.25" customHeight="1" x14ac:dyDescent="0.2">
      <c r="A89" s="167">
        <v>6111031200000</v>
      </c>
      <c r="B89" s="24" t="s">
        <v>6957</v>
      </c>
      <c r="C89" s="22">
        <v>0.75</v>
      </c>
      <c r="D89" s="22">
        <v>1</v>
      </c>
      <c r="E89" s="24">
        <v>1301.8</v>
      </c>
      <c r="F89" s="26"/>
      <c r="G89" s="24">
        <f t="shared" si="11"/>
        <v>0</v>
      </c>
      <c r="H89" s="24">
        <f t="shared" si="16"/>
        <v>0</v>
      </c>
      <c r="I89" s="24">
        <f t="shared" si="17"/>
        <v>0</v>
      </c>
      <c r="K89" s="26"/>
      <c r="L89" s="26">
        <f>IFERROR((VLOOKUP(K89,tenute!D:E,2,FALSE)),0)</f>
        <v>0</v>
      </c>
      <c r="M89" s="26"/>
      <c r="N89" s="26">
        <f>IFERROR((VLOOKUP(M89,guarnizioni!G:H,2,FALSE)),0)</f>
        <v>0</v>
      </c>
      <c r="O89" s="26"/>
      <c r="P89" s="26">
        <f>IFERROR((VLOOKUP(O89,'IP55'!A:B,2,FALSE)),0)</f>
        <v>0</v>
      </c>
      <c r="Q89" s="26"/>
      <c r="R89" s="26">
        <f>IFERROR((VLOOKUP(Q89,giranti!H:I,2,FALSE)),0)</f>
        <v>0</v>
      </c>
      <c r="S89" s="26"/>
      <c r="T89" s="26"/>
      <c r="U89" s="26"/>
      <c r="V89" s="124" t="str">
        <f>IF(U89="ok",($E$66*0.06),"0,00")</f>
        <v>0,00</v>
      </c>
      <c r="W89" s="26" t="e">
        <f t="shared" si="15"/>
        <v>#VALUE!</v>
      </c>
      <c r="X89" s="26" t="e">
        <f t="shared" si="18"/>
        <v>#VALUE!</v>
      </c>
    </row>
    <row r="90" spans="1:24" s="41" customFormat="1" ht="14.25" customHeight="1" x14ac:dyDescent="0.2">
      <c r="A90" s="167">
        <v>6110032200000</v>
      </c>
      <c r="B90" s="24" t="s">
        <v>6959</v>
      </c>
      <c r="C90" s="22">
        <v>1.1000000000000001</v>
      </c>
      <c r="D90" s="22">
        <v>1.5</v>
      </c>
      <c r="E90" s="24">
        <v>1361.6</v>
      </c>
      <c r="F90" s="26"/>
      <c r="G90" s="24">
        <f t="shared" si="11"/>
        <v>0</v>
      </c>
      <c r="H90" s="24">
        <f t="shared" si="16"/>
        <v>0</v>
      </c>
      <c r="I90" s="24">
        <f t="shared" si="17"/>
        <v>0</v>
      </c>
      <c r="K90" s="26"/>
      <c r="L90" s="26">
        <f>IFERROR((VLOOKUP(K90,tenute!D:E,2,FALSE)),0)</f>
        <v>0</v>
      </c>
      <c r="M90" s="26"/>
      <c r="N90" s="26">
        <f>IFERROR((VLOOKUP(M90,guarnizioni!G:H,2,FALSE)),0)</f>
        <v>0</v>
      </c>
      <c r="O90" s="26"/>
      <c r="P90" s="26">
        <f>IFERROR((VLOOKUP(O90,'IP55'!A:B,2,FALSE)),0)</f>
        <v>0</v>
      </c>
      <c r="Q90" s="26"/>
      <c r="R90" s="26">
        <f>IFERROR((VLOOKUP(Q90,giranti!H:I,2,FALSE)),0)</f>
        <v>0</v>
      </c>
      <c r="S90" s="26"/>
      <c r="T90" s="26"/>
      <c r="U90" s="26"/>
      <c r="V90" s="124" t="str">
        <f>IF(U90="ok",($E$67*0.06),"0,00")</f>
        <v>0,00</v>
      </c>
      <c r="W90" s="26" t="e">
        <f t="shared" si="15"/>
        <v>#VALUE!</v>
      </c>
      <c r="X90" s="26" t="e">
        <f t="shared" si="18"/>
        <v>#VALUE!</v>
      </c>
    </row>
    <row r="91" spans="1:24" s="41" customFormat="1" ht="14.25" customHeight="1" x14ac:dyDescent="0.2">
      <c r="A91" s="167">
        <v>6110033100000</v>
      </c>
      <c r="B91" s="24" t="s">
        <v>5626</v>
      </c>
      <c r="C91" s="22">
        <v>1.5</v>
      </c>
      <c r="D91" s="22">
        <v>2</v>
      </c>
      <c r="E91" s="24">
        <v>1470.82</v>
      </c>
      <c r="F91" s="26"/>
      <c r="G91" s="24">
        <f t="shared" si="11"/>
        <v>0</v>
      </c>
      <c r="H91" s="24">
        <f t="shared" si="16"/>
        <v>0</v>
      </c>
      <c r="I91" s="24">
        <f t="shared" si="17"/>
        <v>0</v>
      </c>
      <c r="K91" s="26"/>
      <c r="L91" s="26">
        <f>IFERROR((VLOOKUP(K91,tenute!D:E,2,FALSE)),0)</f>
        <v>0</v>
      </c>
      <c r="M91" s="26"/>
      <c r="N91" s="26">
        <f>IFERROR((VLOOKUP(M91,guarnizioni!G:H,2,FALSE)),0)</f>
        <v>0</v>
      </c>
      <c r="O91" s="26"/>
      <c r="P91" s="26">
        <f>IFERROR((VLOOKUP(O91,'IP55'!A:B,2,FALSE)),0)</f>
        <v>0</v>
      </c>
      <c r="Q91" s="26"/>
      <c r="R91" s="26">
        <f>IFERROR((VLOOKUP(Q91,giranti!H:I,2,FALSE)),0)</f>
        <v>0</v>
      </c>
      <c r="S91" s="26"/>
      <c r="T91" s="26"/>
      <c r="U91" s="26"/>
      <c r="V91" s="124" t="str">
        <f>IF(U91="ok",($E$68*0.06),"0,00")</f>
        <v>0,00</v>
      </c>
      <c r="W91" s="26" t="e">
        <f t="shared" si="15"/>
        <v>#VALUE!</v>
      </c>
      <c r="X91" s="26" t="e">
        <f t="shared" si="18"/>
        <v>#VALUE!</v>
      </c>
    </row>
    <row r="92" spans="1:24" s="41" customFormat="1" ht="14.25" customHeight="1" x14ac:dyDescent="0.2">
      <c r="A92" s="151"/>
      <c r="B92" s="43"/>
      <c r="E92" s="43"/>
      <c r="F92" s="43"/>
      <c r="G92" s="43"/>
      <c r="H92" s="43"/>
      <c r="I92" s="44"/>
      <c r="V92" s="123"/>
    </row>
    <row r="93" spans="1:24" s="41" customFormat="1" ht="14.25" customHeight="1" x14ac:dyDescent="0.2">
      <c r="A93" s="167">
        <v>60210012000</v>
      </c>
      <c r="B93" s="24" t="s">
        <v>129</v>
      </c>
      <c r="C93" s="22">
        <v>0.45</v>
      </c>
      <c r="D93" s="22">
        <v>0.6</v>
      </c>
      <c r="E93" s="24">
        <v>359.46</v>
      </c>
      <c r="F93" s="26"/>
      <c r="G93" s="24">
        <f t="shared" si="11"/>
        <v>0</v>
      </c>
      <c r="H93" s="24">
        <f t="shared" ref="H93:H108" si="19">ROUND(E93*(G93),2)</f>
        <v>0</v>
      </c>
      <c r="I93" s="24">
        <f t="shared" ref="I93:I108" si="20">H93*$I$10</f>
        <v>0</v>
      </c>
      <c r="K93" s="26"/>
      <c r="L93" s="26">
        <f>IFERROR((VLOOKUP(K93,tenute!D:E,2,FALSE)),0)</f>
        <v>0</v>
      </c>
      <c r="M93" s="26"/>
      <c r="N93" s="26">
        <f>IFERROR((VLOOKUP(M93,guarnizioni!G:H,2,FALSE)),0)</f>
        <v>0</v>
      </c>
      <c r="O93" s="26"/>
      <c r="P93" s="26">
        <f>IFERROR((VLOOKUP(O93,'IP55'!A:B,2,FALSE)),0)</f>
        <v>0</v>
      </c>
      <c r="Q93" s="26"/>
      <c r="R93" s="26"/>
      <c r="S93" s="26"/>
      <c r="T93" s="26">
        <f>IFERROR((VLOOKUP(S93,'IP55'!A:C,3,FALSE)),0)</f>
        <v>0</v>
      </c>
      <c r="U93" s="26"/>
      <c r="V93" s="124" t="str">
        <f>IF(U93="ok",(E93*0.06),"0,00")</f>
        <v>0,00</v>
      </c>
      <c r="W93" s="26" t="e">
        <f>E93+L93+N93+P93+R93+T93+V93</f>
        <v>#VALUE!</v>
      </c>
      <c r="X93" s="26" t="e">
        <f>W93*$I$8</f>
        <v>#VALUE!</v>
      </c>
    </row>
    <row r="94" spans="1:24" s="41" customFormat="1" ht="14.25" customHeight="1" x14ac:dyDescent="0.2">
      <c r="A94" s="167">
        <v>60210022000</v>
      </c>
      <c r="B94" s="24" t="s">
        <v>130</v>
      </c>
      <c r="C94" s="22">
        <v>0.55000000000000004</v>
      </c>
      <c r="D94" s="22">
        <v>0.75</v>
      </c>
      <c r="E94" s="24">
        <v>371.17</v>
      </c>
      <c r="F94" s="26"/>
      <c r="G94" s="24">
        <f t="shared" si="11"/>
        <v>0</v>
      </c>
      <c r="H94" s="24">
        <f t="shared" si="19"/>
        <v>0</v>
      </c>
      <c r="I94" s="24">
        <f t="shared" si="20"/>
        <v>0</v>
      </c>
      <c r="K94" s="26"/>
      <c r="L94" s="26">
        <f>IFERROR((VLOOKUP(K94,tenute!D:E,2,FALSE)),0)</f>
        <v>0</v>
      </c>
      <c r="M94" s="26"/>
      <c r="N94" s="26">
        <f>IFERROR((VLOOKUP(M94,guarnizioni!G:H,2,FALSE)),0)</f>
        <v>0</v>
      </c>
      <c r="O94" s="26"/>
      <c r="P94" s="26">
        <f>IFERROR((VLOOKUP(O94,'IP55'!A:B,2,FALSE)),0)</f>
        <v>0</v>
      </c>
      <c r="Q94" s="26"/>
      <c r="R94" s="26"/>
      <c r="S94" s="26"/>
      <c r="T94" s="26">
        <f>IFERROR((VLOOKUP(S94,'IP55'!A:C,3,FALSE)),0)</f>
        <v>0</v>
      </c>
      <c r="U94" s="26"/>
      <c r="V94" s="124" t="str">
        <f t="shared" ref="V94:V108" si="21">IF(U94="ok",(E94*0.06),"0,00")</f>
        <v>0,00</v>
      </c>
      <c r="W94" s="26" t="e">
        <f t="shared" ref="W94:W108" si="22">E94+L94+N94+P94+R94+T94+V94</f>
        <v>#VALUE!</v>
      </c>
      <c r="X94" s="26" t="e">
        <f t="shared" ref="X94:X108" si="23">W94*$I$8</f>
        <v>#VALUE!</v>
      </c>
    </row>
    <row r="95" spans="1:24" s="41" customFormat="1" ht="14.25" customHeight="1" x14ac:dyDescent="0.2">
      <c r="A95" s="167">
        <v>60210033000</v>
      </c>
      <c r="B95" s="24" t="s">
        <v>2876</v>
      </c>
      <c r="C95" s="22">
        <v>0.75</v>
      </c>
      <c r="D95" s="22">
        <v>1</v>
      </c>
      <c r="E95" s="24">
        <v>391.16</v>
      </c>
      <c r="F95" s="26"/>
      <c r="G95" s="24">
        <f t="shared" si="11"/>
        <v>0</v>
      </c>
      <c r="H95" s="24">
        <f t="shared" si="19"/>
        <v>0</v>
      </c>
      <c r="I95" s="24">
        <f t="shared" si="20"/>
        <v>0</v>
      </c>
      <c r="K95" s="26"/>
      <c r="L95" s="26">
        <f>IFERROR((VLOOKUP(K95,tenute!D:E,2,FALSE)),0)</f>
        <v>0</v>
      </c>
      <c r="M95" s="26"/>
      <c r="N95" s="26">
        <f>IFERROR((VLOOKUP(M95,guarnizioni!G:H,2,FALSE)),0)</f>
        <v>0</v>
      </c>
      <c r="O95" s="26"/>
      <c r="P95" s="26">
        <f>IFERROR((VLOOKUP(O95,'IP55'!A:B,2,FALSE)),0)</f>
        <v>0</v>
      </c>
      <c r="Q95" s="26"/>
      <c r="R95" s="26"/>
      <c r="S95" s="26"/>
      <c r="T95" s="26">
        <f>IFERROR((VLOOKUP(S95,'IP55'!A:C,3,FALSE)),0)</f>
        <v>0</v>
      </c>
      <c r="U95" s="26"/>
      <c r="V95" s="124" t="str">
        <f t="shared" si="21"/>
        <v>0,00</v>
      </c>
      <c r="W95" s="26" t="e">
        <f t="shared" si="22"/>
        <v>#VALUE!</v>
      </c>
      <c r="X95" s="26" t="e">
        <f t="shared" si="23"/>
        <v>#VALUE!</v>
      </c>
    </row>
    <row r="96" spans="1:24" s="41" customFormat="1" ht="14.25" customHeight="1" x14ac:dyDescent="0.2">
      <c r="A96" s="167">
        <v>60200044000</v>
      </c>
      <c r="B96" s="24" t="s">
        <v>2877</v>
      </c>
      <c r="C96" s="22">
        <v>1.1000000000000001</v>
      </c>
      <c r="D96" s="22">
        <v>1.5</v>
      </c>
      <c r="E96" s="24">
        <v>606.80999999999995</v>
      </c>
      <c r="F96" s="26"/>
      <c r="G96" s="24">
        <f t="shared" si="11"/>
        <v>0</v>
      </c>
      <c r="H96" s="24">
        <f t="shared" si="19"/>
        <v>0</v>
      </c>
      <c r="I96" s="24">
        <f t="shared" si="20"/>
        <v>0</v>
      </c>
      <c r="K96" s="26"/>
      <c r="L96" s="26">
        <f>IFERROR((VLOOKUP(K96,tenute!D:E,2,FALSE)),0)</f>
        <v>0</v>
      </c>
      <c r="M96" s="26"/>
      <c r="N96" s="26">
        <f>IFERROR((VLOOKUP(M96,guarnizioni!G:H,2,FALSE)),0)</f>
        <v>0</v>
      </c>
      <c r="O96" s="26"/>
      <c r="P96" s="26">
        <f>IFERROR((VLOOKUP(O96,'IP55'!A:B,2,FALSE)),0)</f>
        <v>0</v>
      </c>
      <c r="Q96" s="26"/>
      <c r="R96" s="26"/>
      <c r="S96" s="26"/>
      <c r="T96" s="26">
        <f>IFERROR((VLOOKUP(S96,'IP55'!A:C,3,FALSE)),0)</f>
        <v>0</v>
      </c>
      <c r="U96" s="26"/>
      <c r="V96" s="124" t="str">
        <f t="shared" si="21"/>
        <v>0,00</v>
      </c>
      <c r="W96" s="26" t="e">
        <f t="shared" si="22"/>
        <v>#VALUE!</v>
      </c>
      <c r="X96" s="26" t="e">
        <f t="shared" si="23"/>
        <v>#VALUE!</v>
      </c>
    </row>
    <row r="97" spans="1:24" s="41" customFormat="1" ht="14.25" customHeight="1" x14ac:dyDescent="0.2">
      <c r="A97" s="167">
        <v>60200054000</v>
      </c>
      <c r="B97" s="24" t="s">
        <v>2878</v>
      </c>
      <c r="C97" s="22">
        <v>1.5</v>
      </c>
      <c r="D97" s="22">
        <v>2</v>
      </c>
      <c r="E97" s="24">
        <v>642.55999999999995</v>
      </c>
      <c r="F97" s="26"/>
      <c r="G97" s="24">
        <f t="shared" si="11"/>
        <v>0</v>
      </c>
      <c r="H97" s="24">
        <f t="shared" si="19"/>
        <v>0</v>
      </c>
      <c r="I97" s="24">
        <f t="shared" si="20"/>
        <v>0</v>
      </c>
      <c r="K97" s="26"/>
      <c r="L97" s="26">
        <f>IFERROR((VLOOKUP(K97,tenute!D:E,2,FALSE)),0)</f>
        <v>0</v>
      </c>
      <c r="M97" s="26"/>
      <c r="N97" s="26">
        <f>IFERROR((VLOOKUP(M97,guarnizioni!G:H,2,FALSE)),0)</f>
        <v>0</v>
      </c>
      <c r="O97" s="26"/>
      <c r="P97" s="26">
        <f>IFERROR((VLOOKUP(O97,'IP55'!A:B,2,FALSE)),0)</f>
        <v>0</v>
      </c>
      <c r="Q97" s="26"/>
      <c r="R97" s="26"/>
      <c r="S97" s="26"/>
      <c r="T97" s="26">
        <f>IFERROR((VLOOKUP(S97,'IP55'!A:C,3,FALSE)),0)</f>
        <v>0</v>
      </c>
      <c r="U97" s="26"/>
      <c r="V97" s="124" t="str">
        <f t="shared" si="21"/>
        <v>0,00</v>
      </c>
      <c r="W97" s="26" t="e">
        <f t="shared" si="22"/>
        <v>#VALUE!</v>
      </c>
      <c r="X97" s="26" t="e">
        <f t="shared" si="23"/>
        <v>#VALUE!</v>
      </c>
    </row>
    <row r="98" spans="1:24" s="41" customFormat="1" ht="14.25" customHeight="1" x14ac:dyDescent="0.2">
      <c r="A98" s="167">
        <v>60200073000</v>
      </c>
      <c r="B98" s="24" t="s">
        <v>2879</v>
      </c>
      <c r="C98" s="22">
        <v>2.2000000000000002</v>
      </c>
      <c r="D98" s="22">
        <v>3</v>
      </c>
      <c r="E98" s="24">
        <v>976.79</v>
      </c>
      <c r="F98" s="26"/>
      <c r="G98" s="24">
        <f t="shared" si="11"/>
        <v>0</v>
      </c>
      <c r="H98" s="24">
        <f t="shared" si="19"/>
        <v>0</v>
      </c>
      <c r="I98" s="24">
        <f t="shared" si="20"/>
        <v>0</v>
      </c>
      <c r="K98" s="26"/>
      <c r="L98" s="26">
        <f>IFERROR((VLOOKUP(K98,tenute!D:E,2,FALSE)),0)</f>
        <v>0</v>
      </c>
      <c r="M98" s="26"/>
      <c r="N98" s="26">
        <f>IFERROR((VLOOKUP(M98,guarnizioni!G:H,2,FALSE)),0)</f>
        <v>0</v>
      </c>
      <c r="O98" s="26"/>
      <c r="P98" s="26">
        <f>IFERROR((VLOOKUP(O98,'IP55'!A:B,2,FALSE)),0)</f>
        <v>0</v>
      </c>
      <c r="Q98" s="26"/>
      <c r="R98" s="26"/>
      <c r="S98" s="26"/>
      <c r="T98" s="26">
        <f>IFERROR((VLOOKUP(S98,'IP55'!A:C,3,FALSE)),0)</f>
        <v>0</v>
      </c>
      <c r="U98" s="26"/>
      <c r="V98" s="124" t="str">
        <f t="shared" si="21"/>
        <v>0,00</v>
      </c>
      <c r="W98" s="26" t="e">
        <f t="shared" si="22"/>
        <v>#VALUE!</v>
      </c>
      <c r="X98" s="26" t="e">
        <f t="shared" si="23"/>
        <v>#VALUE!</v>
      </c>
    </row>
    <row r="99" spans="1:24" s="41" customFormat="1" ht="14.25" customHeight="1" x14ac:dyDescent="0.2">
      <c r="A99" s="167">
        <v>60200092000</v>
      </c>
      <c r="B99" s="24" t="s">
        <v>3942</v>
      </c>
      <c r="C99" s="22">
        <v>3</v>
      </c>
      <c r="D99" s="22">
        <v>4</v>
      </c>
      <c r="E99" s="24">
        <v>1085.32</v>
      </c>
      <c r="F99" s="26"/>
      <c r="G99" s="24">
        <f t="shared" si="11"/>
        <v>0</v>
      </c>
      <c r="H99" s="24">
        <f t="shared" si="19"/>
        <v>0</v>
      </c>
      <c r="I99" s="24">
        <f t="shared" si="20"/>
        <v>0</v>
      </c>
      <c r="K99" s="26"/>
      <c r="L99" s="26">
        <f>IFERROR((VLOOKUP(K99,tenute!D:E,2,FALSE)),0)</f>
        <v>0</v>
      </c>
      <c r="M99" s="26"/>
      <c r="N99" s="26">
        <f>IFERROR((VLOOKUP(M99,guarnizioni!G:H,2,FALSE)),0)</f>
        <v>0</v>
      </c>
      <c r="O99" s="26"/>
      <c r="P99" s="26">
        <f>IFERROR((VLOOKUP(O99,'IP55'!A:B,2,FALSE)),0)</f>
        <v>0</v>
      </c>
      <c r="Q99" s="26"/>
      <c r="R99" s="26"/>
      <c r="S99" s="26"/>
      <c r="T99" s="26">
        <f>IFERROR((VLOOKUP(S99,'IP55'!A:C,3,FALSE)),0)</f>
        <v>0</v>
      </c>
      <c r="U99" s="26"/>
      <c r="V99" s="124" t="str">
        <f t="shared" si="21"/>
        <v>0,00</v>
      </c>
      <c r="W99" s="26" t="e">
        <f t="shared" si="22"/>
        <v>#VALUE!</v>
      </c>
      <c r="X99" s="26" t="e">
        <f t="shared" si="23"/>
        <v>#VALUE!</v>
      </c>
    </row>
    <row r="100" spans="1:24" s="41" customFormat="1" ht="14.25" customHeight="1" x14ac:dyDescent="0.2">
      <c r="A100" s="167">
        <v>60200123000</v>
      </c>
      <c r="B100" s="24" t="s">
        <v>2880</v>
      </c>
      <c r="C100" s="22">
        <v>4</v>
      </c>
      <c r="D100" s="22">
        <v>5.5</v>
      </c>
      <c r="E100" s="24">
        <v>1327.05</v>
      </c>
      <c r="F100" s="26"/>
      <c r="G100" s="24">
        <f t="shared" si="11"/>
        <v>0</v>
      </c>
      <c r="H100" s="24">
        <f t="shared" si="19"/>
        <v>0</v>
      </c>
      <c r="I100" s="24">
        <f t="shared" si="20"/>
        <v>0</v>
      </c>
      <c r="K100" s="26"/>
      <c r="L100" s="26">
        <f>IFERROR((VLOOKUP(K100,tenute!D:E,2,FALSE)),0)</f>
        <v>0</v>
      </c>
      <c r="M100" s="26"/>
      <c r="N100" s="26">
        <f>IFERROR((VLOOKUP(M100,guarnizioni!G:H,2,FALSE)),0)</f>
        <v>0</v>
      </c>
      <c r="O100" s="26"/>
      <c r="P100" s="26">
        <f>IFERROR((VLOOKUP(O100,'IP55'!A:B,2,FALSE)),0)</f>
        <v>0</v>
      </c>
      <c r="Q100" s="26"/>
      <c r="R100" s="26"/>
      <c r="S100" s="26"/>
      <c r="T100" s="26">
        <f>IFERROR((VLOOKUP(S100,'IP55'!A:C,3,FALSE)),0)</f>
        <v>0</v>
      </c>
      <c r="U100" s="26"/>
      <c r="V100" s="124" t="str">
        <f t="shared" si="21"/>
        <v>0,00</v>
      </c>
      <c r="W100" s="26" t="e">
        <f t="shared" si="22"/>
        <v>#VALUE!</v>
      </c>
      <c r="X100" s="26" t="e">
        <f t="shared" si="23"/>
        <v>#VALUE!</v>
      </c>
    </row>
    <row r="101" spans="1:24" s="41" customFormat="1" ht="14.25" customHeight="1" x14ac:dyDescent="0.2">
      <c r="A101" s="167">
        <v>60200143000</v>
      </c>
      <c r="B101" s="24" t="s">
        <v>2881</v>
      </c>
      <c r="C101" s="22">
        <v>4</v>
      </c>
      <c r="D101" s="22">
        <v>5.5</v>
      </c>
      <c r="E101" s="24">
        <v>1547.81</v>
      </c>
      <c r="F101" s="26"/>
      <c r="G101" s="24">
        <f t="shared" si="11"/>
        <v>0</v>
      </c>
      <c r="H101" s="24">
        <f t="shared" si="19"/>
        <v>0</v>
      </c>
      <c r="I101" s="24">
        <f t="shared" si="20"/>
        <v>0</v>
      </c>
      <c r="K101" s="26"/>
      <c r="L101" s="26">
        <f>IFERROR((VLOOKUP(K101,tenute!D:E,2,FALSE)),0)</f>
        <v>0</v>
      </c>
      <c r="M101" s="26"/>
      <c r="N101" s="26">
        <f>IFERROR((VLOOKUP(M101,guarnizioni!G:H,2,FALSE)),0)</f>
        <v>0</v>
      </c>
      <c r="O101" s="26"/>
      <c r="P101" s="26">
        <f>IFERROR((VLOOKUP(O101,'IP55'!A:B,2,FALSE)),0)</f>
        <v>0</v>
      </c>
      <c r="Q101" s="26"/>
      <c r="R101" s="26"/>
      <c r="S101" s="26"/>
      <c r="T101" s="26">
        <f>IFERROR((VLOOKUP(S101,'IP55'!A:C,3,FALSE)),0)</f>
        <v>0</v>
      </c>
      <c r="U101" s="26"/>
      <c r="V101" s="124" t="str">
        <f t="shared" si="21"/>
        <v>0,00</v>
      </c>
      <c r="W101" s="26" t="e">
        <f t="shared" si="22"/>
        <v>#VALUE!</v>
      </c>
      <c r="X101" s="26" t="e">
        <f t="shared" si="23"/>
        <v>#VALUE!</v>
      </c>
    </row>
    <row r="102" spans="1:24" s="41" customFormat="1" ht="14.25" customHeight="1" x14ac:dyDescent="0.2">
      <c r="A102" s="167">
        <v>60200162000</v>
      </c>
      <c r="B102" s="24" t="s">
        <v>131</v>
      </c>
      <c r="C102" s="22">
        <v>5.5</v>
      </c>
      <c r="D102" s="22">
        <v>7.5</v>
      </c>
      <c r="E102" s="24">
        <v>1829.29</v>
      </c>
      <c r="F102" s="26"/>
      <c r="G102" s="24">
        <f t="shared" si="11"/>
        <v>0</v>
      </c>
      <c r="H102" s="24">
        <f t="shared" si="19"/>
        <v>0</v>
      </c>
      <c r="I102" s="24">
        <f t="shared" si="20"/>
        <v>0</v>
      </c>
      <c r="K102" s="26"/>
      <c r="L102" s="26">
        <f>IFERROR((VLOOKUP(K102,tenute!D:E,2,FALSE)),0)</f>
        <v>0</v>
      </c>
      <c r="M102" s="26"/>
      <c r="N102" s="26">
        <f>IFERROR((VLOOKUP(M102,guarnizioni!G:H,2,FALSE)),0)</f>
        <v>0</v>
      </c>
      <c r="O102" s="26"/>
      <c r="P102" s="26">
        <f>IFERROR((VLOOKUP(O102,'IP55'!A:B,2,FALSE)),0)</f>
        <v>0</v>
      </c>
      <c r="Q102" s="26"/>
      <c r="R102" s="26"/>
      <c r="S102" s="26"/>
      <c r="T102" s="26">
        <f>IFERROR((VLOOKUP(S102,'IP55'!A:C,3,FALSE)),0)</f>
        <v>0</v>
      </c>
      <c r="U102" s="26"/>
      <c r="V102" s="124" t="str">
        <f t="shared" si="21"/>
        <v>0,00</v>
      </c>
      <c r="W102" s="26" t="e">
        <f t="shared" si="22"/>
        <v>#VALUE!</v>
      </c>
      <c r="X102" s="26" t="e">
        <f t="shared" si="23"/>
        <v>#VALUE!</v>
      </c>
    </row>
    <row r="103" spans="1:24" s="41" customFormat="1" ht="14.25" customHeight="1" x14ac:dyDescent="0.2">
      <c r="A103" s="167">
        <v>60200182000</v>
      </c>
      <c r="B103" s="24" t="s">
        <v>132</v>
      </c>
      <c r="C103" s="22">
        <v>7.5</v>
      </c>
      <c r="D103" s="22">
        <v>10</v>
      </c>
      <c r="E103" s="24">
        <v>2057.91</v>
      </c>
      <c r="F103" s="26"/>
      <c r="G103" s="24">
        <f t="shared" si="11"/>
        <v>0</v>
      </c>
      <c r="H103" s="24">
        <f t="shared" si="19"/>
        <v>0</v>
      </c>
      <c r="I103" s="24">
        <f t="shared" si="20"/>
        <v>0</v>
      </c>
      <c r="K103" s="26"/>
      <c r="L103" s="26">
        <f>IFERROR((VLOOKUP(K103,tenute!D:E,2,FALSE)),0)</f>
        <v>0</v>
      </c>
      <c r="M103" s="26"/>
      <c r="N103" s="26">
        <f>IFERROR((VLOOKUP(M103,guarnizioni!G:H,2,FALSE)),0)</f>
        <v>0</v>
      </c>
      <c r="O103" s="26"/>
      <c r="P103" s="26">
        <f>IFERROR((VLOOKUP(O103,'IP55'!A:B,2,FALSE)),0)</f>
        <v>0</v>
      </c>
      <c r="Q103" s="26"/>
      <c r="R103" s="26"/>
      <c r="S103" s="26"/>
      <c r="T103" s="26">
        <f>IFERROR((VLOOKUP(S103,'IP55'!A:C,3,FALSE)),0)</f>
        <v>0</v>
      </c>
      <c r="U103" s="26"/>
      <c r="V103" s="124" t="str">
        <f t="shared" si="21"/>
        <v>0,00</v>
      </c>
      <c r="W103" s="26" t="e">
        <f t="shared" si="22"/>
        <v>#VALUE!</v>
      </c>
      <c r="X103" s="26" t="e">
        <f t="shared" si="23"/>
        <v>#VALUE!</v>
      </c>
    </row>
    <row r="104" spans="1:24" s="41" customFormat="1" ht="14.25" customHeight="1" x14ac:dyDescent="0.2">
      <c r="A104" s="167">
        <v>60200203000</v>
      </c>
      <c r="B104" s="24" t="s">
        <v>2228</v>
      </c>
      <c r="C104" s="22">
        <v>9.1999999999999993</v>
      </c>
      <c r="D104" s="22">
        <v>12.5</v>
      </c>
      <c r="E104" s="24">
        <v>2468.27</v>
      </c>
      <c r="F104" s="26"/>
      <c r="G104" s="24">
        <f t="shared" si="11"/>
        <v>0</v>
      </c>
      <c r="H104" s="24">
        <f t="shared" si="19"/>
        <v>0</v>
      </c>
      <c r="I104" s="24">
        <f t="shared" si="20"/>
        <v>0</v>
      </c>
      <c r="K104" s="26"/>
      <c r="L104" s="26">
        <f>IFERROR((VLOOKUP(K104,tenute!D:E,2,FALSE)),0)</f>
        <v>0</v>
      </c>
      <c r="M104" s="26"/>
      <c r="N104" s="26">
        <f>IFERROR((VLOOKUP(M104,guarnizioni!G:H,2,FALSE)),0)</f>
        <v>0</v>
      </c>
      <c r="O104" s="26"/>
      <c r="P104" s="26">
        <f>IFERROR((VLOOKUP(O104,'IP55'!A:B,2,FALSE)),0)</f>
        <v>0</v>
      </c>
      <c r="Q104" s="26"/>
      <c r="R104" s="26"/>
      <c r="S104" s="26"/>
      <c r="T104" s="26">
        <f>IFERROR((VLOOKUP(S104,'IP55'!A:C,3,FALSE)),0)</f>
        <v>0</v>
      </c>
      <c r="U104" s="26"/>
      <c r="V104" s="124" t="str">
        <f t="shared" si="21"/>
        <v>0,00</v>
      </c>
      <c r="W104" s="26" t="e">
        <f t="shared" si="22"/>
        <v>#VALUE!</v>
      </c>
      <c r="X104" s="26" t="e">
        <f t="shared" si="23"/>
        <v>#VALUE!</v>
      </c>
    </row>
    <row r="105" spans="1:24" s="41" customFormat="1" ht="14.25" customHeight="1" x14ac:dyDescent="0.2">
      <c r="A105" s="167">
        <v>60200223000</v>
      </c>
      <c r="B105" s="24" t="s">
        <v>2882</v>
      </c>
      <c r="C105" s="22">
        <v>4</v>
      </c>
      <c r="D105" s="22">
        <v>5.5</v>
      </c>
      <c r="E105" s="24">
        <v>1640.38</v>
      </c>
      <c r="F105" s="26"/>
      <c r="G105" s="24">
        <f t="shared" si="11"/>
        <v>0</v>
      </c>
      <c r="H105" s="24">
        <f t="shared" si="19"/>
        <v>0</v>
      </c>
      <c r="I105" s="24">
        <f t="shared" si="20"/>
        <v>0</v>
      </c>
      <c r="K105" s="26"/>
      <c r="L105" s="26">
        <f>IFERROR((VLOOKUP(K105,tenute!D:E,2,FALSE)),0)</f>
        <v>0</v>
      </c>
      <c r="M105" s="26"/>
      <c r="N105" s="26">
        <f>IFERROR((VLOOKUP(M105,guarnizioni!G:H,2,FALSE)),0)</f>
        <v>0</v>
      </c>
      <c r="O105" s="26"/>
      <c r="P105" s="26">
        <f>IFERROR((VLOOKUP(O105,'IP55'!A:B,2,FALSE)),0)</f>
        <v>0</v>
      </c>
      <c r="Q105" s="26"/>
      <c r="R105" s="26"/>
      <c r="S105" s="26"/>
      <c r="T105" s="26">
        <f>IFERROR((VLOOKUP(S105,'IP55'!A:C,3,FALSE)),0)</f>
        <v>0</v>
      </c>
      <c r="U105" s="26"/>
      <c r="V105" s="124" t="str">
        <f t="shared" si="21"/>
        <v>0,00</v>
      </c>
      <c r="W105" s="26" t="e">
        <f t="shared" si="22"/>
        <v>#VALUE!</v>
      </c>
      <c r="X105" s="26" t="e">
        <f t="shared" si="23"/>
        <v>#VALUE!</v>
      </c>
    </row>
    <row r="106" spans="1:24" s="41" customFormat="1" ht="14.25" customHeight="1" x14ac:dyDescent="0.2">
      <c r="A106" s="167">
        <v>60200242000</v>
      </c>
      <c r="B106" s="24" t="s">
        <v>133</v>
      </c>
      <c r="C106" s="22">
        <v>5.5</v>
      </c>
      <c r="D106" s="22">
        <v>7.5</v>
      </c>
      <c r="E106" s="24">
        <v>1925.84</v>
      </c>
      <c r="F106" s="26"/>
      <c r="G106" s="24">
        <f t="shared" si="11"/>
        <v>0</v>
      </c>
      <c r="H106" s="24">
        <f t="shared" si="19"/>
        <v>0</v>
      </c>
      <c r="I106" s="24">
        <f t="shared" si="20"/>
        <v>0</v>
      </c>
      <c r="K106" s="26"/>
      <c r="L106" s="26">
        <f>IFERROR((VLOOKUP(K106,tenute!D:E,2,FALSE)),0)</f>
        <v>0</v>
      </c>
      <c r="M106" s="26"/>
      <c r="N106" s="26">
        <f>IFERROR((VLOOKUP(M106,guarnizioni!G:H,2,FALSE)),0)</f>
        <v>0</v>
      </c>
      <c r="O106" s="26"/>
      <c r="P106" s="26">
        <f>IFERROR((VLOOKUP(O106,'IP55'!A:B,2,FALSE)),0)</f>
        <v>0</v>
      </c>
      <c r="Q106" s="26"/>
      <c r="R106" s="26"/>
      <c r="S106" s="26"/>
      <c r="T106" s="26">
        <f>IFERROR((VLOOKUP(S106,'IP55'!A:C,3,FALSE)),0)</f>
        <v>0</v>
      </c>
      <c r="U106" s="26"/>
      <c r="V106" s="124" t="str">
        <f t="shared" si="21"/>
        <v>0,00</v>
      </c>
      <c r="W106" s="26" t="e">
        <f t="shared" si="22"/>
        <v>#VALUE!</v>
      </c>
      <c r="X106" s="26" t="e">
        <f t="shared" si="23"/>
        <v>#VALUE!</v>
      </c>
    </row>
    <row r="107" spans="1:24" s="41" customFormat="1" ht="14.25" customHeight="1" x14ac:dyDescent="0.2">
      <c r="A107" s="167">
        <v>60200262000</v>
      </c>
      <c r="B107" s="24" t="s">
        <v>134</v>
      </c>
      <c r="C107" s="22">
        <v>7.5</v>
      </c>
      <c r="D107" s="22">
        <v>10</v>
      </c>
      <c r="E107" s="24">
        <v>2159.61</v>
      </c>
      <c r="F107" s="26"/>
      <c r="G107" s="24">
        <f t="shared" si="11"/>
        <v>0</v>
      </c>
      <c r="H107" s="24">
        <f t="shared" si="19"/>
        <v>0</v>
      </c>
      <c r="I107" s="24">
        <f t="shared" si="20"/>
        <v>0</v>
      </c>
      <c r="K107" s="26"/>
      <c r="L107" s="26">
        <f>IFERROR((VLOOKUP(K107,tenute!D:E,2,FALSE)),0)</f>
        <v>0</v>
      </c>
      <c r="M107" s="26"/>
      <c r="N107" s="26">
        <f>IFERROR((VLOOKUP(M107,guarnizioni!G:H,2,FALSE)),0)</f>
        <v>0</v>
      </c>
      <c r="O107" s="26"/>
      <c r="P107" s="26">
        <f>IFERROR((VLOOKUP(O107,'IP55'!A:B,2,FALSE)),0)</f>
        <v>0</v>
      </c>
      <c r="Q107" s="26"/>
      <c r="R107" s="26"/>
      <c r="S107" s="26"/>
      <c r="T107" s="26">
        <f>IFERROR((VLOOKUP(S107,'IP55'!A:C,3,FALSE)),0)</f>
        <v>0</v>
      </c>
      <c r="U107" s="26"/>
      <c r="V107" s="124" t="str">
        <f t="shared" si="21"/>
        <v>0,00</v>
      </c>
      <c r="W107" s="26" t="e">
        <f t="shared" si="22"/>
        <v>#VALUE!</v>
      </c>
      <c r="X107" s="26" t="e">
        <f t="shared" si="23"/>
        <v>#VALUE!</v>
      </c>
    </row>
    <row r="108" spans="1:24" s="41" customFormat="1" ht="14.25" customHeight="1" x14ac:dyDescent="0.2">
      <c r="A108" s="167">
        <v>60200283000</v>
      </c>
      <c r="B108" s="24" t="s">
        <v>2229</v>
      </c>
      <c r="C108" s="22">
        <v>9.1999999999999993</v>
      </c>
      <c r="D108" s="22">
        <v>12.5</v>
      </c>
      <c r="E108" s="24">
        <v>2521.36</v>
      </c>
      <c r="F108" s="26"/>
      <c r="G108" s="24">
        <f t="shared" si="11"/>
        <v>0</v>
      </c>
      <c r="H108" s="24">
        <f t="shared" si="19"/>
        <v>0</v>
      </c>
      <c r="I108" s="24">
        <f t="shared" si="20"/>
        <v>0</v>
      </c>
      <c r="K108" s="26"/>
      <c r="L108" s="26">
        <f>IFERROR((VLOOKUP(K108,tenute!D:E,2,FALSE)),0)</f>
        <v>0</v>
      </c>
      <c r="M108" s="26"/>
      <c r="N108" s="26">
        <f>IFERROR((VLOOKUP(M108,guarnizioni!G:H,2,FALSE)),0)</f>
        <v>0</v>
      </c>
      <c r="O108" s="26"/>
      <c r="P108" s="26">
        <f>IFERROR((VLOOKUP(O108,'IP55'!A:B,2,FALSE)),0)</f>
        <v>0</v>
      </c>
      <c r="Q108" s="26"/>
      <c r="R108" s="26"/>
      <c r="S108" s="26"/>
      <c r="T108" s="26">
        <f>IFERROR((VLOOKUP(S108,'IP55'!A:C,3,FALSE)),0)</f>
        <v>0</v>
      </c>
      <c r="U108" s="26"/>
      <c r="V108" s="124" t="str">
        <f t="shared" si="21"/>
        <v>0,00</v>
      </c>
      <c r="W108" s="26" t="e">
        <f t="shared" si="22"/>
        <v>#VALUE!</v>
      </c>
      <c r="X108" s="26" t="e">
        <f t="shared" si="23"/>
        <v>#VALUE!</v>
      </c>
    </row>
    <row r="109" spans="1:24" s="41" customFormat="1" ht="14.25" customHeight="1" x14ac:dyDescent="0.2">
      <c r="A109" s="151"/>
      <c r="B109" s="43"/>
      <c r="E109" s="43"/>
      <c r="F109" s="43"/>
      <c r="G109" s="43"/>
      <c r="H109" s="43"/>
      <c r="I109" s="44"/>
      <c r="V109" s="123"/>
    </row>
    <row r="110" spans="1:24" s="41" customFormat="1" ht="14.25" customHeight="1" x14ac:dyDescent="0.2">
      <c r="A110" s="167">
        <v>60310012000</v>
      </c>
      <c r="B110" s="24" t="s">
        <v>135</v>
      </c>
      <c r="C110" s="22">
        <v>0.45</v>
      </c>
      <c r="D110" s="22">
        <v>0.6</v>
      </c>
      <c r="E110" s="24">
        <v>359.46</v>
      </c>
      <c r="F110" s="26"/>
      <c r="G110" s="24">
        <f t="shared" ref="G110:G131" si="24">IF(F110="",IF($I$8="","",$I$8),F110)</f>
        <v>0</v>
      </c>
      <c r="H110" s="24">
        <f>ROUND(E110*(G110),2)</f>
        <v>0</v>
      </c>
      <c r="I110" s="24">
        <f>H110*$I$10</f>
        <v>0</v>
      </c>
      <c r="K110" s="26"/>
      <c r="L110" s="26">
        <f>IFERROR((VLOOKUP(K110,tenute!D:E,2,FALSE)),0)</f>
        <v>0</v>
      </c>
      <c r="M110" s="26"/>
      <c r="N110" s="26">
        <f>IFERROR((VLOOKUP(M110,guarnizioni!G:H,2,FALSE)),0)</f>
        <v>0</v>
      </c>
      <c r="O110" s="26"/>
      <c r="P110" s="26">
        <f>IFERROR((VLOOKUP(O110,'IP55'!A:B,2,FALSE)),0)</f>
        <v>0</v>
      </c>
      <c r="Q110" s="26"/>
      <c r="R110" s="26"/>
      <c r="S110" s="26"/>
      <c r="T110" s="26">
        <f>IFERROR((VLOOKUP(S110,'IP55'!A:C,3,FALSE)),0)</f>
        <v>0</v>
      </c>
      <c r="U110" s="26"/>
      <c r="V110" s="124" t="str">
        <f>IF(U110="ok",(E110*0.06),"0,00")</f>
        <v>0,00</v>
      </c>
      <c r="W110" s="26" t="e">
        <f>E110+L110+N110+P110+R110+T110+V110</f>
        <v>#VALUE!</v>
      </c>
      <c r="X110" s="26" t="e">
        <f>W110*$I$8</f>
        <v>#VALUE!</v>
      </c>
    </row>
    <row r="111" spans="1:24" s="41" customFormat="1" ht="14.25" customHeight="1" x14ac:dyDescent="0.2">
      <c r="A111" s="167">
        <v>60310023000</v>
      </c>
      <c r="B111" s="24" t="s">
        <v>6952</v>
      </c>
      <c r="C111" s="22">
        <v>0.55000000000000004</v>
      </c>
      <c r="D111" s="22">
        <v>0.75</v>
      </c>
      <c r="E111" s="24">
        <v>382.95</v>
      </c>
      <c r="F111" s="26"/>
      <c r="G111" s="24">
        <f t="shared" si="24"/>
        <v>0</v>
      </c>
      <c r="H111" s="24">
        <f>ROUND(E111*(G111),2)</f>
        <v>0</v>
      </c>
      <c r="I111" s="24">
        <f>H111*$I$10</f>
        <v>0</v>
      </c>
      <c r="K111" s="26"/>
      <c r="L111" s="26">
        <f>IFERROR((VLOOKUP(K111,tenute!D:E,2,FALSE)),0)</f>
        <v>0</v>
      </c>
      <c r="M111" s="26"/>
      <c r="N111" s="26">
        <f>IFERROR((VLOOKUP(M111,guarnizioni!G:H,2,FALSE)),0)</f>
        <v>0</v>
      </c>
      <c r="O111" s="26"/>
      <c r="P111" s="26">
        <f>IFERROR((VLOOKUP(O111,'IP55'!A:B,2,FALSE)),0)</f>
        <v>0</v>
      </c>
      <c r="Q111" s="26"/>
      <c r="R111" s="26"/>
      <c r="S111" s="26"/>
      <c r="T111" s="26">
        <f>IFERROR((VLOOKUP(S111,'IP55'!A:C,3,FALSE)),0)</f>
        <v>0</v>
      </c>
      <c r="U111" s="26"/>
      <c r="V111" s="124" t="str">
        <f>IF(U111="ok",(E111*0.06),"0,00")</f>
        <v>0,00</v>
      </c>
      <c r="W111" s="26" t="e">
        <f>E111+L111+N111+P111+R111+T111+V111</f>
        <v>#VALUE!</v>
      </c>
      <c r="X111" s="26" t="e">
        <f>W111*$I$8</f>
        <v>#VALUE!</v>
      </c>
    </row>
    <row r="112" spans="1:24" s="41" customFormat="1" ht="14.25" customHeight="1" x14ac:dyDescent="0.2">
      <c r="A112" s="167">
        <v>60310033000</v>
      </c>
      <c r="B112" s="24" t="s">
        <v>6951</v>
      </c>
      <c r="C112" s="22">
        <v>0.75</v>
      </c>
      <c r="D112" s="22">
        <v>1</v>
      </c>
      <c r="E112" s="24">
        <v>403.65</v>
      </c>
      <c r="F112" s="26"/>
      <c r="G112" s="24">
        <f t="shared" si="24"/>
        <v>0</v>
      </c>
      <c r="H112" s="24">
        <f>ROUND(E112*(G112),2)</f>
        <v>0</v>
      </c>
      <c r="I112" s="24">
        <f>H112*$I$10</f>
        <v>0</v>
      </c>
      <c r="K112" s="26"/>
      <c r="L112" s="26">
        <f>IFERROR((VLOOKUP(K112,tenute!D:E,2,FALSE)),0)</f>
        <v>0</v>
      </c>
      <c r="M112" s="26"/>
      <c r="N112" s="26">
        <f>IFERROR((VLOOKUP(M112,guarnizioni!G:H,2,FALSE)),0)</f>
        <v>0</v>
      </c>
      <c r="O112" s="26"/>
      <c r="P112" s="26">
        <f>IFERROR((VLOOKUP(O112,'IP55'!A:B,2,FALSE)),0)</f>
        <v>0</v>
      </c>
      <c r="Q112" s="26"/>
      <c r="R112" s="26"/>
      <c r="S112" s="26"/>
      <c r="T112" s="26">
        <f>IFERROR((VLOOKUP(S112,'IP55'!A:C,3,FALSE)),0)</f>
        <v>0</v>
      </c>
      <c r="U112" s="26"/>
      <c r="V112" s="124" t="str">
        <f>IF(U112="ok",(E112*0.06),"0,00")</f>
        <v>0,00</v>
      </c>
      <c r="W112" s="26" t="e">
        <f>E112+L112+N112+P112+R112+T112+V112</f>
        <v>#VALUE!</v>
      </c>
      <c r="X112" s="26" t="e">
        <f>W112*$I$8</f>
        <v>#VALUE!</v>
      </c>
    </row>
    <row r="113" spans="1:24" s="41" customFormat="1" ht="14.25" customHeight="1" x14ac:dyDescent="0.2">
      <c r="A113" s="167">
        <v>60300044000</v>
      </c>
      <c r="B113" s="24" t="s">
        <v>6953</v>
      </c>
      <c r="C113" s="22">
        <v>1.1000000000000001</v>
      </c>
      <c r="D113" s="22">
        <v>1.5</v>
      </c>
      <c r="E113" s="24">
        <v>625.6</v>
      </c>
      <c r="F113" s="26"/>
      <c r="G113" s="24">
        <f t="shared" si="24"/>
        <v>0</v>
      </c>
      <c r="H113" s="24">
        <f>ROUND(E113*(G113),2)</f>
        <v>0</v>
      </c>
      <c r="I113" s="24">
        <f>H113*$I$10</f>
        <v>0</v>
      </c>
      <c r="K113" s="26"/>
      <c r="L113" s="26">
        <f>IFERROR((VLOOKUP(K113,tenute!D:E,2,FALSE)),0)</f>
        <v>0</v>
      </c>
      <c r="M113" s="26"/>
      <c r="N113" s="26">
        <f>IFERROR((VLOOKUP(M113,guarnizioni!G:H,2,FALSE)),0)</f>
        <v>0</v>
      </c>
      <c r="O113" s="26"/>
      <c r="P113" s="26">
        <f>IFERROR((VLOOKUP(O113,'IP55'!A:B,2,FALSE)),0)</f>
        <v>0</v>
      </c>
      <c r="Q113" s="26"/>
      <c r="R113" s="26"/>
      <c r="S113" s="26"/>
      <c r="T113" s="26">
        <f>IFERROR((VLOOKUP(S113,'IP55'!A:C,3,FALSE)),0)</f>
        <v>0</v>
      </c>
      <c r="U113" s="26"/>
      <c r="V113" s="124" t="str">
        <f>IF(U113="ok",(E113*0.06),"0,00")</f>
        <v>0,00</v>
      </c>
      <c r="W113" s="26" t="e">
        <f>E113+L113+N113+P113+R113+T113+V113</f>
        <v>#VALUE!</v>
      </c>
      <c r="X113" s="26" t="e">
        <f>W113*$I$8</f>
        <v>#VALUE!</v>
      </c>
    </row>
    <row r="114" spans="1:24" s="41" customFormat="1" ht="14.25" customHeight="1" x14ac:dyDescent="0.2">
      <c r="A114" s="167">
        <v>60300052000</v>
      </c>
      <c r="B114" s="24" t="s">
        <v>136</v>
      </c>
      <c r="C114" s="22">
        <v>1.5</v>
      </c>
      <c r="D114" s="22">
        <v>2</v>
      </c>
      <c r="E114" s="24">
        <v>763.46</v>
      </c>
      <c r="F114" s="26"/>
      <c r="G114" s="24">
        <f t="shared" si="24"/>
        <v>0</v>
      </c>
      <c r="H114" s="24">
        <f>ROUND(E114*(G114),2)</f>
        <v>0</v>
      </c>
      <c r="I114" s="24">
        <f>H114*$I$10</f>
        <v>0</v>
      </c>
      <c r="K114" s="26"/>
      <c r="L114" s="26">
        <f>IFERROR((VLOOKUP(K114,tenute!D:E,2,FALSE)),0)</f>
        <v>0</v>
      </c>
      <c r="M114" s="26"/>
      <c r="N114" s="26">
        <f>IFERROR((VLOOKUP(M114,guarnizioni!G:H,2,FALSE)),0)</f>
        <v>0</v>
      </c>
      <c r="O114" s="26"/>
      <c r="P114" s="26">
        <f>IFERROR((VLOOKUP(O114,'IP55'!A:B,2,FALSE)),0)</f>
        <v>0</v>
      </c>
      <c r="Q114" s="26"/>
      <c r="R114" s="26"/>
      <c r="S114" s="26"/>
      <c r="T114" s="26">
        <f>IFERROR((VLOOKUP(S114,'IP55'!A:C,3,FALSE)),0)</f>
        <v>0</v>
      </c>
      <c r="U114" s="26"/>
      <c r="V114" s="124" t="str">
        <f>IF(U114="ok",(E114*0.06),"0,00")</f>
        <v>0,00</v>
      </c>
      <c r="W114" s="26" t="e">
        <f>E114+L114+N114+P114+R114+T114+V114</f>
        <v>#VALUE!</v>
      </c>
      <c r="X114" s="26" t="e">
        <f>W114*$I$8</f>
        <v>#VALUE!</v>
      </c>
    </row>
    <row r="115" spans="1:24" s="41" customFormat="1" ht="14.25" customHeight="1" x14ac:dyDescent="0.2">
      <c r="A115" s="151"/>
      <c r="B115" s="43"/>
      <c r="E115" s="43"/>
      <c r="F115" s="43"/>
      <c r="G115" s="43"/>
      <c r="H115" s="43"/>
      <c r="I115" s="44"/>
      <c r="V115" s="123"/>
    </row>
    <row r="116" spans="1:24" s="41" customFormat="1" ht="14.25" customHeight="1" x14ac:dyDescent="0.2">
      <c r="A116" s="167">
        <v>61210010000</v>
      </c>
      <c r="B116" s="24" t="s">
        <v>5627</v>
      </c>
      <c r="C116" s="22">
        <v>0.45</v>
      </c>
      <c r="D116" s="22">
        <v>0.6</v>
      </c>
      <c r="E116" s="24">
        <v>1034.33</v>
      </c>
      <c r="F116" s="26"/>
      <c r="G116" s="24">
        <f t="shared" si="24"/>
        <v>0</v>
      </c>
      <c r="H116" s="24">
        <f t="shared" ref="H116:H131" si="25">ROUND(E116*(G116),2)</f>
        <v>0</v>
      </c>
      <c r="I116" s="24">
        <f t="shared" ref="I116:I131" si="26">H116*$I$10</f>
        <v>0</v>
      </c>
      <c r="K116" s="26"/>
      <c r="L116" s="26">
        <f>IFERROR((VLOOKUP(K116,tenute!D:E,2,FALSE)),0)</f>
        <v>0</v>
      </c>
      <c r="M116" s="26"/>
      <c r="N116" s="26">
        <f>IFERROR((VLOOKUP(M116,guarnizioni!G:H,2,FALSE)),0)</f>
        <v>0</v>
      </c>
      <c r="O116" s="26"/>
      <c r="P116" s="26">
        <f>IFERROR((VLOOKUP(O116,'IP55'!A:B,2,FALSE)),0)</f>
        <v>0</v>
      </c>
      <c r="Q116" s="26"/>
      <c r="R116" s="26"/>
      <c r="S116" s="26"/>
      <c r="T116" s="26"/>
      <c r="U116" s="26"/>
      <c r="V116" s="124" t="str">
        <f>IF(U116="ok",($E$93*0.06),"0,00")</f>
        <v>0,00</v>
      </c>
      <c r="W116" s="26" t="e">
        <f t="shared" ref="W116:W131" si="27">E116+L116+N116+P116+R116+T116+V116</f>
        <v>#VALUE!</v>
      </c>
      <c r="X116" s="26" t="e">
        <f>W116*$I$8</f>
        <v>#VALUE!</v>
      </c>
    </row>
    <row r="117" spans="1:24" s="41" customFormat="1" ht="14.25" customHeight="1" x14ac:dyDescent="0.2">
      <c r="A117" s="167">
        <v>61210020000</v>
      </c>
      <c r="B117" s="24" t="s">
        <v>5628</v>
      </c>
      <c r="C117" s="22">
        <v>0.55000000000000004</v>
      </c>
      <c r="D117" s="22">
        <v>0.75</v>
      </c>
      <c r="E117" s="24">
        <v>1048.23</v>
      </c>
      <c r="F117" s="26"/>
      <c r="G117" s="24">
        <f t="shared" si="24"/>
        <v>0</v>
      </c>
      <c r="H117" s="24">
        <f t="shared" si="25"/>
        <v>0</v>
      </c>
      <c r="I117" s="24">
        <f t="shared" si="26"/>
        <v>0</v>
      </c>
      <c r="K117" s="26"/>
      <c r="L117" s="26">
        <f>IFERROR((VLOOKUP(K117,tenute!D:E,2,FALSE)),0)</f>
        <v>0</v>
      </c>
      <c r="M117" s="26"/>
      <c r="N117" s="26">
        <f>IFERROR((VLOOKUP(M117,guarnizioni!G:H,2,FALSE)),0)</f>
        <v>0</v>
      </c>
      <c r="O117" s="26"/>
      <c r="P117" s="26">
        <f>IFERROR((VLOOKUP(O117,'IP55'!A:B,2,FALSE)),0)</f>
        <v>0</v>
      </c>
      <c r="Q117" s="26"/>
      <c r="R117" s="26"/>
      <c r="S117" s="26"/>
      <c r="T117" s="26"/>
      <c r="U117" s="26"/>
      <c r="V117" s="124" t="str">
        <f>IF(U117="ok",($E$94*0.06),"0,00")</f>
        <v>0,00</v>
      </c>
      <c r="W117" s="26" t="e">
        <f t="shared" si="27"/>
        <v>#VALUE!</v>
      </c>
      <c r="X117" s="26" t="e">
        <f t="shared" ref="X117:X131" si="28">W117*$I$8</f>
        <v>#VALUE!</v>
      </c>
    </row>
    <row r="118" spans="1:24" s="41" customFormat="1" ht="14.25" customHeight="1" x14ac:dyDescent="0.2">
      <c r="A118" s="167">
        <v>61210031000</v>
      </c>
      <c r="B118" s="24" t="s">
        <v>5629</v>
      </c>
      <c r="C118" s="22">
        <v>0.75</v>
      </c>
      <c r="D118" s="22">
        <v>1</v>
      </c>
      <c r="E118" s="24">
        <v>1078.8</v>
      </c>
      <c r="F118" s="26"/>
      <c r="G118" s="24">
        <f t="shared" si="24"/>
        <v>0</v>
      </c>
      <c r="H118" s="24">
        <f t="shared" si="25"/>
        <v>0</v>
      </c>
      <c r="I118" s="24">
        <f t="shared" si="26"/>
        <v>0</v>
      </c>
      <c r="K118" s="26"/>
      <c r="L118" s="26">
        <f>IFERROR((VLOOKUP(K118,tenute!D:E,2,FALSE)),0)</f>
        <v>0</v>
      </c>
      <c r="M118" s="26"/>
      <c r="N118" s="26">
        <f>IFERROR((VLOOKUP(M118,guarnizioni!G:H,2,FALSE)),0)</f>
        <v>0</v>
      </c>
      <c r="O118" s="26"/>
      <c r="P118" s="26">
        <f>IFERROR((VLOOKUP(O118,'IP55'!A:B,2,FALSE)),0)</f>
        <v>0</v>
      </c>
      <c r="Q118" s="26"/>
      <c r="R118" s="26"/>
      <c r="S118" s="26"/>
      <c r="T118" s="26"/>
      <c r="U118" s="26"/>
      <c r="V118" s="124" t="str">
        <f>IF(U118="ok",($E$95*0.06),"0,00")</f>
        <v>0,00</v>
      </c>
      <c r="W118" s="26" t="e">
        <f t="shared" si="27"/>
        <v>#VALUE!</v>
      </c>
      <c r="X118" s="26" t="e">
        <f t="shared" si="28"/>
        <v>#VALUE!</v>
      </c>
    </row>
    <row r="119" spans="1:24" s="41" customFormat="1" ht="14.25" customHeight="1" x14ac:dyDescent="0.2">
      <c r="A119" s="167">
        <v>61200042000</v>
      </c>
      <c r="B119" s="24" t="s">
        <v>5630</v>
      </c>
      <c r="C119" s="22">
        <v>1.1000000000000001</v>
      </c>
      <c r="D119" s="22">
        <v>1.5</v>
      </c>
      <c r="E119" s="24">
        <v>1411.14</v>
      </c>
      <c r="F119" s="26"/>
      <c r="G119" s="24">
        <f t="shared" si="24"/>
        <v>0</v>
      </c>
      <c r="H119" s="24">
        <f t="shared" si="25"/>
        <v>0</v>
      </c>
      <c r="I119" s="24">
        <f t="shared" si="26"/>
        <v>0</v>
      </c>
      <c r="K119" s="26"/>
      <c r="L119" s="26">
        <f>IFERROR((VLOOKUP(K119,tenute!D:E,2,FALSE)),0)</f>
        <v>0</v>
      </c>
      <c r="M119" s="26"/>
      <c r="N119" s="26">
        <f>IFERROR((VLOOKUP(M119,guarnizioni!G:H,2,FALSE)),0)</f>
        <v>0</v>
      </c>
      <c r="O119" s="26"/>
      <c r="P119" s="26">
        <f>IFERROR((VLOOKUP(O119,'IP55'!A:B,2,FALSE)),0)</f>
        <v>0</v>
      </c>
      <c r="Q119" s="26"/>
      <c r="R119" s="26"/>
      <c r="S119" s="26"/>
      <c r="T119" s="26"/>
      <c r="U119" s="26"/>
      <c r="V119" s="124" t="str">
        <f>IF(U119="ok",($E$96*0.06),"0,00")</f>
        <v>0,00</v>
      </c>
      <c r="W119" s="26" t="e">
        <f t="shared" si="27"/>
        <v>#VALUE!</v>
      </c>
      <c r="X119" s="26" t="e">
        <f t="shared" si="28"/>
        <v>#VALUE!</v>
      </c>
    </row>
    <row r="120" spans="1:24" s="41" customFormat="1" ht="14.25" customHeight="1" x14ac:dyDescent="0.2">
      <c r="A120" s="167">
        <v>61200053000</v>
      </c>
      <c r="B120" s="24" t="s">
        <v>5631</v>
      </c>
      <c r="C120" s="22">
        <v>1.5</v>
      </c>
      <c r="D120" s="22">
        <v>2</v>
      </c>
      <c r="E120" s="24">
        <v>1527.89</v>
      </c>
      <c r="F120" s="26"/>
      <c r="G120" s="24">
        <f t="shared" si="24"/>
        <v>0</v>
      </c>
      <c r="H120" s="24">
        <f t="shared" si="25"/>
        <v>0</v>
      </c>
      <c r="I120" s="24">
        <f t="shared" si="26"/>
        <v>0</v>
      </c>
      <c r="K120" s="26"/>
      <c r="L120" s="26">
        <f>IFERROR((VLOOKUP(K120,tenute!D:E,2,FALSE)),0)</f>
        <v>0</v>
      </c>
      <c r="M120" s="26"/>
      <c r="N120" s="26">
        <f>IFERROR((VLOOKUP(M120,guarnizioni!G:H,2,FALSE)),0)</f>
        <v>0</v>
      </c>
      <c r="O120" s="26"/>
      <c r="P120" s="26">
        <f>IFERROR((VLOOKUP(O120,'IP55'!A:B,2,FALSE)),0)</f>
        <v>0</v>
      </c>
      <c r="Q120" s="26"/>
      <c r="R120" s="26"/>
      <c r="S120" s="26"/>
      <c r="T120" s="26"/>
      <c r="U120" s="26"/>
      <c r="V120" s="124" t="str">
        <f>IF(U120="ok",($E$97*0.06),"0,00")</f>
        <v>0,00</v>
      </c>
      <c r="W120" s="26" t="e">
        <f t="shared" si="27"/>
        <v>#VALUE!</v>
      </c>
      <c r="X120" s="26" t="e">
        <f t="shared" si="28"/>
        <v>#VALUE!</v>
      </c>
    </row>
    <row r="121" spans="1:24" s="41" customFormat="1" ht="14.25" customHeight="1" x14ac:dyDescent="0.2">
      <c r="A121" s="167">
        <v>61200073000</v>
      </c>
      <c r="B121" s="24" t="s">
        <v>5632</v>
      </c>
      <c r="C121" s="22">
        <v>2.2000000000000002</v>
      </c>
      <c r="D121" s="22">
        <v>3</v>
      </c>
      <c r="E121" s="24">
        <v>2473.31</v>
      </c>
      <c r="F121" s="26"/>
      <c r="G121" s="24">
        <f t="shared" si="24"/>
        <v>0</v>
      </c>
      <c r="H121" s="24">
        <f t="shared" si="25"/>
        <v>0</v>
      </c>
      <c r="I121" s="24">
        <f t="shared" si="26"/>
        <v>0</v>
      </c>
      <c r="K121" s="26"/>
      <c r="L121" s="26">
        <f>IFERROR((VLOOKUP(K121,tenute!D:E,2,FALSE)),0)</f>
        <v>0</v>
      </c>
      <c r="M121" s="26"/>
      <c r="N121" s="26">
        <f>IFERROR((VLOOKUP(M121,guarnizioni!G:H,2,FALSE)),0)</f>
        <v>0</v>
      </c>
      <c r="O121" s="26"/>
      <c r="P121" s="26">
        <f>IFERROR((VLOOKUP(O121,'IP55'!A:B,2,FALSE)),0)</f>
        <v>0</v>
      </c>
      <c r="Q121" s="26"/>
      <c r="R121" s="26"/>
      <c r="S121" s="26"/>
      <c r="T121" s="26"/>
      <c r="U121" s="26"/>
      <c r="V121" s="124" t="str">
        <f>IF(U121="ok",($E$98*0.06),"0,00")</f>
        <v>0,00</v>
      </c>
      <c r="W121" s="26" t="e">
        <f t="shared" si="27"/>
        <v>#VALUE!</v>
      </c>
      <c r="X121" s="26" t="e">
        <f t="shared" si="28"/>
        <v>#VALUE!</v>
      </c>
    </row>
    <row r="122" spans="1:24" s="41" customFormat="1" ht="14.25" customHeight="1" x14ac:dyDescent="0.2">
      <c r="A122" s="167">
        <v>61200092000</v>
      </c>
      <c r="B122" s="24" t="s">
        <v>5633</v>
      </c>
      <c r="C122" s="22">
        <v>3</v>
      </c>
      <c r="D122" s="22">
        <v>4</v>
      </c>
      <c r="E122" s="24">
        <v>2615.1</v>
      </c>
      <c r="F122" s="26"/>
      <c r="G122" s="24">
        <f t="shared" si="24"/>
        <v>0</v>
      </c>
      <c r="H122" s="24">
        <f t="shared" si="25"/>
        <v>0</v>
      </c>
      <c r="I122" s="24">
        <f t="shared" si="26"/>
        <v>0</v>
      </c>
      <c r="K122" s="26"/>
      <c r="L122" s="26">
        <f>IFERROR((VLOOKUP(K122,tenute!D:E,2,FALSE)),0)</f>
        <v>0</v>
      </c>
      <c r="M122" s="26"/>
      <c r="N122" s="26">
        <f>IFERROR((VLOOKUP(M122,guarnizioni!G:H,2,FALSE)),0)</f>
        <v>0</v>
      </c>
      <c r="O122" s="26"/>
      <c r="P122" s="26">
        <f>IFERROR((VLOOKUP(O122,'IP55'!A:B,2,FALSE)),0)</f>
        <v>0</v>
      </c>
      <c r="Q122" s="26"/>
      <c r="R122" s="26"/>
      <c r="S122" s="26"/>
      <c r="T122" s="26"/>
      <c r="U122" s="26"/>
      <c r="V122" s="124" t="str">
        <f>IF(U122="ok",($E$99*0.06),"0,00")</f>
        <v>0,00</v>
      </c>
      <c r="W122" s="26" t="e">
        <f t="shared" si="27"/>
        <v>#VALUE!</v>
      </c>
      <c r="X122" s="26" t="e">
        <f t="shared" si="28"/>
        <v>#VALUE!</v>
      </c>
    </row>
    <row r="123" spans="1:24" s="41" customFormat="1" ht="14.25" customHeight="1" x14ac:dyDescent="0.2">
      <c r="A123" s="167">
        <v>61200123000</v>
      </c>
      <c r="B123" s="24" t="s">
        <v>5634</v>
      </c>
      <c r="C123" s="22">
        <v>4</v>
      </c>
      <c r="D123" s="22">
        <v>5.5</v>
      </c>
      <c r="E123" s="24">
        <v>2948.72</v>
      </c>
      <c r="F123" s="26"/>
      <c r="G123" s="24">
        <f t="shared" si="24"/>
        <v>0</v>
      </c>
      <c r="H123" s="24">
        <f t="shared" si="25"/>
        <v>0</v>
      </c>
      <c r="I123" s="24">
        <f t="shared" si="26"/>
        <v>0</v>
      </c>
      <c r="K123" s="26"/>
      <c r="L123" s="26">
        <f>IFERROR((VLOOKUP(K123,tenute!D:E,2,FALSE)),0)</f>
        <v>0</v>
      </c>
      <c r="M123" s="26"/>
      <c r="N123" s="26">
        <f>IFERROR((VLOOKUP(M123,guarnizioni!G:H,2,FALSE)),0)</f>
        <v>0</v>
      </c>
      <c r="O123" s="26"/>
      <c r="P123" s="26">
        <f>IFERROR((VLOOKUP(O123,'IP55'!A:B,2,FALSE)),0)</f>
        <v>0</v>
      </c>
      <c r="Q123" s="26"/>
      <c r="R123" s="26"/>
      <c r="S123" s="26"/>
      <c r="T123" s="26"/>
      <c r="U123" s="26"/>
      <c r="V123" s="124" t="str">
        <f>IF(U123="ok",($E$100*0.06),"0,00")</f>
        <v>0,00</v>
      </c>
      <c r="W123" s="26" t="e">
        <f t="shared" si="27"/>
        <v>#VALUE!</v>
      </c>
      <c r="X123" s="26" t="e">
        <f t="shared" si="28"/>
        <v>#VALUE!</v>
      </c>
    </row>
    <row r="124" spans="1:24" s="41" customFormat="1" ht="14.25" customHeight="1" x14ac:dyDescent="0.2">
      <c r="A124" s="167">
        <v>61200143000</v>
      </c>
      <c r="B124" s="24" t="s">
        <v>5635</v>
      </c>
      <c r="C124" s="22">
        <v>4</v>
      </c>
      <c r="D124" s="22">
        <v>5.5</v>
      </c>
      <c r="E124" s="24">
        <v>3903.85</v>
      </c>
      <c r="F124" s="26"/>
      <c r="G124" s="24">
        <f t="shared" si="24"/>
        <v>0</v>
      </c>
      <c r="H124" s="24">
        <f t="shared" si="25"/>
        <v>0</v>
      </c>
      <c r="I124" s="24">
        <f t="shared" si="26"/>
        <v>0</v>
      </c>
      <c r="K124" s="26"/>
      <c r="L124" s="26">
        <f>IFERROR((VLOOKUP(K124,tenute!D:E,2,FALSE)),0)</f>
        <v>0</v>
      </c>
      <c r="M124" s="26"/>
      <c r="N124" s="26">
        <f>IFERROR((VLOOKUP(M124,guarnizioni!G:H,2,FALSE)),0)</f>
        <v>0</v>
      </c>
      <c r="O124" s="26"/>
      <c r="P124" s="26">
        <f>IFERROR((VLOOKUP(O124,'IP55'!A:B,2,FALSE)),0)</f>
        <v>0</v>
      </c>
      <c r="Q124" s="26"/>
      <c r="R124" s="26"/>
      <c r="S124" s="26"/>
      <c r="T124" s="26"/>
      <c r="U124" s="26"/>
      <c r="V124" s="124" t="str">
        <f>IF(U124="ok",($E$101*0.06),"0,00")</f>
        <v>0,00</v>
      </c>
      <c r="W124" s="26" t="e">
        <f t="shared" si="27"/>
        <v>#VALUE!</v>
      </c>
      <c r="X124" s="26" t="e">
        <f t="shared" si="28"/>
        <v>#VALUE!</v>
      </c>
    </row>
    <row r="125" spans="1:24" s="41" customFormat="1" ht="14.25" customHeight="1" x14ac:dyDescent="0.2">
      <c r="A125" s="167">
        <v>61200162000</v>
      </c>
      <c r="B125" s="24" t="s">
        <v>5636</v>
      </c>
      <c r="C125" s="22">
        <v>5.5</v>
      </c>
      <c r="D125" s="22">
        <v>7.5</v>
      </c>
      <c r="E125" s="24">
        <v>4453.46</v>
      </c>
      <c r="F125" s="26"/>
      <c r="G125" s="24">
        <f t="shared" si="24"/>
        <v>0</v>
      </c>
      <c r="H125" s="24">
        <f t="shared" si="25"/>
        <v>0</v>
      </c>
      <c r="I125" s="24">
        <f t="shared" si="26"/>
        <v>0</v>
      </c>
      <c r="K125" s="26"/>
      <c r="L125" s="26">
        <f>IFERROR((VLOOKUP(K125,tenute!D:E,2,FALSE)),0)</f>
        <v>0</v>
      </c>
      <c r="M125" s="26"/>
      <c r="N125" s="26">
        <f>IFERROR((VLOOKUP(M125,guarnizioni!G:H,2,FALSE)),0)</f>
        <v>0</v>
      </c>
      <c r="O125" s="26"/>
      <c r="P125" s="26">
        <f>IFERROR((VLOOKUP(O125,'IP55'!A:B,2,FALSE)),0)</f>
        <v>0</v>
      </c>
      <c r="Q125" s="26"/>
      <c r="R125" s="26"/>
      <c r="S125" s="26"/>
      <c r="T125" s="26"/>
      <c r="U125" s="26"/>
      <c r="V125" s="124" t="str">
        <f>IF(U125="ok",($E$102*0.06),"0,00")</f>
        <v>0,00</v>
      </c>
      <c r="W125" s="26" t="e">
        <f t="shared" si="27"/>
        <v>#VALUE!</v>
      </c>
      <c r="X125" s="26" t="e">
        <f t="shared" si="28"/>
        <v>#VALUE!</v>
      </c>
    </row>
    <row r="126" spans="1:24" s="41" customFormat="1" ht="14.25" customHeight="1" x14ac:dyDescent="0.2">
      <c r="A126" s="167">
        <v>61200182000</v>
      </c>
      <c r="B126" s="24" t="s">
        <v>5637</v>
      </c>
      <c r="C126" s="22">
        <v>7.5</v>
      </c>
      <c r="D126" s="22">
        <v>10</v>
      </c>
      <c r="E126" s="24">
        <v>4708.33</v>
      </c>
      <c r="F126" s="26"/>
      <c r="G126" s="24">
        <f t="shared" si="24"/>
        <v>0</v>
      </c>
      <c r="H126" s="24">
        <f t="shared" si="25"/>
        <v>0</v>
      </c>
      <c r="I126" s="24">
        <f t="shared" si="26"/>
        <v>0</v>
      </c>
      <c r="K126" s="26"/>
      <c r="L126" s="26">
        <f>IFERROR((VLOOKUP(K126,tenute!D:E,2,FALSE)),0)</f>
        <v>0</v>
      </c>
      <c r="M126" s="26"/>
      <c r="N126" s="26">
        <f>IFERROR((VLOOKUP(M126,guarnizioni!G:H,2,FALSE)),0)</f>
        <v>0</v>
      </c>
      <c r="O126" s="26"/>
      <c r="P126" s="26">
        <f>IFERROR((VLOOKUP(O126,'IP55'!A:B,2,FALSE)),0)</f>
        <v>0</v>
      </c>
      <c r="Q126" s="26"/>
      <c r="R126" s="26"/>
      <c r="S126" s="26"/>
      <c r="T126" s="26"/>
      <c r="U126" s="26"/>
      <c r="V126" s="124" t="str">
        <f>IF(U126="ok",($E$103*0.06),"0,00")</f>
        <v>0,00</v>
      </c>
      <c r="W126" s="26" t="e">
        <f t="shared" si="27"/>
        <v>#VALUE!</v>
      </c>
      <c r="X126" s="26" t="e">
        <f t="shared" si="28"/>
        <v>#VALUE!</v>
      </c>
    </row>
    <row r="127" spans="1:24" s="41" customFormat="1" ht="14.25" customHeight="1" x14ac:dyDescent="0.2">
      <c r="A127" s="167">
        <v>61200203000</v>
      </c>
      <c r="B127" s="24" t="s">
        <v>5638</v>
      </c>
      <c r="C127" s="22">
        <v>9.1999999999999993</v>
      </c>
      <c r="D127" s="22">
        <v>12.5</v>
      </c>
      <c r="E127" s="24">
        <v>5001.2</v>
      </c>
      <c r="F127" s="26"/>
      <c r="G127" s="24">
        <f t="shared" si="24"/>
        <v>0</v>
      </c>
      <c r="H127" s="24">
        <f t="shared" si="25"/>
        <v>0</v>
      </c>
      <c r="I127" s="24">
        <f t="shared" si="26"/>
        <v>0</v>
      </c>
      <c r="K127" s="26"/>
      <c r="L127" s="26">
        <f>IFERROR((VLOOKUP(K127,tenute!D:E,2,FALSE)),0)</f>
        <v>0</v>
      </c>
      <c r="M127" s="26"/>
      <c r="N127" s="26">
        <f>IFERROR((VLOOKUP(M127,guarnizioni!G:H,2,FALSE)),0)</f>
        <v>0</v>
      </c>
      <c r="O127" s="26"/>
      <c r="P127" s="26">
        <f>IFERROR((VLOOKUP(O127,'IP55'!A:B,2,FALSE)),0)</f>
        <v>0</v>
      </c>
      <c r="Q127" s="26"/>
      <c r="R127" s="26"/>
      <c r="S127" s="26"/>
      <c r="T127" s="26"/>
      <c r="U127" s="26"/>
      <c r="V127" s="124" t="str">
        <f>IF(U127="ok",($E$104*0.06),"0,00")</f>
        <v>0,00</v>
      </c>
      <c r="W127" s="26" t="e">
        <f t="shared" si="27"/>
        <v>#VALUE!</v>
      </c>
      <c r="X127" s="26" t="e">
        <f t="shared" si="28"/>
        <v>#VALUE!</v>
      </c>
    </row>
    <row r="128" spans="1:24" s="41" customFormat="1" ht="14.25" customHeight="1" x14ac:dyDescent="0.2">
      <c r="A128" s="167">
        <v>61200223000</v>
      </c>
      <c r="B128" s="24" t="s">
        <v>5639</v>
      </c>
      <c r="C128" s="22">
        <v>4</v>
      </c>
      <c r="D128" s="22">
        <v>5.5</v>
      </c>
      <c r="E128" s="24">
        <v>4368.22</v>
      </c>
      <c r="F128" s="26"/>
      <c r="G128" s="24">
        <f t="shared" si="24"/>
        <v>0</v>
      </c>
      <c r="H128" s="24">
        <f t="shared" si="25"/>
        <v>0</v>
      </c>
      <c r="I128" s="24">
        <f t="shared" si="26"/>
        <v>0</v>
      </c>
      <c r="K128" s="26"/>
      <c r="L128" s="26">
        <f>IFERROR((VLOOKUP(K128,tenute!D:E,2,FALSE)),0)</f>
        <v>0</v>
      </c>
      <c r="M128" s="26"/>
      <c r="N128" s="26">
        <f>IFERROR((VLOOKUP(M128,guarnizioni!G:H,2,FALSE)),0)</f>
        <v>0</v>
      </c>
      <c r="O128" s="26"/>
      <c r="P128" s="26">
        <f>IFERROR((VLOOKUP(O128,'IP55'!A:B,2,FALSE)),0)</f>
        <v>0</v>
      </c>
      <c r="Q128" s="26"/>
      <c r="R128" s="26"/>
      <c r="S128" s="26"/>
      <c r="T128" s="26"/>
      <c r="U128" s="26"/>
      <c r="V128" s="124" t="str">
        <f>IF(U128="ok",($E$105*0.06),"0,00")</f>
        <v>0,00</v>
      </c>
      <c r="W128" s="26" t="e">
        <f t="shared" si="27"/>
        <v>#VALUE!</v>
      </c>
      <c r="X128" s="26" t="e">
        <f t="shared" si="28"/>
        <v>#VALUE!</v>
      </c>
    </row>
    <row r="129" spans="1:24" s="41" customFormat="1" ht="14.25" customHeight="1" x14ac:dyDescent="0.2">
      <c r="A129" s="167">
        <v>61200242000</v>
      </c>
      <c r="B129" s="24" t="s">
        <v>5640</v>
      </c>
      <c r="C129" s="22">
        <v>5.5</v>
      </c>
      <c r="D129" s="22">
        <v>7.5</v>
      </c>
      <c r="E129" s="24">
        <v>5212.4399999999996</v>
      </c>
      <c r="F129" s="26"/>
      <c r="G129" s="24">
        <f t="shared" si="24"/>
        <v>0</v>
      </c>
      <c r="H129" s="24">
        <f t="shared" si="25"/>
        <v>0</v>
      </c>
      <c r="I129" s="24">
        <f t="shared" si="26"/>
        <v>0</v>
      </c>
      <c r="K129" s="26"/>
      <c r="L129" s="26">
        <f>IFERROR((VLOOKUP(K129,tenute!D:E,2,FALSE)),0)</f>
        <v>0</v>
      </c>
      <c r="M129" s="26"/>
      <c r="N129" s="26">
        <f>IFERROR((VLOOKUP(M129,guarnizioni!G:H,2,FALSE)),0)</f>
        <v>0</v>
      </c>
      <c r="O129" s="26"/>
      <c r="P129" s="26">
        <f>IFERROR((VLOOKUP(O129,'IP55'!A:B,2,FALSE)),0)</f>
        <v>0</v>
      </c>
      <c r="Q129" s="26"/>
      <c r="R129" s="26"/>
      <c r="S129" s="26"/>
      <c r="T129" s="26"/>
      <c r="U129" s="26"/>
      <c r="V129" s="124" t="str">
        <f>IF(U129="ok",($E$106*0.06),"0,00")</f>
        <v>0,00</v>
      </c>
      <c r="W129" s="26" t="e">
        <f t="shared" si="27"/>
        <v>#VALUE!</v>
      </c>
      <c r="X129" s="26" t="e">
        <f t="shared" si="28"/>
        <v>#VALUE!</v>
      </c>
    </row>
    <row r="130" spans="1:24" s="41" customFormat="1" ht="14.25" customHeight="1" x14ac:dyDescent="0.2">
      <c r="A130" s="167">
        <v>61200262000</v>
      </c>
      <c r="B130" s="24" t="s">
        <v>5641</v>
      </c>
      <c r="C130" s="22">
        <v>7.5</v>
      </c>
      <c r="D130" s="22">
        <v>10</v>
      </c>
      <c r="E130" s="24">
        <v>5475.86</v>
      </c>
      <c r="F130" s="26"/>
      <c r="G130" s="24">
        <f t="shared" si="24"/>
        <v>0</v>
      </c>
      <c r="H130" s="24">
        <f t="shared" si="25"/>
        <v>0</v>
      </c>
      <c r="I130" s="24">
        <f t="shared" si="26"/>
        <v>0</v>
      </c>
      <c r="K130" s="26"/>
      <c r="L130" s="26">
        <f>IFERROR((VLOOKUP(K130,tenute!D:E,2,FALSE)),0)</f>
        <v>0</v>
      </c>
      <c r="M130" s="26"/>
      <c r="N130" s="26">
        <f>IFERROR((VLOOKUP(M130,guarnizioni!G:H,2,FALSE)),0)</f>
        <v>0</v>
      </c>
      <c r="O130" s="26"/>
      <c r="P130" s="26">
        <f>IFERROR((VLOOKUP(O130,'IP55'!A:B,2,FALSE)),0)</f>
        <v>0</v>
      </c>
      <c r="Q130" s="26"/>
      <c r="R130" s="26"/>
      <c r="S130" s="26"/>
      <c r="T130" s="26"/>
      <c r="U130" s="26"/>
      <c r="V130" s="124" t="str">
        <f>IF(U130="ok",($E$107*0.06),"0,00")</f>
        <v>0,00</v>
      </c>
      <c r="W130" s="26" t="e">
        <f t="shared" si="27"/>
        <v>#VALUE!</v>
      </c>
      <c r="X130" s="26" t="e">
        <f t="shared" si="28"/>
        <v>#VALUE!</v>
      </c>
    </row>
    <row r="131" spans="1:24" s="41" customFormat="1" ht="14.25" customHeight="1" x14ac:dyDescent="0.2">
      <c r="A131" s="167">
        <v>61200283000</v>
      </c>
      <c r="B131" s="24" t="s">
        <v>5642</v>
      </c>
      <c r="C131" s="22">
        <v>9.1999999999999993</v>
      </c>
      <c r="D131" s="22">
        <v>12.5</v>
      </c>
      <c r="E131" s="24">
        <v>5766.13</v>
      </c>
      <c r="F131" s="26"/>
      <c r="G131" s="24">
        <f t="shared" si="24"/>
        <v>0</v>
      </c>
      <c r="H131" s="24">
        <f t="shared" si="25"/>
        <v>0</v>
      </c>
      <c r="I131" s="24">
        <f t="shared" si="26"/>
        <v>0</v>
      </c>
      <c r="K131" s="26"/>
      <c r="L131" s="26">
        <f>IFERROR((VLOOKUP(K131,tenute!D:E,2,FALSE)),0)</f>
        <v>0</v>
      </c>
      <c r="M131" s="26"/>
      <c r="N131" s="26">
        <f>IFERROR((VLOOKUP(M131,guarnizioni!G:H,2,FALSE)),0)</f>
        <v>0</v>
      </c>
      <c r="O131" s="26"/>
      <c r="P131" s="26">
        <f>IFERROR((VLOOKUP(O131,'IP55'!A:B,2,FALSE)),0)</f>
        <v>0</v>
      </c>
      <c r="Q131" s="26"/>
      <c r="R131" s="26"/>
      <c r="S131" s="26"/>
      <c r="T131" s="26"/>
      <c r="U131" s="26"/>
      <c r="V131" s="124" t="str">
        <f>IF(U131="ok",($E$108*0.06),"0,00")</f>
        <v>0,00</v>
      </c>
      <c r="W131" s="26" t="e">
        <f t="shared" si="27"/>
        <v>#VALUE!</v>
      </c>
      <c r="X131" s="26" t="e">
        <f t="shared" si="28"/>
        <v>#VALUE!</v>
      </c>
    </row>
    <row r="132" spans="1:24" s="41" customFormat="1" ht="14.25" customHeight="1" x14ac:dyDescent="0.2">
      <c r="A132" s="151"/>
      <c r="B132" s="43"/>
      <c r="E132" s="43"/>
      <c r="F132" s="43"/>
      <c r="G132" s="43"/>
      <c r="H132" s="43"/>
      <c r="I132" s="44"/>
      <c r="V132" s="123"/>
    </row>
    <row r="133" spans="1:24" s="41" customFormat="1" ht="14.25" customHeight="1" x14ac:dyDescent="0.2">
      <c r="A133" s="167">
        <v>61310010000</v>
      </c>
      <c r="B133" s="24" t="s">
        <v>5643</v>
      </c>
      <c r="C133" s="22">
        <v>0.45</v>
      </c>
      <c r="D133" s="22">
        <v>0.6</v>
      </c>
      <c r="E133" s="24">
        <v>1048.23</v>
      </c>
      <c r="F133" s="26"/>
      <c r="G133" s="24">
        <f>IF(F133="",IF($I$8="","",$I$8),F133)</f>
        <v>0</v>
      </c>
      <c r="H133" s="24">
        <f>ROUND(E133*(G133),2)</f>
        <v>0</v>
      </c>
      <c r="I133" s="24">
        <f>H133*$I$10</f>
        <v>0</v>
      </c>
      <c r="K133" s="26"/>
      <c r="L133" s="26">
        <f>IFERROR((VLOOKUP(K133,tenute!D:E,2,FALSE)),0)</f>
        <v>0</v>
      </c>
      <c r="M133" s="26"/>
      <c r="N133" s="26">
        <f>IFERROR((VLOOKUP(M133,guarnizioni!G:H,2,FALSE)),0)</f>
        <v>0</v>
      </c>
      <c r="O133" s="26"/>
      <c r="P133" s="26">
        <f>IFERROR((VLOOKUP(O133,'IP55'!A:B,2,FALSE)),0)</f>
        <v>0</v>
      </c>
      <c r="Q133" s="26"/>
      <c r="R133" s="26"/>
      <c r="S133" s="26"/>
      <c r="T133" s="26"/>
      <c r="U133" s="26"/>
      <c r="V133" s="124" t="str">
        <f>IF(U133="ok",($E$110*0.06),"0,00")</f>
        <v>0,00</v>
      </c>
      <c r="W133" s="26" t="e">
        <f>E133+L133+N133+P133+R133+T133+V133</f>
        <v>#VALUE!</v>
      </c>
      <c r="X133" s="26" t="e">
        <f>W133*$I$8</f>
        <v>#VALUE!</v>
      </c>
    </row>
    <row r="134" spans="1:24" s="41" customFormat="1" ht="14.25" customHeight="1" x14ac:dyDescent="0.2">
      <c r="A134" s="167">
        <v>61310021000</v>
      </c>
      <c r="B134" s="24" t="s">
        <v>6949</v>
      </c>
      <c r="C134" s="22">
        <v>0.55000000000000004</v>
      </c>
      <c r="D134" s="22">
        <v>0.75</v>
      </c>
      <c r="E134" s="24">
        <v>1097.0999999999999</v>
      </c>
      <c r="F134" s="26"/>
      <c r="G134" s="24">
        <f>IF(F134="",IF($I$8="","",$I$8),F134)</f>
        <v>0</v>
      </c>
      <c r="H134" s="24">
        <f>ROUND(E134*(G134),2)</f>
        <v>0</v>
      </c>
      <c r="I134" s="24">
        <f>H134*$I$10</f>
        <v>0</v>
      </c>
      <c r="K134" s="26"/>
      <c r="L134" s="26">
        <f>IFERROR((VLOOKUP(K134,tenute!D:E,2,FALSE)),0)</f>
        <v>0</v>
      </c>
      <c r="M134" s="26"/>
      <c r="N134" s="26">
        <f>IFERROR((VLOOKUP(M134,guarnizioni!G:H,2,FALSE)),0)</f>
        <v>0</v>
      </c>
      <c r="O134" s="26"/>
      <c r="P134" s="26">
        <f>IFERROR((VLOOKUP(O134,'IP55'!A:B,2,FALSE)),0)</f>
        <v>0</v>
      </c>
      <c r="Q134" s="26"/>
      <c r="R134" s="26"/>
      <c r="S134" s="26"/>
      <c r="T134" s="26"/>
      <c r="U134" s="26"/>
      <c r="V134" s="124" t="str">
        <f>IF(U134="ok",($E$111*0.06),"0,00")</f>
        <v>0,00</v>
      </c>
      <c r="W134" s="26" t="e">
        <f>E134+L134+N134+P134+R134+T134+V134</f>
        <v>#VALUE!</v>
      </c>
      <c r="X134" s="26" t="e">
        <f>W134*$I$8</f>
        <v>#VALUE!</v>
      </c>
    </row>
    <row r="135" spans="1:24" s="41" customFormat="1" ht="14.25" customHeight="1" x14ac:dyDescent="0.2">
      <c r="A135" s="167">
        <v>61310031000</v>
      </c>
      <c r="B135" s="24" t="s">
        <v>6948</v>
      </c>
      <c r="C135" s="22">
        <v>0.75</v>
      </c>
      <c r="D135" s="22">
        <v>1</v>
      </c>
      <c r="E135" s="24">
        <v>1112.05</v>
      </c>
      <c r="F135" s="26"/>
      <c r="G135" s="24">
        <f>IF(F135="",IF($I$8="","",$I$8),F135)</f>
        <v>0</v>
      </c>
      <c r="H135" s="24">
        <f>ROUND(E135*(G135),2)</f>
        <v>0</v>
      </c>
      <c r="I135" s="24">
        <f>H135*$I$10</f>
        <v>0</v>
      </c>
      <c r="K135" s="26"/>
      <c r="L135" s="26">
        <f>IFERROR((VLOOKUP(K135,tenute!D:E,2,FALSE)),0)</f>
        <v>0</v>
      </c>
      <c r="M135" s="26"/>
      <c r="N135" s="26">
        <f>IFERROR((VLOOKUP(M135,guarnizioni!G:H,2,FALSE)),0)</f>
        <v>0</v>
      </c>
      <c r="O135" s="26"/>
      <c r="P135" s="26">
        <f>IFERROR((VLOOKUP(O135,'IP55'!A:B,2,FALSE)),0)</f>
        <v>0</v>
      </c>
      <c r="Q135" s="26"/>
      <c r="R135" s="26"/>
      <c r="S135" s="26"/>
      <c r="T135" s="26"/>
      <c r="U135" s="26"/>
      <c r="V135" s="124" t="str">
        <f>IF(U135="ok",($E$112*0.06),"0,00")</f>
        <v>0,00</v>
      </c>
      <c r="W135" s="26" t="e">
        <f>E135+L135+N135+P135+R135+T135+V135</f>
        <v>#VALUE!</v>
      </c>
      <c r="X135" s="26" t="e">
        <f>W135*$I$8</f>
        <v>#VALUE!</v>
      </c>
    </row>
    <row r="136" spans="1:24" s="41" customFormat="1" ht="14.25" customHeight="1" x14ac:dyDescent="0.2">
      <c r="A136" s="167">
        <v>61300042000</v>
      </c>
      <c r="B136" s="24" t="s">
        <v>6950</v>
      </c>
      <c r="C136" s="22">
        <v>1.1000000000000001</v>
      </c>
      <c r="D136" s="22">
        <v>1.5</v>
      </c>
      <c r="E136" s="24">
        <v>1535.25</v>
      </c>
      <c r="F136" s="26"/>
      <c r="G136" s="24">
        <f>IF(F136="",IF($I$8="","",$I$8),F136)</f>
        <v>0</v>
      </c>
      <c r="H136" s="24">
        <f>ROUND(E136*(G136),2)</f>
        <v>0</v>
      </c>
      <c r="I136" s="24">
        <f>H136*$I$10</f>
        <v>0</v>
      </c>
      <c r="K136" s="26"/>
      <c r="L136" s="26">
        <f>IFERROR((VLOOKUP(K136,tenute!D:E,2,FALSE)),0)</f>
        <v>0</v>
      </c>
      <c r="M136" s="26"/>
      <c r="N136" s="26">
        <f>IFERROR((VLOOKUP(M136,guarnizioni!G:H,2,FALSE)),0)</f>
        <v>0</v>
      </c>
      <c r="O136" s="26"/>
      <c r="P136" s="26">
        <f>IFERROR((VLOOKUP(O136,'IP55'!A:B,2,FALSE)),0)</f>
        <v>0</v>
      </c>
      <c r="Q136" s="26"/>
      <c r="R136" s="26"/>
      <c r="S136" s="26"/>
      <c r="T136" s="26"/>
      <c r="U136" s="26"/>
      <c r="V136" s="124" t="str">
        <f>IF(U136="ok",($E$113*0.06),"0,00")</f>
        <v>0,00</v>
      </c>
      <c r="W136" s="26" t="e">
        <f>E136+L136+N136+P136+R136+T136+V136</f>
        <v>#VALUE!</v>
      </c>
      <c r="X136" s="26" t="e">
        <f>W136*$I$8</f>
        <v>#VALUE!</v>
      </c>
    </row>
    <row r="137" spans="1:24" s="41" customFormat="1" ht="14.25" customHeight="1" x14ac:dyDescent="0.2">
      <c r="A137" s="167">
        <v>61300051000</v>
      </c>
      <c r="B137" s="24" t="s">
        <v>5644</v>
      </c>
      <c r="C137" s="22">
        <v>1.5</v>
      </c>
      <c r="D137" s="22">
        <v>2</v>
      </c>
      <c r="E137" s="24">
        <v>1664.19</v>
      </c>
      <c r="F137" s="26"/>
      <c r="G137" s="24">
        <f>IF(F137="",IF($I$8="","",$I$8),F137)</f>
        <v>0</v>
      </c>
      <c r="H137" s="24">
        <f>ROUND(E137*(G137),2)</f>
        <v>0</v>
      </c>
      <c r="I137" s="24">
        <f>H137*$I$10</f>
        <v>0</v>
      </c>
      <c r="K137" s="26"/>
      <c r="L137" s="26">
        <f>IFERROR((VLOOKUP(K137,tenute!D:E,2,FALSE)),0)</f>
        <v>0</v>
      </c>
      <c r="M137" s="26"/>
      <c r="N137" s="26">
        <f>IFERROR((VLOOKUP(M137,guarnizioni!G:H,2,FALSE)),0)</f>
        <v>0</v>
      </c>
      <c r="O137" s="26"/>
      <c r="P137" s="26">
        <f>IFERROR((VLOOKUP(O137,'IP55'!A:B,2,FALSE)),0)</f>
        <v>0</v>
      </c>
      <c r="Q137" s="26"/>
      <c r="R137" s="26"/>
      <c r="S137" s="26"/>
      <c r="T137" s="26"/>
      <c r="U137" s="26"/>
      <c r="V137" s="124" t="str">
        <f>IF(U137="ok",($E$114*0.06),"0,00")</f>
        <v>0,00</v>
      </c>
      <c r="W137" s="26" t="e">
        <f>E137+L137+N137+P137+R137+T137+V137</f>
        <v>#VALUE!</v>
      </c>
      <c r="X137" s="26" t="e">
        <f>W137*$I$8</f>
        <v>#VALUE!</v>
      </c>
    </row>
    <row r="138" spans="1:24" s="41" customFormat="1" ht="14.25" customHeight="1" x14ac:dyDescent="0.2">
      <c r="B138" s="43"/>
      <c r="E138" s="43"/>
      <c r="F138" s="43"/>
      <c r="G138" s="43"/>
      <c r="H138" s="43"/>
      <c r="I138" s="44"/>
      <c r="V138" s="123"/>
    </row>
    <row r="139" spans="1:24" s="41" customFormat="1" ht="14.25" customHeight="1" x14ac:dyDescent="0.2">
      <c r="B139" s="43"/>
      <c r="E139" s="43"/>
      <c r="F139" s="43"/>
      <c r="G139" s="43"/>
      <c r="H139" s="43"/>
      <c r="I139" s="44"/>
      <c r="V139" s="123"/>
    </row>
    <row r="140" spans="1:24" s="41" customFormat="1" ht="14.25" customHeight="1" x14ac:dyDescent="0.2">
      <c r="B140" s="43"/>
      <c r="E140" s="43"/>
      <c r="F140" s="43"/>
      <c r="G140" s="43"/>
      <c r="H140" s="43"/>
      <c r="I140" s="44"/>
      <c r="V140" s="123"/>
    </row>
    <row r="141" spans="1:24" s="41" customFormat="1" ht="14.25" customHeight="1" x14ac:dyDescent="0.2">
      <c r="B141" s="43"/>
      <c r="E141" s="43"/>
      <c r="F141" s="43"/>
      <c r="G141" s="43"/>
      <c r="H141" s="43"/>
      <c r="I141" s="44"/>
      <c r="V141" s="123"/>
    </row>
    <row r="142" spans="1:24" s="41" customFormat="1" ht="14.25" customHeight="1" x14ac:dyDescent="0.2">
      <c r="B142" s="43"/>
      <c r="E142" s="43"/>
      <c r="F142" s="43"/>
      <c r="G142" s="43"/>
      <c r="H142" s="43"/>
      <c r="I142" s="44"/>
      <c r="V142" s="123"/>
    </row>
    <row r="143" spans="1:24" s="41" customFormat="1" ht="14.25" customHeight="1" x14ac:dyDescent="0.2">
      <c r="B143" s="43"/>
      <c r="E143" s="43"/>
      <c r="F143" s="43"/>
      <c r="G143" s="43"/>
      <c r="H143" s="43"/>
      <c r="I143" s="44"/>
      <c r="V143" s="123"/>
    </row>
    <row r="144" spans="1:24" s="41" customFormat="1" ht="14.25" customHeight="1" x14ac:dyDescent="0.2">
      <c r="B144" s="43"/>
      <c r="E144" s="43"/>
      <c r="F144" s="43"/>
      <c r="G144" s="43"/>
      <c r="H144" s="43"/>
      <c r="I144" s="44"/>
      <c r="V144" s="123"/>
    </row>
    <row r="145" spans="2:22" s="41" customFormat="1" ht="14.25" customHeight="1" x14ac:dyDescent="0.2">
      <c r="B145" s="43"/>
      <c r="E145" s="43"/>
      <c r="F145" s="43"/>
      <c r="G145" s="43"/>
      <c r="H145" s="43"/>
      <c r="I145" s="44"/>
      <c r="V145" s="123"/>
    </row>
    <row r="146" spans="2:22" s="41" customFormat="1" ht="14.25" customHeight="1" x14ac:dyDescent="0.2">
      <c r="B146" s="43"/>
      <c r="E146" s="43"/>
      <c r="F146" s="43"/>
      <c r="G146" s="43"/>
      <c r="H146" s="43"/>
      <c r="I146" s="44"/>
      <c r="V146" s="123"/>
    </row>
    <row r="147" spans="2:22" s="41" customFormat="1" ht="14.25" customHeight="1" x14ac:dyDescent="0.2">
      <c r="B147" s="43"/>
      <c r="E147" s="43"/>
      <c r="F147" s="43"/>
      <c r="G147" s="43"/>
      <c r="H147" s="43"/>
      <c r="I147" s="44"/>
      <c r="V147" s="123"/>
    </row>
    <row r="148" spans="2:22" s="41" customFormat="1" ht="14.25" customHeight="1" x14ac:dyDescent="0.2">
      <c r="B148" s="43"/>
      <c r="E148" s="43"/>
      <c r="F148" s="43"/>
      <c r="G148" s="43"/>
      <c r="H148" s="43"/>
      <c r="I148" s="44"/>
      <c r="V148" s="123"/>
    </row>
    <row r="149" spans="2:22" s="41" customFormat="1" ht="14.25" customHeight="1" x14ac:dyDescent="0.2">
      <c r="B149" s="43"/>
      <c r="E149" s="43"/>
      <c r="F149" s="43"/>
      <c r="G149" s="43"/>
      <c r="H149" s="43"/>
      <c r="I149" s="44"/>
      <c r="V149" s="123"/>
    </row>
    <row r="150" spans="2:22" s="41" customFormat="1" ht="14.25" customHeight="1" x14ac:dyDescent="0.2">
      <c r="B150" s="43"/>
      <c r="E150" s="43"/>
      <c r="F150" s="43"/>
      <c r="G150" s="43"/>
      <c r="H150" s="43"/>
      <c r="I150" s="44"/>
      <c r="V150" s="123"/>
    </row>
    <row r="151" spans="2:22" s="41" customFormat="1" ht="14.25" customHeight="1" x14ac:dyDescent="0.2">
      <c r="B151" s="43"/>
      <c r="E151" s="43"/>
      <c r="F151" s="43"/>
      <c r="G151" s="43"/>
      <c r="H151" s="43"/>
      <c r="I151" s="44"/>
      <c r="V151" s="123"/>
    </row>
    <row r="152" spans="2:22" s="41" customFormat="1" ht="14.25" customHeight="1" x14ac:dyDescent="0.2">
      <c r="B152" s="43"/>
      <c r="E152" s="43"/>
      <c r="F152" s="43"/>
      <c r="G152" s="43"/>
      <c r="H152" s="43"/>
      <c r="I152" s="44"/>
      <c r="V152" s="123"/>
    </row>
    <row r="153" spans="2:22" s="41" customFormat="1" ht="14.25" customHeight="1" x14ac:dyDescent="0.2">
      <c r="B153" s="43"/>
      <c r="E153" s="43"/>
      <c r="F153" s="43"/>
      <c r="G153" s="43"/>
      <c r="H153" s="43"/>
      <c r="I153" s="44"/>
      <c r="V153" s="123"/>
    </row>
    <row r="154" spans="2:22" s="41" customFormat="1" ht="14.25" customHeight="1" x14ac:dyDescent="0.2">
      <c r="B154" s="43"/>
      <c r="E154" s="43"/>
      <c r="F154" s="43"/>
      <c r="G154" s="43"/>
      <c r="H154" s="43"/>
      <c r="I154" s="44"/>
      <c r="V154" s="123"/>
    </row>
  </sheetData>
  <mergeCells count="6">
    <mergeCell ref="C11:D11"/>
    <mergeCell ref="C12:D12"/>
    <mergeCell ref="K3:X4"/>
    <mergeCell ref="A3:B4"/>
    <mergeCell ref="A1:I1"/>
    <mergeCell ref="A2:I2"/>
  </mergeCells>
  <phoneticPr fontId="1" type="noConversion"/>
  <conditionalFormatting sqref="B14:I44">
    <cfRule type="expression" dxfId="1743" priority="68">
      <formula>MOD(ROW(),2)=0</formula>
    </cfRule>
  </conditionalFormatting>
  <conditionalFormatting sqref="P78 O80 F70:I82 F84:I91 B70:D82 B84:D91">
    <cfRule type="expression" dxfId="1742" priority="901">
      <formula>MOD(ROW(),2)=0</formula>
    </cfRule>
  </conditionalFormatting>
  <conditionalFormatting sqref="F93:I108 A93:D108">
    <cfRule type="expression" dxfId="1741" priority="106">
      <formula>MOD(ROW(),2)=0</formula>
    </cfRule>
  </conditionalFormatting>
  <conditionalFormatting sqref="F110:I114 A110:D114">
    <cfRule type="expression" dxfId="1740" priority="105">
      <formula>MOD(ROW(),2)=0</formula>
    </cfRule>
  </conditionalFormatting>
  <conditionalFormatting sqref="F116:I131 A116:D131">
    <cfRule type="expression" dxfId="1739" priority="104">
      <formula>MOD(ROW(),2)=0</formula>
    </cfRule>
  </conditionalFormatting>
  <conditionalFormatting sqref="F133:I137 A133:D137">
    <cfRule type="expression" dxfId="1738" priority="102">
      <formula>MOD(ROW(),2)=0</formula>
    </cfRule>
  </conditionalFormatting>
  <conditionalFormatting sqref="B46:D68 L46:X68 F46:H68">
    <cfRule type="expression" dxfId="1737" priority="67">
      <formula>MOD(ROW(),2)=0</formula>
    </cfRule>
  </conditionalFormatting>
  <conditionalFormatting sqref="B84:B85">
    <cfRule type="expression" dxfId="1736" priority="100">
      <formula>MOD(ROW(),2)=0</formula>
    </cfRule>
  </conditionalFormatting>
  <conditionalFormatting sqref="K15:L44 K93:L108 K84:L91 K70:L82 L46:L68">
    <cfRule type="expression" dxfId="1735" priority="63">
      <formula>MOD(ROW(),2)=0</formula>
    </cfRule>
  </conditionalFormatting>
  <conditionalFormatting sqref="K14:Q14 U46:V60 U93:U108 U116:U131 U110:U114">
    <cfRule type="expression" dxfId="1734" priority="870">
      <formula>MOD(ROW(),2)=0</formula>
    </cfRule>
  </conditionalFormatting>
  <conditionalFormatting sqref="L61:V68">
    <cfRule type="expression" dxfId="1733" priority="78">
      <formula>MOD(ROW(),2)=0</formula>
    </cfRule>
  </conditionalFormatting>
  <conditionalFormatting sqref="K84:X91">
    <cfRule type="expression" dxfId="1732" priority="42">
      <formula>MOD(ROW(),2)=0</formula>
    </cfRule>
  </conditionalFormatting>
  <conditionalFormatting sqref="K110:X114">
    <cfRule type="expression" dxfId="1731" priority="87">
      <formula>MOD(ROW(),2)=0</formula>
    </cfRule>
  </conditionalFormatting>
  <conditionalFormatting sqref="K116:X131">
    <cfRule type="expression" dxfId="1730" priority="85">
      <formula>MOD(ROW(),2)=0</formula>
    </cfRule>
  </conditionalFormatting>
  <conditionalFormatting sqref="K133:X137">
    <cfRule type="expression" dxfId="1729" priority="83">
      <formula>MOD(ROW(),2)=0</formula>
    </cfRule>
  </conditionalFormatting>
  <conditionalFormatting sqref="M70:N82">
    <cfRule type="expression" dxfId="1728" priority="543">
      <formula>MOD(ROW(),2)=0</formula>
    </cfRule>
  </conditionalFormatting>
  <conditionalFormatting sqref="M15:Q44">
    <cfRule type="expression" dxfId="1727" priority="138">
      <formula>MOD(ROW(),2)=0</formula>
    </cfRule>
  </conditionalFormatting>
  <conditionalFormatting sqref="M93:T108">
    <cfRule type="expression" dxfId="1726" priority="208">
      <formula>MOD(ROW(),2)=0</formula>
    </cfRule>
  </conditionalFormatting>
  <conditionalFormatting sqref="O70:P77">
    <cfRule type="expression" dxfId="1725" priority="381">
      <formula>MOD(ROW(),2)=0</formula>
    </cfRule>
  </conditionalFormatting>
  <conditionalFormatting sqref="O79:P82">
    <cfRule type="expression" dxfId="1724" priority="382">
      <formula>MOD(ROW(),2)=0</formula>
    </cfRule>
  </conditionalFormatting>
  <conditionalFormatting sqref="Q70:X82">
    <cfRule type="expression" dxfId="1723" priority="55">
      <formula>MOD(ROW(),2)=0</formula>
    </cfRule>
  </conditionalFormatting>
  <conditionalFormatting sqref="R14:X44">
    <cfRule type="expression" dxfId="1722" priority="139">
      <formula>MOD(ROW(),2)=0</formula>
    </cfRule>
  </conditionalFormatting>
  <conditionalFormatting sqref="V93:X108">
    <cfRule type="expression" dxfId="1721" priority="89">
      <formula>MOD(ROW(),2)=0</formula>
    </cfRule>
  </conditionalFormatting>
  <conditionalFormatting sqref="O78">
    <cfRule type="expression" dxfId="1720" priority="41">
      <formula>MOD(ROW(),2)=0</formula>
    </cfRule>
  </conditionalFormatting>
  <conditionalFormatting sqref="A84">
    <cfRule type="expression" dxfId="1719" priority="12">
      <formula>MOD(ROW(),2)=0</formula>
    </cfRule>
  </conditionalFormatting>
  <conditionalFormatting sqref="A14:A44">
    <cfRule type="expression" dxfId="1718" priority="21">
      <formula>MOD(ROW(),2)=0</formula>
    </cfRule>
  </conditionalFormatting>
  <conditionalFormatting sqref="A46 A53:A55 A58:A60 A62 A68">
    <cfRule type="expression" dxfId="1717" priority="20">
      <formula>MOD(ROW(),2)=0</formula>
    </cfRule>
  </conditionalFormatting>
  <conditionalFormatting sqref="A47:A52">
    <cfRule type="expression" dxfId="1716" priority="19">
      <formula>MOD(ROW(),2)=0</formula>
    </cfRule>
  </conditionalFormatting>
  <conditionalFormatting sqref="A56:A57">
    <cfRule type="expression" dxfId="1715" priority="18">
      <formula>MOD(ROW(),2)=0</formula>
    </cfRule>
  </conditionalFormatting>
  <conditionalFormatting sqref="A61">
    <cfRule type="expression" dxfId="1714" priority="17">
      <formula>MOD(ROW(),2)=0</formula>
    </cfRule>
  </conditionalFormatting>
  <conditionalFormatting sqref="A63:A67">
    <cfRule type="expression" dxfId="1713" priority="16">
      <formula>MOD(ROW(),2)=0</formula>
    </cfRule>
  </conditionalFormatting>
  <conditionalFormatting sqref="A70:A82">
    <cfRule type="expression" dxfId="1712" priority="15">
      <formula>MOD(ROW(),2)=0</formula>
    </cfRule>
  </conditionalFormatting>
  <conditionalFormatting sqref="A85 A91">
    <cfRule type="expression" dxfId="1711" priority="14">
      <formula>MOD(ROW(),2)=0</formula>
    </cfRule>
  </conditionalFormatting>
  <conditionalFormatting sqref="A86:A90">
    <cfRule type="expression" dxfId="1710" priority="13">
      <formula>MOD(ROW(),2)=0</formula>
    </cfRule>
  </conditionalFormatting>
  <conditionalFormatting sqref="I45:I68">
    <cfRule type="expression" dxfId="1709" priority="11">
      <formula>MOD(ROW(),2)=0</formula>
    </cfRule>
  </conditionalFormatting>
  <conditionalFormatting sqref="K45:K68">
    <cfRule type="expression" dxfId="1708" priority="10">
      <formula>MOD(ROW(),2)=0</formula>
    </cfRule>
  </conditionalFormatting>
  <conditionalFormatting sqref="E46:E68">
    <cfRule type="expression" dxfId="1707" priority="7">
      <formula>MOD(ROW(),2)=0</formula>
    </cfRule>
  </conditionalFormatting>
  <conditionalFormatting sqref="E116:E131">
    <cfRule type="expression" dxfId="1706" priority="2">
      <formula>MOD(ROW(),2)=0</formula>
    </cfRule>
  </conditionalFormatting>
  <conditionalFormatting sqref="E70:E82">
    <cfRule type="expression" dxfId="1705" priority="6">
      <formula>MOD(ROW(),2)=0</formula>
    </cfRule>
  </conditionalFormatting>
  <conditionalFormatting sqref="E84:E91">
    <cfRule type="expression" dxfId="1704" priority="5">
      <formula>MOD(ROW(),2)=0</formula>
    </cfRule>
  </conditionalFormatting>
  <conditionalFormatting sqref="E93:E108">
    <cfRule type="expression" dxfId="1703" priority="4">
      <formula>MOD(ROW(),2)=0</formula>
    </cfRule>
  </conditionalFormatting>
  <conditionalFormatting sqref="E110:E114">
    <cfRule type="expression" dxfId="1702" priority="3">
      <formula>MOD(ROW(),2)=0</formula>
    </cfRule>
  </conditionalFormatting>
  <conditionalFormatting sqref="E133:E137">
    <cfRule type="expression" dxfId="1701" priority="1">
      <formula>MOD(ROW(),2)=0</formula>
    </cfRule>
  </conditionalFormatting>
  <dataValidations count="29">
    <dataValidation type="list" allowBlank="1" showInputMessage="1" showErrorMessage="1" sqref="K88:K89 K14:K17 K38:K39 K65:K66 K76:K77 K46:K49">
      <formula1>ROTENR2R3R5D12</formula1>
    </dataValidation>
    <dataValidation type="list" allowBlank="1" showInputMessage="1" showErrorMessage="1" sqref="K20:K27 K32:K37 K52:K64 K40:K41 K67:K68 K96:K97 K113:K114 K70:K75 K78:K79 K119:K120 K136:K137 K84:K87 K90:K91">
      <formula1>ROTENR2R3R5D18</formula1>
    </dataValidation>
    <dataValidation type="list" allowBlank="1" showInputMessage="1" showErrorMessage="1" sqref="K28:K29 K42">
      <formula1>ROTENR2R3R5D20</formula1>
    </dataValidation>
    <dataValidation type="list" allowBlank="1" showInputMessage="1" showErrorMessage="1" sqref="K30:K31 K43:K44 K98:K100 K80:K82 K121:K123">
      <formula1>ROTENR2R3R5D24</formula1>
    </dataValidation>
    <dataValidation type="list" allowBlank="1" showInputMessage="1" showErrorMessage="1" sqref="K93:K95 K110:K112 K116:K118 K133:K135">
      <formula1>ROTENR2R3R5D14</formula1>
    </dataValidation>
    <dataValidation type="list" allowBlank="1" showInputMessage="1" showErrorMessage="1" sqref="K101:K108 K124:K131">
      <formula1>ROTENR2R3R5D32</formula1>
    </dataValidation>
    <dataValidation type="list" allowBlank="1" showInputMessage="1" showErrorMessage="1" sqref="M84:M85 M23:M26 M32:M35 M38:M39 M46 M61:M62 M65:M66 M76:M77 M70:M73 M88:M89 M14 M55:M58">
      <formula1>PG19RIGA1</formula1>
    </dataValidation>
    <dataValidation type="list" allowBlank="1" showInputMessage="1" showErrorMessage="1" sqref="M90:M91 M27:M28 M36:M37 M40:M41 M15:M19 M59:M60 M63:M64 M67:M68 M74:M75 M78:M79 M86:M87 M47:M51">
      <formula1>PG19RIGA2</formula1>
    </dataValidation>
    <dataValidation type="list" allowBlank="1" showInputMessage="1" showErrorMessage="1" sqref="M20:M22 M29:M31 M42:M44 M52:M54 M80:M82">
      <formula1>PG19RIGA5</formula1>
    </dataValidation>
    <dataValidation type="list" allowBlank="1" showInputMessage="1" showErrorMessage="1" sqref="M93:M95 M110:M112 M116:M118 M133:M135">
      <formula1>PG19RIGA10</formula1>
    </dataValidation>
    <dataValidation type="list" allowBlank="1" showInputMessage="1" showErrorMessage="1" sqref="M96:M97 M113:M114 M119:M120 M136:M137">
      <formula1>PG19RIGA11</formula1>
    </dataValidation>
    <dataValidation type="list" allowBlank="1" showInputMessage="1" showErrorMessage="1" sqref="M98:M100 M121:M123">
      <formula1>PG19RIGA12</formula1>
    </dataValidation>
    <dataValidation type="list" allowBlank="1" showInputMessage="1" showErrorMessage="1" sqref="M101:M104 M124:M127">
      <formula1>PG19RIGA13</formula1>
    </dataValidation>
    <dataValidation type="list" allowBlank="1" showInputMessage="1" showErrorMessage="1" sqref="M105:M108 M128:M131">
      <formula1>PG19RIGA14</formula1>
    </dataValidation>
    <dataValidation type="list" allowBlank="1" showInputMessage="1" showErrorMessage="1" sqref="O14 O46 S14 S46">
      <formula1>SIZE63</formula1>
    </dataValidation>
    <dataValidation type="list" allowBlank="1" showInputMessage="1" showErrorMessage="1" sqref="O88:O89 O38:O39 S110:S112 O65:O66 O76:O77 O15:O19 O133:O135 O110:O112 O116:O118 O93:O95 S38:S39 S15:S19 S47:S51 S65:S66 S93:S95 O47:O51">
      <formula1>SIZE71</formula1>
    </dataValidation>
    <dataValidation type="list" allowBlank="1" showInputMessage="1" showErrorMessage="1" sqref="O32:O34 O36:O37 O40:O42 O52:O64 O67:O68 O74:O75 O70:O72 O20:O29 O136:O137 O113:O114 O96:O98 O119:O121 S32:S34 S36:S37 S40:S42 S20:S29 S52:S64 S67:S68 S113:S114 S96:S98 O84:O87 O90:O91 O79:O80">
      <formula1>SIZE80</formula1>
    </dataValidation>
    <dataValidation type="list" allowBlank="1" showInputMessage="1" showErrorMessage="1" sqref="O30:O31 O35 O43:O44 O81:O82 O73 O128 O99:O101 O122:O124 O105 S30:S31 S35 S43:S44 S99:S101 S105">
      <formula1>SIZE90</formula1>
    </dataValidation>
    <dataValidation type="list" allowBlank="1" showInputMessage="1" showErrorMessage="1" sqref="O102:O103 O125:O126 O129:O130 O106:O107 S102:S103 S106:S107">
      <formula1>SIZE112</formula1>
    </dataValidation>
    <dataValidation type="list" allowBlank="1" showInputMessage="1" showErrorMessage="1" sqref="O127 O104 O131 O108 S104 S108">
      <formula1>SIZE132</formula1>
    </dataValidation>
    <dataValidation type="list" allowBlank="1" showInputMessage="1" showErrorMessage="1" sqref="Q36:Q37 Q63:Q64">
      <formula1>GHISAR1</formula1>
    </dataValidation>
    <dataValidation type="list" allowBlank="1" showInputMessage="1" showErrorMessage="1" sqref="Q38:Q39">
      <formula1>GHISAR2</formula1>
    </dataValidation>
    <dataValidation type="list" allowBlank="1" showInputMessage="1" showErrorMessage="1" sqref="Q67:Q68 Q40:Q41">
      <formula1>GHISAR3</formula1>
    </dataValidation>
    <dataValidation type="list" allowBlank="1" showInputMessage="1" showErrorMessage="1" sqref="Q42:Q44">
      <formula1>GHISAR4</formula1>
    </dataValidation>
    <dataValidation type="list" allowBlank="1" showInputMessage="1" showErrorMessage="1" sqref="Q23:Q26 Q55:Q58 Q65:Q66">
      <formula1>GHISAR5</formula1>
    </dataValidation>
    <dataValidation type="list" allowBlank="1" showInputMessage="1" showErrorMessage="1" sqref="Q27:Q28 Q59:Q60">
      <formula1>GHISAR6</formula1>
    </dataValidation>
    <dataValidation type="list" allowBlank="1" showInputMessage="1" showErrorMessage="1" sqref="Q29:Q31">
      <formula1>GHISAR7</formula1>
    </dataValidation>
    <dataValidation type="list" allowBlank="1" showInputMessage="1" showErrorMessage="1" sqref="Q32:Q35 Q61:Q62">
      <formula1>BRONZOR12</formula1>
    </dataValidation>
    <dataValidation type="list" allowBlank="1" showInputMessage="1" showErrorMessage="1" sqref="K18:K19 K50:K51">
      <formula1>ROTENR2R3R5D15</formula1>
    </dataValidation>
  </dataValidations>
  <hyperlinks>
    <hyperlink ref="H5" location="indice!A1" display="INDICE"/>
  </hyperlinks>
  <pageMargins left="0.25" right="0.25" top="0.75000000000000011" bottom="0.75000000000000011" header="0.30000000000000004" footer="0.30000000000000004"/>
  <pageSetup paperSize="9" orientation="portrait" r:id="rId1"/>
  <headerFooter alignWithMargins="0">
    <oddFooter>&amp;L&amp;"Calibri,Normale"&amp;K000000&amp;P&amp;R&amp;"Calibri,Normale"&amp;K00000065656565</oddFooter>
  </headerFooter>
  <ignoredErrors>
    <ignoredError sqref="L15:T16 L81:T137 L78:O80 Q78:T80 V14:X137 L18:T34 L17 N17:T17 L14 N14 P14:R14 T14 L45:T77 L42 N42:T42 L43 N43:T43 L44 N44:T44 L36:T41 L35 N35:T35" unlockedFormula="1"/>
    <ignoredError sqref="P78:P80" formula="1" unlockedFormula="1"/>
    <ignoredError sqref="A45 A49:A52 A56:A57 A61 A63:A67 A69 A83:A84 A86:A90 A92:A137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giranti!$H$4</xm:f>
          </x14:formula1>
          <xm:sqref>Q76:Q77 Q88:Q89</xm:sqref>
        </x14:dataValidation>
        <x14:dataValidation type="list" allowBlank="1" showInputMessage="1" showErrorMessage="1">
          <x14:formula1>
            <xm:f>giranti!$H$6</xm:f>
          </x14:formula1>
          <xm:sqref>Q78:Q79 Q90:Q91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P26"/>
  <sheetViews>
    <sheetView zoomScaleNormal="100" zoomScalePageLayoutView="120" workbookViewId="0">
      <selection activeCell="A3" sqref="A3:A4"/>
    </sheetView>
  </sheetViews>
  <sheetFormatPr defaultColWidth="11.42578125" defaultRowHeight="15" x14ac:dyDescent="0.25"/>
  <cols>
    <col min="1" max="1" width="16" customWidth="1"/>
    <col min="2" max="2" width="22" bestFit="1" customWidth="1"/>
    <col min="3" max="4" width="5.140625" bestFit="1" customWidth="1"/>
    <col min="5" max="5" width="7.42578125" bestFit="1" customWidth="1"/>
    <col min="6" max="6" width="13" bestFit="1" customWidth="1"/>
    <col min="7" max="7" width="14.42578125" bestFit="1" customWidth="1"/>
    <col min="8" max="8" width="17.42578125" bestFit="1" customWidth="1"/>
    <col min="9" max="9" width="16" bestFit="1" customWidth="1"/>
    <col min="10" max="10" width="1" customWidth="1"/>
    <col min="11" max="11" width="14.85546875" bestFit="1" customWidth="1"/>
    <col min="12" max="12" width="12.85546875" customWidth="1"/>
    <col min="13" max="13" width="10.140625" bestFit="1" customWidth="1"/>
    <col min="14" max="14" width="18.140625" customWidth="1"/>
    <col min="15" max="15" width="17.42578125" bestFit="1" customWidth="1"/>
    <col min="16" max="16" width="10.85546875" bestFit="1" customWidth="1"/>
  </cols>
  <sheetData>
    <row r="1" spans="1:16" x14ac:dyDescent="0.25">
      <c r="A1" s="318" t="s">
        <v>8513</v>
      </c>
      <c r="B1" s="318"/>
      <c r="C1" s="318"/>
      <c r="D1" s="318"/>
      <c r="E1" s="318"/>
      <c r="F1" s="318"/>
      <c r="G1" s="318"/>
      <c r="H1" s="318"/>
      <c r="I1" s="318"/>
    </row>
    <row r="2" spans="1:16" x14ac:dyDescent="0.25">
      <c r="A2" s="318" t="s">
        <v>8514</v>
      </c>
      <c r="B2" s="318"/>
      <c r="C2" s="318"/>
      <c r="D2" s="318"/>
      <c r="E2" s="318"/>
      <c r="F2" s="318"/>
      <c r="G2" s="318"/>
      <c r="H2" s="318"/>
      <c r="I2" s="318"/>
    </row>
    <row r="3" spans="1:16" s="41" customFormat="1" ht="14.25" customHeight="1" x14ac:dyDescent="0.2">
      <c r="A3" s="292" t="s">
        <v>4510</v>
      </c>
      <c r="B3" s="79"/>
      <c r="C3" s="79"/>
      <c r="D3" s="79"/>
      <c r="E3" s="79"/>
      <c r="F3" s="79"/>
      <c r="G3" s="79"/>
      <c r="H3" s="79"/>
      <c r="I3" s="79"/>
      <c r="K3" s="302"/>
      <c r="L3" s="302"/>
      <c r="M3" s="302"/>
      <c r="N3" s="302"/>
      <c r="O3" s="302"/>
      <c r="P3" s="302"/>
    </row>
    <row r="4" spans="1:16" s="41" customFormat="1" ht="14.25" customHeight="1" x14ac:dyDescent="0.2">
      <c r="A4" s="292"/>
      <c r="B4" s="79"/>
      <c r="C4" s="79"/>
      <c r="D4" s="79"/>
      <c r="E4" s="79"/>
      <c r="F4" s="79"/>
      <c r="G4" s="79"/>
      <c r="H4" s="79"/>
      <c r="I4" s="79"/>
      <c r="K4" s="302"/>
      <c r="L4" s="302"/>
      <c r="M4" s="302"/>
      <c r="N4" s="302"/>
      <c r="O4" s="302"/>
      <c r="P4" s="302"/>
    </row>
    <row r="5" spans="1:16" s="41" customFormat="1" ht="14.25" customHeight="1" x14ac:dyDescent="0.2">
      <c r="A5" s="168" t="s">
        <v>90</v>
      </c>
      <c r="B5" s="168"/>
      <c r="C5" s="168"/>
      <c r="D5" s="168"/>
      <c r="E5" s="168"/>
      <c r="F5" s="168"/>
      <c r="G5" s="168"/>
      <c r="H5" s="182" t="s">
        <v>2224</v>
      </c>
      <c r="I5" s="159"/>
      <c r="J5" s="162"/>
      <c r="K5" s="172"/>
      <c r="L5" s="172"/>
      <c r="M5" s="172"/>
      <c r="N5" s="172"/>
      <c r="O5" s="172"/>
      <c r="P5" s="172"/>
    </row>
    <row r="6" spans="1:16" s="41" customFormat="1" ht="14.25" customHeight="1" x14ac:dyDescent="0.2">
      <c r="A6" s="168" t="s">
        <v>77</v>
      </c>
      <c r="B6" s="168"/>
      <c r="C6" s="168"/>
      <c r="D6" s="168"/>
      <c r="E6" s="168"/>
      <c r="F6" s="168"/>
      <c r="G6" s="168"/>
      <c r="H6" s="162"/>
      <c r="I6" s="159"/>
      <c r="J6" s="162"/>
      <c r="K6" s="172"/>
      <c r="L6" s="172"/>
      <c r="M6" s="172"/>
      <c r="N6" s="172"/>
      <c r="O6" s="172"/>
      <c r="P6" s="172"/>
    </row>
    <row r="7" spans="1:16" s="41" customFormat="1" ht="14.25" customHeight="1" x14ac:dyDescent="0.2">
      <c r="A7" s="168"/>
      <c r="B7" s="168"/>
      <c r="C7" s="168"/>
      <c r="D7" s="168"/>
      <c r="E7" s="168"/>
      <c r="F7" s="168"/>
      <c r="G7" s="168"/>
      <c r="H7" s="162"/>
      <c r="I7" s="163"/>
      <c r="J7" s="162"/>
      <c r="K7" s="172"/>
      <c r="L7" s="172"/>
      <c r="M7" s="172"/>
      <c r="N7" s="172"/>
      <c r="O7" s="172"/>
      <c r="P7" s="172"/>
    </row>
    <row r="8" spans="1:16" s="41" customFormat="1" ht="14.25" customHeight="1" x14ac:dyDescent="0.2">
      <c r="A8" s="157" t="s">
        <v>4082</v>
      </c>
      <c r="B8" s="157" t="s">
        <v>4079</v>
      </c>
      <c r="C8" s="168"/>
      <c r="D8" s="168"/>
      <c r="E8" s="168"/>
      <c r="F8" s="168"/>
      <c r="G8" s="168"/>
      <c r="H8" s="173" t="s">
        <v>2223</v>
      </c>
      <c r="I8" s="241">
        <f>IF(indice!$C$91="",indice!$D$7,indice!$C$91)</f>
        <v>0</v>
      </c>
      <c r="J8" s="162"/>
      <c r="K8" s="172"/>
      <c r="L8" s="172"/>
      <c r="M8" s="172"/>
      <c r="N8" s="172"/>
      <c r="O8" s="173" t="s">
        <v>2223</v>
      </c>
      <c r="P8" s="198">
        <f>$I$8</f>
        <v>0</v>
      </c>
    </row>
    <row r="9" spans="1:16" s="41" customFormat="1" ht="14.25" customHeight="1" x14ac:dyDescent="0.2">
      <c r="A9" s="168" t="s">
        <v>7386</v>
      </c>
      <c r="B9" s="168"/>
      <c r="C9" s="168"/>
      <c r="D9" s="168"/>
      <c r="E9" s="168"/>
      <c r="F9" s="168"/>
      <c r="G9" s="168"/>
      <c r="H9" s="173" t="s">
        <v>2221</v>
      </c>
      <c r="I9" s="156">
        <f>indice!$E$10</f>
        <v>0</v>
      </c>
      <c r="J9" s="162"/>
      <c r="K9" s="172"/>
      <c r="L9" s="172"/>
      <c r="M9" s="172"/>
      <c r="N9" s="172"/>
      <c r="O9" s="172"/>
      <c r="P9" s="172"/>
    </row>
    <row r="10" spans="1:16" s="41" customFormat="1" ht="13.5" customHeight="1" x14ac:dyDescent="0.2">
      <c r="A10" s="168"/>
      <c r="B10" s="168"/>
      <c r="C10" s="168"/>
      <c r="D10" s="168"/>
      <c r="E10" s="218"/>
      <c r="F10" s="168"/>
      <c r="G10" s="168"/>
      <c r="H10" s="173" t="s">
        <v>2221</v>
      </c>
      <c r="I10" s="156">
        <f>indice!$F$10</f>
        <v>0</v>
      </c>
      <c r="J10" s="162"/>
      <c r="K10" s="172"/>
      <c r="L10" s="172"/>
      <c r="M10" s="172"/>
      <c r="N10" s="172"/>
      <c r="O10" s="172"/>
      <c r="P10" s="172"/>
    </row>
    <row r="11" spans="1:16" s="41" customFormat="1" ht="14.25" customHeight="1" x14ac:dyDescent="0.2">
      <c r="A11" s="55" t="s">
        <v>137</v>
      </c>
      <c r="B11" s="55" t="s">
        <v>4080</v>
      </c>
      <c r="C11" s="288" t="s">
        <v>141</v>
      </c>
      <c r="D11" s="288"/>
      <c r="E11" s="85" t="s">
        <v>143</v>
      </c>
      <c r="F11" s="67" t="s">
        <v>145</v>
      </c>
      <c r="G11" s="67" t="s">
        <v>2223</v>
      </c>
      <c r="H11" s="67" t="s">
        <v>148</v>
      </c>
      <c r="I11" s="68" t="s">
        <v>150</v>
      </c>
      <c r="K11" s="68" t="s">
        <v>3564</v>
      </c>
      <c r="L11" s="68"/>
      <c r="M11" s="68" t="s">
        <v>4534</v>
      </c>
      <c r="N11" s="68"/>
      <c r="O11" s="68" t="s">
        <v>143</v>
      </c>
      <c r="P11" s="68" t="s">
        <v>148</v>
      </c>
    </row>
    <row r="12" spans="1:16" s="41" customFormat="1" ht="14.25" customHeight="1" x14ac:dyDescent="0.2">
      <c r="A12" s="56" t="s">
        <v>138</v>
      </c>
      <c r="B12" s="56" t="s">
        <v>4078</v>
      </c>
      <c r="C12" s="290" t="s">
        <v>142</v>
      </c>
      <c r="D12" s="290"/>
      <c r="E12" s="86" t="s">
        <v>144</v>
      </c>
      <c r="F12" s="69" t="s">
        <v>146</v>
      </c>
      <c r="G12" s="69" t="s">
        <v>147</v>
      </c>
      <c r="H12" s="69" t="s">
        <v>149</v>
      </c>
      <c r="I12" s="70" t="s">
        <v>151</v>
      </c>
      <c r="K12" s="70" t="s">
        <v>3565</v>
      </c>
      <c r="L12" s="70"/>
      <c r="M12" s="70" t="s">
        <v>3566</v>
      </c>
      <c r="N12" s="70"/>
      <c r="O12" s="70" t="s">
        <v>165</v>
      </c>
      <c r="P12" s="70" t="s">
        <v>149</v>
      </c>
    </row>
    <row r="13" spans="1:16" s="41" customFormat="1" ht="14.25" customHeight="1" x14ac:dyDescent="0.2">
      <c r="A13" s="117"/>
      <c r="B13" s="117"/>
      <c r="C13" s="117" t="s">
        <v>159</v>
      </c>
      <c r="D13" s="117" t="s">
        <v>0</v>
      </c>
      <c r="E13" s="118" t="s">
        <v>15</v>
      </c>
      <c r="F13" s="118"/>
      <c r="G13" s="118"/>
      <c r="H13" s="118" t="str">
        <f>E13</f>
        <v>€</v>
      </c>
      <c r="I13" s="120">
        <f>$I$9</f>
        <v>0</v>
      </c>
      <c r="O13" s="121"/>
      <c r="P13" s="121"/>
    </row>
    <row r="14" spans="1:16" s="41" customFormat="1" ht="14.25" customHeight="1" x14ac:dyDescent="0.2">
      <c r="A14" s="117" t="s">
        <v>4516</v>
      </c>
      <c r="B14" s="117" t="s">
        <v>4517</v>
      </c>
      <c r="C14" s="117">
        <v>0.9</v>
      </c>
      <c r="D14" s="117">
        <v>1.2</v>
      </c>
      <c r="E14" s="36">
        <v>666.53</v>
      </c>
      <c r="F14" s="119"/>
      <c r="G14" s="118">
        <f t="shared" ref="G14:G19" si="0">IF(F14="",IF($I$8="","",$I$8),F14)</f>
        <v>0</v>
      </c>
      <c r="H14" s="118">
        <f t="shared" ref="H14:H19" si="1">ROUND(E14*(G14),2)</f>
        <v>0</v>
      </c>
      <c r="I14" s="120">
        <f t="shared" ref="I14:I19" si="2">H14*$I$10</f>
        <v>0</v>
      </c>
      <c r="K14" s="26"/>
      <c r="L14" s="122">
        <f>IFERROR((VLOOKUP(K14,tenute!D:E,2,FALSE)),0)</f>
        <v>0</v>
      </c>
      <c r="M14" s="122"/>
      <c r="O14" s="122">
        <f t="shared" ref="O14:O19" si="3">E14+L14+N14</f>
        <v>666.53</v>
      </c>
      <c r="P14" s="122">
        <f t="shared" ref="P14:P19" si="4">O14*$I$8</f>
        <v>0</v>
      </c>
    </row>
    <row r="15" spans="1:16" s="41" customFormat="1" ht="14.25" customHeight="1" x14ac:dyDescent="0.2">
      <c r="A15" s="117" t="s">
        <v>4511</v>
      </c>
      <c r="B15" s="117" t="s">
        <v>4518</v>
      </c>
      <c r="C15" s="117">
        <v>0.9</v>
      </c>
      <c r="D15" s="117">
        <v>1.2</v>
      </c>
      <c r="E15" s="36">
        <v>666.53</v>
      </c>
      <c r="F15" s="119"/>
      <c r="G15" s="118">
        <f t="shared" si="0"/>
        <v>0</v>
      </c>
      <c r="H15" s="118">
        <f t="shared" si="1"/>
        <v>0</v>
      </c>
      <c r="I15" s="120">
        <f t="shared" si="2"/>
        <v>0</v>
      </c>
      <c r="K15" s="26"/>
      <c r="L15" s="122">
        <f>IFERROR((VLOOKUP(K15,tenute!D:E,2,FALSE)),0)</f>
        <v>0</v>
      </c>
      <c r="M15" s="122"/>
      <c r="O15" s="122">
        <f t="shared" si="3"/>
        <v>666.53</v>
      </c>
      <c r="P15" s="122">
        <f t="shared" si="4"/>
        <v>0</v>
      </c>
    </row>
    <row r="16" spans="1:16" s="41" customFormat="1" ht="14.25" customHeight="1" x14ac:dyDescent="0.2">
      <c r="A16" s="117" t="s">
        <v>4512</v>
      </c>
      <c r="B16" s="117" t="s">
        <v>4519</v>
      </c>
      <c r="C16" s="117">
        <v>1.1000000000000001</v>
      </c>
      <c r="D16" s="117">
        <v>1.5</v>
      </c>
      <c r="E16" s="36">
        <v>729.63</v>
      </c>
      <c r="F16" s="119"/>
      <c r="G16" s="118">
        <f t="shared" si="0"/>
        <v>0</v>
      </c>
      <c r="H16" s="118">
        <f t="shared" si="1"/>
        <v>0</v>
      </c>
      <c r="I16" s="120">
        <f t="shared" si="2"/>
        <v>0</v>
      </c>
      <c r="K16" s="26"/>
      <c r="L16" s="122">
        <f>IFERROR((VLOOKUP(K16,tenute!D:E,2,FALSE)),0)</f>
        <v>0</v>
      </c>
      <c r="M16" s="122"/>
      <c r="O16" s="122">
        <f t="shared" si="3"/>
        <v>729.63</v>
      </c>
      <c r="P16" s="122">
        <f t="shared" si="4"/>
        <v>0</v>
      </c>
    </row>
    <row r="17" spans="1:16" s="41" customFormat="1" ht="14.25" customHeight="1" x14ac:dyDescent="0.2">
      <c r="A17" s="41" t="s">
        <v>4513</v>
      </c>
      <c r="B17" s="41" t="s">
        <v>4520</v>
      </c>
      <c r="C17" s="42">
        <v>1.1000000000000001</v>
      </c>
      <c r="D17" s="42">
        <v>1.5</v>
      </c>
      <c r="E17" s="36">
        <v>729.63</v>
      </c>
      <c r="F17" s="76"/>
      <c r="G17" s="118">
        <f t="shared" si="0"/>
        <v>0</v>
      </c>
      <c r="H17" s="118">
        <f t="shared" si="1"/>
        <v>0</v>
      </c>
      <c r="I17" s="120">
        <f t="shared" si="2"/>
        <v>0</v>
      </c>
      <c r="K17" s="26"/>
      <c r="L17" s="122">
        <f>IFERROR((VLOOKUP(K17,tenute!D:E,2,FALSE)),0)</f>
        <v>0</v>
      </c>
      <c r="M17" s="122"/>
      <c r="O17" s="122">
        <f t="shared" si="3"/>
        <v>729.63</v>
      </c>
      <c r="P17" s="122">
        <f t="shared" si="4"/>
        <v>0</v>
      </c>
    </row>
    <row r="18" spans="1:16" s="41" customFormat="1" ht="14.25" customHeight="1" x14ac:dyDescent="0.2">
      <c r="A18" s="117" t="s">
        <v>4514</v>
      </c>
      <c r="B18" s="117" t="s">
        <v>4521</v>
      </c>
      <c r="C18" s="117">
        <v>1.5</v>
      </c>
      <c r="D18" s="117">
        <v>2</v>
      </c>
      <c r="E18" s="36">
        <v>749.66</v>
      </c>
      <c r="F18" s="119"/>
      <c r="G18" s="118">
        <f t="shared" si="0"/>
        <v>0</v>
      </c>
      <c r="H18" s="118">
        <f t="shared" si="1"/>
        <v>0</v>
      </c>
      <c r="I18" s="120">
        <f t="shared" si="2"/>
        <v>0</v>
      </c>
      <c r="K18" s="26"/>
      <c r="L18" s="122">
        <f>IFERROR((VLOOKUP(K18,tenute!D:E,2,FALSE)),0)</f>
        <v>0</v>
      </c>
      <c r="M18" s="122"/>
      <c r="N18" s="122"/>
      <c r="O18" s="122">
        <f t="shared" si="3"/>
        <v>749.66</v>
      </c>
      <c r="P18" s="122">
        <f t="shared" si="4"/>
        <v>0</v>
      </c>
    </row>
    <row r="19" spans="1:16" s="41" customFormat="1" ht="14.25" customHeight="1" x14ac:dyDescent="0.2">
      <c r="A19" s="117" t="s">
        <v>4515</v>
      </c>
      <c r="B19" s="117" t="s">
        <v>4522</v>
      </c>
      <c r="C19" s="117">
        <v>1.5</v>
      </c>
      <c r="D19" s="117">
        <v>2</v>
      </c>
      <c r="E19" s="36">
        <v>749.66</v>
      </c>
      <c r="F19" s="119"/>
      <c r="G19" s="118">
        <f t="shared" si="0"/>
        <v>0</v>
      </c>
      <c r="H19" s="118">
        <f t="shared" si="1"/>
        <v>0</v>
      </c>
      <c r="I19" s="120">
        <f t="shared" si="2"/>
        <v>0</v>
      </c>
      <c r="K19" s="26"/>
      <c r="L19" s="122">
        <f>IFERROR((VLOOKUP(K19,tenute!D:E,2,FALSE)),0)</f>
        <v>0</v>
      </c>
      <c r="M19" s="122"/>
      <c r="N19" s="122"/>
      <c r="O19" s="122">
        <f t="shared" si="3"/>
        <v>749.66</v>
      </c>
      <c r="P19" s="122">
        <f t="shared" si="4"/>
        <v>0</v>
      </c>
    </row>
    <row r="20" spans="1:16" s="41" customFormat="1" ht="14.25" customHeight="1" x14ac:dyDescent="0.25">
      <c r="C20" s="42"/>
      <c r="D20" s="42"/>
      <c r="E20" s="179"/>
      <c r="F20" s="76"/>
      <c r="G20" s="76"/>
      <c r="H20" s="76"/>
      <c r="I20" s="44"/>
    </row>
    <row r="21" spans="1:16" s="41" customFormat="1" ht="14.25" customHeight="1" x14ac:dyDescent="0.2">
      <c r="A21" s="117" t="s">
        <v>4523</v>
      </c>
      <c r="B21" s="117" t="s">
        <v>4526</v>
      </c>
      <c r="C21" s="117">
        <v>0.9</v>
      </c>
      <c r="D21" s="117">
        <v>1.2</v>
      </c>
      <c r="E21" s="36">
        <v>666.53</v>
      </c>
      <c r="F21" s="119"/>
      <c r="G21" s="118">
        <f>IF(F21="",IF($I$8="","",$I$8),F21)</f>
        <v>0</v>
      </c>
      <c r="H21" s="118">
        <f>ROUND(E21*(G21),2)</f>
        <v>0</v>
      </c>
      <c r="I21" s="120">
        <f>H21*$I$10</f>
        <v>0</v>
      </c>
      <c r="K21" s="26"/>
      <c r="L21" s="122">
        <f>IFERROR((VLOOKUP(K21,tenute!D:E,2,FALSE)),0)</f>
        <v>0</v>
      </c>
      <c r="M21" s="122"/>
      <c r="N21" s="122"/>
      <c r="O21" s="122">
        <f>E21+L21+N21</f>
        <v>666.53</v>
      </c>
      <c r="P21" s="122">
        <f>O21*$I$8</f>
        <v>0</v>
      </c>
    </row>
    <row r="22" spans="1:16" s="41" customFormat="1" ht="14.25" customHeight="1" x14ac:dyDescent="0.2">
      <c r="A22" s="117" t="s">
        <v>4524</v>
      </c>
      <c r="B22" s="117" t="s">
        <v>4527</v>
      </c>
      <c r="C22" s="117">
        <v>1.1000000000000001</v>
      </c>
      <c r="D22" s="117">
        <v>1.5</v>
      </c>
      <c r="E22" s="36">
        <v>729.63</v>
      </c>
      <c r="F22" s="119"/>
      <c r="G22" s="118">
        <f>IF(F22="",IF($I$8="","",$I$8),F22)</f>
        <v>0</v>
      </c>
      <c r="H22" s="118">
        <f>ROUND(E22*(G22),2)</f>
        <v>0</v>
      </c>
      <c r="I22" s="120">
        <f>H22*$I$10</f>
        <v>0</v>
      </c>
      <c r="K22" s="26"/>
      <c r="L22" s="122">
        <f>IFERROR((VLOOKUP(K22,tenute!D:E,2,FALSE)),0)</f>
        <v>0</v>
      </c>
      <c r="M22" s="122"/>
      <c r="N22" s="122"/>
      <c r="O22" s="122">
        <f>E22+L22+N22</f>
        <v>729.63</v>
      </c>
      <c r="P22" s="122">
        <f>O22*$I$8</f>
        <v>0</v>
      </c>
    </row>
    <row r="23" spans="1:16" s="41" customFormat="1" ht="14.25" customHeight="1" x14ac:dyDescent="0.2">
      <c r="A23" s="117" t="s">
        <v>4525</v>
      </c>
      <c r="B23" s="117" t="s">
        <v>4528</v>
      </c>
      <c r="C23" s="117">
        <v>1.5</v>
      </c>
      <c r="D23" s="117">
        <v>2</v>
      </c>
      <c r="E23" s="36">
        <v>832.78</v>
      </c>
      <c r="F23" s="119"/>
      <c r="G23" s="118">
        <f>IF(F23="",IF($I$8="","",$I$8),F23)</f>
        <v>0</v>
      </c>
      <c r="H23" s="118">
        <f>ROUND(E23*(G23),2)</f>
        <v>0</v>
      </c>
      <c r="I23" s="120">
        <f>H23*$I$10</f>
        <v>0</v>
      </c>
      <c r="K23" s="26"/>
      <c r="L23" s="122">
        <f>IFERROR((VLOOKUP(K23,tenute!D:E,2,FALSE)),0)</f>
        <v>0</v>
      </c>
      <c r="M23" s="122"/>
      <c r="N23" s="122"/>
      <c r="O23" s="122">
        <f>E23+L23+N23</f>
        <v>832.78</v>
      </c>
      <c r="P23" s="122">
        <f>O23*$I$8</f>
        <v>0</v>
      </c>
    </row>
    <row r="24" spans="1:16" s="41" customFormat="1" ht="14.25" customHeight="1" x14ac:dyDescent="0.2">
      <c r="E24" s="76"/>
      <c r="F24" s="76"/>
      <c r="G24" s="76"/>
      <c r="H24" s="76"/>
      <c r="I24" s="44"/>
    </row>
    <row r="25" spans="1:16" s="41" customFormat="1" ht="14.25" customHeight="1" x14ac:dyDescent="0.2">
      <c r="E25" s="76"/>
      <c r="F25" s="76"/>
      <c r="G25" s="76"/>
      <c r="H25" s="28"/>
      <c r="I25" s="44"/>
    </row>
    <row r="26" spans="1:16" s="41" customFormat="1" ht="14.25" customHeight="1" x14ac:dyDescent="0.2">
      <c r="E26" s="76"/>
      <c r="F26" s="76"/>
      <c r="G26" s="76"/>
      <c r="H26" s="76"/>
      <c r="I26" s="44"/>
    </row>
  </sheetData>
  <mergeCells count="6">
    <mergeCell ref="A3:A4"/>
    <mergeCell ref="K3:P4"/>
    <mergeCell ref="C11:D11"/>
    <mergeCell ref="C12:D12"/>
    <mergeCell ref="A1:I1"/>
    <mergeCell ref="A2:I2"/>
  </mergeCells>
  <conditionalFormatting sqref="A14:D16 A18:D19 F18:H19 F14:H16">
    <cfRule type="expression" dxfId="341" priority="25">
      <formula>MOD(ROW(),2)=0</formula>
    </cfRule>
  </conditionalFormatting>
  <conditionalFormatting sqref="A21:D23 F21:I23">
    <cfRule type="expression" dxfId="340" priority="11">
      <formula>MOD(ROW(),2)=0</formula>
    </cfRule>
  </conditionalFormatting>
  <conditionalFormatting sqref="G17:H17">
    <cfRule type="expression" dxfId="339" priority="46">
      <formula>MOD(ROW(),2)=0</formula>
    </cfRule>
  </conditionalFormatting>
  <conditionalFormatting sqref="I14:I19">
    <cfRule type="expression" dxfId="338" priority="41">
      <formula>MOD(ROW(),2)=0</formula>
    </cfRule>
  </conditionalFormatting>
  <conditionalFormatting sqref="K14:P19">
    <cfRule type="expression" dxfId="337" priority="7">
      <formula>MOD(ROW(),2)=0</formula>
    </cfRule>
  </conditionalFormatting>
  <conditionalFormatting sqref="K21:P23">
    <cfRule type="expression" dxfId="336" priority="6">
      <formula>MOD(ROW(),2)=0</formula>
    </cfRule>
  </conditionalFormatting>
  <conditionalFormatting sqref="E14:E19">
    <cfRule type="expression" dxfId="335" priority="5">
      <formula>MOD(ROW(),2)=0</formula>
    </cfRule>
  </conditionalFormatting>
  <conditionalFormatting sqref="E21">
    <cfRule type="expression" dxfId="334" priority="3">
      <formula>MOD(ROW(),2)=0</formula>
    </cfRule>
  </conditionalFormatting>
  <conditionalFormatting sqref="E22">
    <cfRule type="expression" dxfId="333" priority="2">
      <formula>MOD(ROW(),2)=0</formula>
    </cfRule>
  </conditionalFormatting>
  <conditionalFormatting sqref="E23">
    <cfRule type="expression" dxfId="332" priority="1">
      <formula>MOD(ROW(),2)=0</formula>
    </cfRule>
  </conditionalFormatting>
  <dataValidations count="1">
    <dataValidation type="list" allowBlank="1" showInputMessage="1" showErrorMessage="1" sqref="K14:K19 K21:K23">
      <formula1>BURGMANNGXD15</formula1>
    </dataValidation>
  </dataValidations>
  <hyperlinks>
    <hyperlink ref="H5" location="indice!A1" display="INDICE"/>
  </hyperlinks>
  <pageMargins left="0.75" right="0.75" top="1" bottom="1" header="0.5" footer="0.5"/>
  <pageSetup paperSize="9" orientation="portrait" horizontalDpi="4294967292" verticalDpi="4294967292"/>
  <ignoredErrors>
    <ignoredError sqref="L14:P23" unlocked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0">
    <tabColor theme="8" tint="-0.249977111117893"/>
  </sheetPr>
  <dimension ref="A1:J41"/>
  <sheetViews>
    <sheetView zoomScaleNormal="100" zoomScalePageLayoutView="120" workbookViewId="0">
      <selection activeCell="A3" sqref="A3:A4"/>
    </sheetView>
  </sheetViews>
  <sheetFormatPr defaultColWidth="10.85546875" defaultRowHeight="14.25" customHeight="1" x14ac:dyDescent="0.2"/>
  <cols>
    <col min="1" max="1" width="17.140625" style="41" customWidth="1"/>
    <col min="2" max="2" width="37.140625" style="41" customWidth="1"/>
    <col min="3" max="3" width="8.140625" style="41" bestFit="1" customWidth="1"/>
    <col min="4" max="4" width="5.85546875" style="41" bestFit="1" customWidth="1"/>
    <col min="5" max="5" width="8.140625" style="76" bestFit="1" customWidth="1"/>
    <col min="6" max="6" width="17.140625" style="41" bestFit="1" customWidth="1"/>
    <col min="7" max="8" width="17.42578125" style="41" bestFit="1" customWidth="1"/>
    <col min="9" max="9" width="20.140625" style="44" bestFit="1" customWidth="1"/>
    <col min="10" max="16384" width="10.85546875" style="41"/>
  </cols>
  <sheetData>
    <row r="1" spans="1:10" ht="14.25" customHeight="1" x14ac:dyDescent="0.2">
      <c r="A1" s="317" t="s">
        <v>8513</v>
      </c>
      <c r="B1" s="317"/>
      <c r="C1" s="317"/>
      <c r="D1" s="317"/>
      <c r="E1" s="317"/>
      <c r="F1" s="317"/>
      <c r="G1" s="317"/>
      <c r="H1" s="317"/>
      <c r="I1" s="317"/>
    </row>
    <row r="2" spans="1:10" ht="14.25" customHeight="1" x14ac:dyDescent="0.2">
      <c r="A2" s="317" t="s">
        <v>8514</v>
      </c>
      <c r="B2" s="317"/>
      <c r="C2" s="317"/>
      <c r="D2" s="317"/>
      <c r="E2" s="317"/>
      <c r="F2" s="317"/>
      <c r="G2" s="317"/>
      <c r="H2" s="317"/>
      <c r="I2" s="317"/>
    </row>
    <row r="3" spans="1:10" ht="14.25" customHeight="1" x14ac:dyDescent="0.2">
      <c r="A3" s="292" t="s">
        <v>558</v>
      </c>
      <c r="B3" s="79"/>
      <c r="C3" s="79"/>
      <c r="D3" s="79"/>
      <c r="E3" s="79"/>
      <c r="F3" s="79"/>
      <c r="G3" s="79"/>
      <c r="H3" s="79"/>
      <c r="I3" s="79"/>
    </row>
    <row r="4" spans="1:10" ht="14.25" customHeight="1" x14ac:dyDescent="0.2">
      <c r="A4" s="292"/>
      <c r="B4" s="79"/>
      <c r="C4" s="79"/>
      <c r="D4" s="79"/>
      <c r="E4" s="79"/>
      <c r="F4" s="79"/>
      <c r="G4" s="79"/>
      <c r="H4" s="79"/>
      <c r="I4" s="79"/>
    </row>
    <row r="5" spans="1:10" ht="14.25" customHeight="1" x14ac:dyDescent="0.2">
      <c r="A5" s="168" t="s">
        <v>90</v>
      </c>
      <c r="B5" s="168"/>
      <c r="C5" s="168"/>
      <c r="D5" s="168"/>
      <c r="E5" s="168"/>
      <c r="F5" s="168"/>
      <c r="G5" s="168"/>
      <c r="H5" s="182" t="s">
        <v>2224</v>
      </c>
      <c r="I5" s="159"/>
    </row>
    <row r="6" spans="1:10" ht="14.25" customHeight="1" x14ac:dyDescent="0.2">
      <c r="A6" s="168" t="s">
        <v>77</v>
      </c>
      <c r="B6" s="168"/>
      <c r="C6" s="168"/>
      <c r="D6" s="168"/>
      <c r="E6" s="168"/>
      <c r="F6" s="168"/>
      <c r="G6" s="168"/>
      <c r="H6" s="184" t="s">
        <v>3431</v>
      </c>
      <c r="I6" s="184" t="s">
        <v>2193</v>
      </c>
    </row>
    <row r="7" spans="1:10" ht="14.25" customHeight="1" x14ac:dyDescent="0.2">
      <c r="A7" s="168"/>
      <c r="B7" s="168"/>
      <c r="C7" s="168"/>
      <c r="D7" s="168"/>
      <c r="E7" s="168"/>
      <c r="F7" s="168"/>
      <c r="G7" s="168"/>
      <c r="H7" s="244"/>
      <c r="I7" s="245"/>
      <c r="J7" s="110"/>
    </row>
    <row r="8" spans="1:10" ht="14.25" customHeight="1" x14ac:dyDescent="0.2">
      <c r="A8" s="157" t="s">
        <v>4082</v>
      </c>
      <c r="B8" s="157" t="s">
        <v>4079</v>
      </c>
      <c r="C8" s="168"/>
      <c r="D8" s="168"/>
      <c r="E8" s="168"/>
      <c r="F8" s="168"/>
      <c r="G8" s="168"/>
      <c r="H8" s="173" t="s">
        <v>2223</v>
      </c>
      <c r="I8" s="156">
        <f>IF(indice!$C$94="",indice!$D$7,indice!$C$94)</f>
        <v>0</v>
      </c>
    </row>
    <row r="9" spans="1:10" ht="14.25" customHeight="1" x14ac:dyDescent="0.2">
      <c r="A9" s="168" t="s">
        <v>4129</v>
      </c>
      <c r="B9" s="168" t="s">
        <v>4132</v>
      </c>
      <c r="C9" s="168"/>
      <c r="D9" s="168"/>
      <c r="E9" s="168"/>
      <c r="F9" s="168"/>
      <c r="G9" s="168"/>
      <c r="H9" s="173" t="s">
        <v>2221</v>
      </c>
      <c r="I9" s="156">
        <f>indice!$E$10</f>
        <v>0</v>
      </c>
    </row>
    <row r="10" spans="1:10" ht="14.25" customHeight="1" x14ac:dyDescent="0.2">
      <c r="A10" s="168" t="s">
        <v>4134</v>
      </c>
      <c r="B10" s="168" t="s">
        <v>4133</v>
      </c>
      <c r="C10" s="168"/>
      <c r="D10" s="168"/>
      <c r="E10" s="168"/>
      <c r="F10" s="168"/>
      <c r="G10" s="168"/>
      <c r="H10" s="173" t="s">
        <v>2221</v>
      </c>
      <c r="I10" s="156">
        <f>indice!$F$10</f>
        <v>0</v>
      </c>
    </row>
    <row r="11" spans="1:10" ht="14.25" customHeight="1" x14ac:dyDescent="0.2">
      <c r="A11" s="55" t="s">
        <v>137</v>
      </c>
      <c r="B11" s="55" t="s">
        <v>4077</v>
      </c>
      <c r="C11" s="55" t="s">
        <v>141</v>
      </c>
      <c r="D11" s="55"/>
      <c r="E11" s="85" t="s">
        <v>143</v>
      </c>
      <c r="F11" s="67" t="s">
        <v>145</v>
      </c>
      <c r="G11" s="67" t="s">
        <v>2223</v>
      </c>
      <c r="H11" s="67" t="s">
        <v>148</v>
      </c>
      <c r="I11" s="68" t="s">
        <v>150</v>
      </c>
    </row>
    <row r="12" spans="1:10" ht="14.25" customHeight="1" x14ac:dyDescent="0.2">
      <c r="A12" s="56" t="s">
        <v>138</v>
      </c>
      <c r="B12" s="56" t="s">
        <v>4078</v>
      </c>
      <c r="C12" s="56" t="s">
        <v>142</v>
      </c>
      <c r="D12" s="56"/>
      <c r="E12" s="86" t="s">
        <v>144</v>
      </c>
      <c r="F12" s="69" t="s">
        <v>146</v>
      </c>
      <c r="G12" s="69" t="s">
        <v>147</v>
      </c>
      <c r="H12" s="69" t="s">
        <v>149</v>
      </c>
      <c r="I12" s="70" t="s">
        <v>151</v>
      </c>
    </row>
    <row r="13" spans="1:10" ht="14.25" customHeight="1" x14ac:dyDescent="0.2">
      <c r="A13" s="22"/>
      <c r="B13" s="22"/>
      <c r="C13" s="22" t="s">
        <v>159</v>
      </c>
      <c r="D13" s="22" t="s">
        <v>0</v>
      </c>
      <c r="E13" s="36" t="s">
        <v>15</v>
      </c>
      <c r="F13" s="36"/>
      <c r="G13" s="36"/>
      <c r="H13" s="36" t="str">
        <f>E13</f>
        <v>€</v>
      </c>
      <c r="I13" s="24">
        <f>$I$9</f>
        <v>0</v>
      </c>
    </row>
    <row r="14" spans="1:10" s="281" customFormat="1" ht="14.25" customHeight="1" x14ac:dyDescent="0.2">
      <c r="A14" s="275" t="s">
        <v>2670</v>
      </c>
      <c r="B14" s="275" t="s">
        <v>559</v>
      </c>
      <c r="C14" s="275">
        <v>0.55000000000000004</v>
      </c>
      <c r="D14" s="275">
        <v>0.75</v>
      </c>
      <c r="E14" s="36">
        <v>610.11</v>
      </c>
      <c r="F14" s="280"/>
      <c r="G14" s="276">
        <f>IF(F14="",IF($I$8="","",$I$8),F14)</f>
        <v>0</v>
      </c>
      <c r="H14" s="276">
        <f>ROUND(E14*(G14),2)</f>
        <v>0</v>
      </c>
      <c r="I14" s="164">
        <f>H14*$I$10</f>
        <v>0</v>
      </c>
    </row>
    <row r="15" spans="1:10" ht="14.25" customHeight="1" x14ac:dyDescent="0.2">
      <c r="A15" s="22" t="s">
        <v>560</v>
      </c>
      <c r="B15" s="22" t="s">
        <v>561</v>
      </c>
      <c r="C15" s="22">
        <v>0.75</v>
      </c>
      <c r="D15" s="22">
        <v>1</v>
      </c>
      <c r="E15" s="36">
        <v>700.8</v>
      </c>
      <c r="F15" s="62"/>
      <c r="G15" s="36">
        <f>IF(F15="",IF($I$8="","",$I$8),F15)</f>
        <v>0</v>
      </c>
      <c r="H15" s="36">
        <f>ROUND(E15*(G15),2)</f>
        <v>0</v>
      </c>
      <c r="I15" s="24">
        <f>H15*$I$10</f>
        <v>0</v>
      </c>
    </row>
    <row r="16" spans="1:10" ht="14.25" customHeight="1" x14ac:dyDescent="0.2">
      <c r="A16" s="22" t="s">
        <v>562</v>
      </c>
      <c r="B16" s="22" t="s">
        <v>563</v>
      </c>
      <c r="C16" s="22">
        <v>0.9</v>
      </c>
      <c r="D16" s="22">
        <v>1.2</v>
      </c>
      <c r="E16" s="36">
        <v>758.49</v>
      </c>
      <c r="F16" s="62"/>
      <c r="G16" s="36">
        <f>IF(F16="",IF($I$8="","",$I$8),F16)</f>
        <v>0</v>
      </c>
      <c r="H16" s="36">
        <f>ROUND(E16*(G16),2)</f>
        <v>0</v>
      </c>
      <c r="I16" s="24">
        <f>H16*$I$10</f>
        <v>0</v>
      </c>
    </row>
    <row r="17" spans="1:9" ht="14.25" customHeight="1" x14ac:dyDescent="0.25">
      <c r="E17" s="179"/>
    </row>
    <row r="18" spans="1:9" ht="14.25" customHeight="1" x14ac:dyDescent="0.2">
      <c r="A18" s="22" t="s">
        <v>564</v>
      </c>
      <c r="B18" s="22" t="s">
        <v>565</v>
      </c>
      <c r="C18" s="22">
        <v>0.55000000000000004</v>
      </c>
      <c r="D18" s="22">
        <v>0.75</v>
      </c>
      <c r="E18" s="36">
        <v>641.44000000000005</v>
      </c>
      <c r="F18" s="62"/>
      <c r="G18" s="36">
        <f>IF(F18="",IF($I$8="","",$I$8),F18)</f>
        <v>0</v>
      </c>
      <c r="H18" s="36">
        <f>ROUND(E18*(G18),2)</f>
        <v>0</v>
      </c>
      <c r="I18" s="24">
        <f>H18*$I$10</f>
        <v>0</v>
      </c>
    </row>
    <row r="19" spans="1:9" ht="14.25" customHeight="1" x14ac:dyDescent="0.2">
      <c r="A19" s="22" t="s">
        <v>566</v>
      </c>
      <c r="B19" s="22" t="s">
        <v>567</v>
      </c>
      <c r="C19" s="22">
        <v>0.75</v>
      </c>
      <c r="D19" s="22">
        <v>1</v>
      </c>
      <c r="E19" s="36">
        <v>730.47</v>
      </c>
      <c r="F19" s="62"/>
      <c r="G19" s="36">
        <f>IF(F19="",IF($I$8="","",$I$8),F19)</f>
        <v>0</v>
      </c>
      <c r="H19" s="36">
        <f>ROUND(E19*(G19),2)</f>
        <v>0</v>
      </c>
      <c r="I19" s="24">
        <f>H19*$I$10</f>
        <v>0</v>
      </c>
    </row>
    <row r="20" spans="1:9" ht="14.25" customHeight="1" x14ac:dyDescent="0.2">
      <c r="A20" s="22" t="s">
        <v>568</v>
      </c>
      <c r="B20" s="22" t="s">
        <v>569</v>
      </c>
      <c r="C20" s="22">
        <v>0.9</v>
      </c>
      <c r="D20" s="22">
        <v>1.2</v>
      </c>
      <c r="E20" s="36">
        <v>788.18</v>
      </c>
      <c r="F20" s="62"/>
      <c r="G20" s="36">
        <f>IF(F20="",IF($I$8="","",$I$8),F20)</f>
        <v>0</v>
      </c>
      <c r="H20" s="36">
        <f>ROUND(E20*(G20),2)</f>
        <v>0</v>
      </c>
      <c r="I20" s="24">
        <f>H20*$I$10</f>
        <v>0</v>
      </c>
    </row>
    <row r="22" spans="1:9" ht="14.25" customHeight="1" x14ac:dyDescent="0.2">
      <c r="A22" s="22" t="s">
        <v>570</v>
      </c>
      <c r="B22" s="22" t="s">
        <v>571</v>
      </c>
      <c r="C22" s="22">
        <v>0.55000000000000004</v>
      </c>
      <c r="D22" s="22">
        <v>0.75</v>
      </c>
      <c r="E22" s="36">
        <v>626.59</v>
      </c>
      <c r="F22" s="35"/>
      <c r="G22" s="36">
        <f>IF(F22="",IF($I$8="","",$I$8),F22)</f>
        <v>0</v>
      </c>
      <c r="H22" s="36">
        <f>ROUND(E22*(G22),2)</f>
        <v>0</v>
      </c>
      <c r="I22" s="24">
        <f>H22*$I$10</f>
        <v>0</v>
      </c>
    </row>
    <row r="23" spans="1:9" ht="14.25" customHeight="1" x14ac:dyDescent="0.2">
      <c r="A23" s="22" t="s">
        <v>572</v>
      </c>
      <c r="B23" s="22" t="s">
        <v>573</v>
      </c>
      <c r="C23" s="22">
        <v>0.9</v>
      </c>
      <c r="D23" s="22">
        <v>1.2</v>
      </c>
      <c r="E23" s="36">
        <v>774.96</v>
      </c>
      <c r="F23" s="35"/>
      <c r="G23" s="36">
        <f>IF(F23="",IF($I$8="","",$I$8),F23)</f>
        <v>0</v>
      </c>
      <c r="H23" s="36">
        <f>ROUND(E23*(G23),2)</f>
        <v>0</v>
      </c>
      <c r="I23" s="24">
        <f>H23*$I$10</f>
        <v>0</v>
      </c>
    </row>
    <row r="24" spans="1:9" ht="14.25" customHeight="1" x14ac:dyDescent="0.25">
      <c r="E24" s="179"/>
    </row>
    <row r="25" spans="1:9" ht="14.25" customHeight="1" x14ac:dyDescent="0.2">
      <c r="A25" s="22" t="s">
        <v>574</v>
      </c>
      <c r="B25" s="22" t="s">
        <v>575</v>
      </c>
      <c r="C25" s="22">
        <v>0.55000000000000004</v>
      </c>
      <c r="D25" s="22">
        <v>0.75</v>
      </c>
      <c r="E25" s="36">
        <v>657.92</v>
      </c>
      <c r="F25" s="35"/>
      <c r="G25" s="36">
        <f>IF(F25="",IF($I$8="","",$I$8),F25)</f>
        <v>0</v>
      </c>
      <c r="H25" s="36">
        <f>ROUND(E25*(G25),2)</f>
        <v>0</v>
      </c>
      <c r="I25" s="24">
        <f>H25*$I$10</f>
        <v>0</v>
      </c>
    </row>
    <row r="26" spans="1:9" ht="14.25" customHeight="1" x14ac:dyDescent="0.2">
      <c r="A26" s="22" t="s">
        <v>576</v>
      </c>
      <c r="B26" s="22" t="s">
        <v>577</v>
      </c>
      <c r="C26" s="22">
        <v>0.9</v>
      </c>
      <c r="D26" s="22">
        <v>1.2</v>
      </c>
      <c r="E26" s="36">
        <v>804.67</v>
      </c>
      <c r="F26" s="35"/>
      <c r="G26" s="36">
        <f>IF(F26="",IF($I$8="","",$I$8),F26)</f>
        <v>0</v>
      </c>
      <c r="H26" s="36">
        <f>ROUND(E26*(G26),2)</f>
        <v>0</v>
      </c>
      <c r="I26" s="24">
        <f>H26*$I$10</f>
        <v>0</v>
      </c>
    </row>
    <row r="41" spans="8:8" ht="14.25" customHeight="1" x14ac:dyDescent="0.2">
      <c r="H41" s="28"/>
    </row>
  </sheetData>
  <mergeCells count="3">
    <mergeCell ref="A3:A4"/>
    <mergeCell ref="A1:I1"/>
    <mergeCell ref="A2:I2"/>
  </mergeCells>
  <conditionalFormatting sqref="A14:D16 A18:D20 A22:D23 A27:I27 A25:D26 F25:I26 F22:I23 F18:I20 F14:I16">
    <cfRule type="expression" dxfId="331" priority="43">
      <formula>MOD(ROW(),2)=0</formula>
    </cfRule>
  </conditionalFormatting>
  <conditionalFormatting sqref="E20">
    <cfRule type="expression" dxfId="330" priority="9">
      <formula>MOD(ROW(),2)=0</formula>
    </cfRule>
  </conditionalFormatting>
  <conditionalFormatting sqref="E20">
    <cfRule type="expression" dxfId="329" priority="10">
      <formula>MOD(ROW(),2)=0</formula>
    </cfRule>
  </conditionalFormatting>
  <conditionalFormatting sqref="E19">
    <cfRule type="expression" dxfId="328" priority="11">
      <formula>MOD(ROW(),2)=0</formula>
    </cfRule>
  </conditionalFormatting>
  <conditionalFormatting sqref="E19">
    <cfRule type="expression" dxfId="327" priority="12">
      <formula>MOD(ROW(),2)=0</formula>
    </cfRule>
  </conditionalFormatting>
  <conditionalFormatting sqref="E18">
    <cfRule type="expression" dxfId="326" priority="13">
      <formula>MOD(ROW(),2)=0</formula>
    </cfRule>
  </conditionalFormatting>
  <conditionalFormatting sqref="E18">
    <cfRule type="expression" dxfId="325" priority="14">
      <formula>MOD(ROW(),2)=0</formula>
    </cfRule>
  </conditionalFormatting>
  <conditionalFormatting sqref="E14">
    <cfRule type="expression" dxfId="324" priority="19">
      <formula>MOD(ROW(),2)=0</formula>
    </cfRule>
  </conditionalFormatting>
  <conditionalFormatting sqref="E14">
    <cfRule type="expression" dxfId="323" priority="20">
      <formula>MOD(ROW(),2)=0</formula>
    </cfRule>
  </conditionalFormatting>
  <conditionalFormatting sqref="E15">
    <cfRule type="expression" dxfId="322" priority="17">
      <formula>MOD(ROW(),2)=0</formula>
    </cfRule>
  </conditionalFormatting>
  <conditionalFormatting sqref="E15">
    <cfRule type="expression" dxfId="321" priority="18">
      <formula>MOD(ROW(),2)=0</formula>
    </cfRule>
  </conditionalFormatting>
  <conditionalFormatting sqref="E16">
    <cfRule type="expression" dxfId="320" priority="15">
      <formula>MOD(ROW(),2)=0</formula>
    </cfRule>
  </conditionalFormatting>
  <conditionalFormatting sqref="E16">
    <cfRule type="expression" dxfId="319" priority="16">
      <formula>MOD(ROW(),2)=0</formula>
    </cfRule>
  </conditionalFormatting>
  <conditionalFormatting sqref="E22">
    <cfRule type="expression" dxfId="318" priority="7">
      <formula>MOD(ROW(),2)=0</formula>
    </cfRule>
  </conditionalFormatting>
  <conditionalFormatting sqref="E22">
    <cfRule type="expression" dxfId="317" priority="8">
      <formula>MOD(ROW(),2)=0</formula>
    </cfRule>
  </conditionalFormatting>
  <conditionalFormatting sqref="E23">
    <cfRule type="expression" dxfId="316" priority="5">
      <formula>MOD(ROW(),2)=0</formula>
    </cfRule>
  </conditionalFormatting>
  <conditionalFormatting sqref="E23">
    <cfRule type="expression" dxfId="315" priority="6">
      <formula>MOD(ROW(),2)=0</formula>
    </cfRule>
  </conditionalFormatting>
  <conditionalFormatting sqref="E25">
    <cfRule type="expression" dxfId="314" priority="3">
      <formula>MOD(ROW(),2)=0</formula>
    </cfRule>
  </conditionalFormatting>
  <conditionalFormatting sqref="E25">
    <cfRule type="expression" dxfId="313" priority="4">
      <formula>MOD(ROW(),2)=0</formula>
    </cfRule>
  </conditionalFormatting>
  <conditionalFormatting sqref="E26">
    <cfRule type="expression" dxfId="312" priority="1">
      <formula>MOD(ROW(),2)=0</formula>
    </cfRule>
  </conditionalFormatting>
  <conditionalFormatting sqref="E26">
    <cfRule type="expression" dxfId="311" priority="2">
      <formula>MOD(ROW(),2)=0</formula>
    </cfRule>
  </conditionalFormatting>
  <hyperlinks>
    <hyperlink ref="H5" location="indice!A1" display="INDICE"/>
    <hyperlink ref="H6" location="a52" display="KIT AGGIUNTIVO"/>
    <hyperlink ref="I6" location="a52" display="ADDITIONAL KIT"/>
  </hyperlinks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1">
    <tabColor theme="8" tint="-0.249977111117893"/>
  </sheetPr>
  <dimension ref="A1:I65"/>
  <sheetViews>
    <sheetView zoomScaleNormal="100" zoomScalePageLayoutView="120" workbookViewId="0">
      <selection activeCell="A3" sqref="A3:B4"/>
    </sheetView>
  </sheetViews>
  <sheetFormatPr defaultColWidth="10.85546875" defaultRowHeight="14.25" customHeight="1" x14ac:dyDescent="0.2"/>
  <cols>
    <col min="1" max="1" width="15.42578125" style="41" customWidth="1"/>
    <col min="2" max="2" width="23.42578125" style="41" bestFit="1" customWidth="1"/>
    <col min="3" max="3" width="9.42578125" style="41" bestFit="1" customWidth="1"/>
    <col min="4" max="4" width="4.85546875" style="41" bestFit="1" customWidth="1"/>
    <col min="5" max="5" width="12.42578125" style="76" customWidth="1"/>
    <col min="6" max="6" width="17.140625" style="41" bestFit="1" customWidth="1"/>
    <col min="7" max="8" width="17.42578125" style="41" bestFit="1" customWidth="1"/>
    <col min="9" max="9" width="20.140625" style="44" bestFit="1" customWidth="1"/>
    <col min="10" max="16384" width="10.85546875" style="41"/>
  </cols>
  <sheetData>
    <row r="1" spans="1:9" ht="14.25" customHeight="1" x14ac:dyDescent="0.2">
      <c r="A1" s="317" t="s">
        <v>8513</v>
      </c>
      <c r="B1" s="317"/>
      <c r="C1" s="317"/>
      <c r="D1" s="317"/>
      <c r="E1" s="317"/>
      <c r="F1" s="317"/>
      <c r="G1" s="317"/>
      <c r="H1" s="317"/>
      <c r="I1" s="317"/>
    </row>
    <row r="2" spans="1:9" ht="14.25" customHeight="1" x14ac:dyDescent="0.2">
      <c r="A2" s="317" t="s">
        <v>8514</v>
      </c>
      <c r="B2" s="317"/>
      <c r="C2" s="317"/>
      <c r="D2" s="317"/>
      <c r="E2" s="317"/>
      <c r="F2" s="317"/>
      <c r="G2" s="317"/>
      <c r="H2" s="317"/>
      <c r="I2" s="317"/>
    </row>
    <row r="3" spans="1:9" ht="14.25" customHeight="1" x14ac:dyDescent="0.2">
      <c r="A3" s="292" t="s">
        <v>115</v>
      </c>
      <c r="B3" s="292"/>
      <c r="C3" s="79"/>
      <c r="D3" s="79"/>
      <c r="E3" s="79"/>
      <c r="F3" s="79"/>
      <c r="G3" s="79"/>
      <c r="H3" s="79"/>
      <c r="I3" s="79"/>
    </row>
    <row r="4" spans="1:9" ht="14.25" customHeight="1" x14ac:dyDescent="0.2">
      <c r="A4" s="292"/>
      <c r="B4" s="292"/>
      <c r="C4" s="79"/>
      <c r="D4" s="79"/>
      <c r="E4" s="79"/>
      <c r="F4" s="79"/>
      <c r="G4" s="79"/>
      <c r="H4" s="79"/>
      <c r="I4" s="79"/>
    </row>
    <row r="5" spans="1:9" ht="14.25" customHeight="1" x14ac:dyDescent="0.2">
      <c r="A5" s="168" t="s">
        <v>90</v>
      </c>
      <c r="B5" s="168"/>
      <c r="C5" s="168"/>
      <c r="D5" s="168"/>
      <c r="E5" s="168"/>
      <c r="F5" s="168"/>
      <c r="G5" s="168"/>
      <c r="H5" s="182" t="s">
        <v>2224</v>
      </c>
      <c r="I5" s="159"/>
    </row>
    <row r="6" spans="1:9" ht="14.25" customHeight="1" x14ac:dyDescent="0.2">
      <c r="A6" s="168" t="s">
        <v>77</v>
      </c>
      <c r="B6" s="168"/>
      <c r="C6" s="168"/>
      <c r="D6" s="168"/>
      <c r="E6" s="168"/>
      <c r="F6" s="168"/>
      <c r="G6" s="168"/>
      <c r="H6" s="184" t="s">
        <v>2192</v>
      </c>
      <c r="I6" s="171" t="s">
        <v>2193</v>
      </c>
    </row>
    <row r="7" spans="1:9" ht="14.25" customHeight="1" x14ac:dyDescent="0.2">
      <c r="A7" s="168"/>
      <c r="B7" s="168"/>
      <c r="C7" s="168"/>
      <c r="D7" s="168"/>
      <c r="E7" s="168"/>
      <c r="F7" s="168"/>
      <c r="G7" s="168"/>
      <c r="H7" s="162"/>
      <c r="I7" s="163"/>
    </row>
    <row r="8" spans="1:9" ht="14.25" customHeight="1" x14ac:dyDescent="0.2">
      <c r="A8" s="157" t="s">
        <v>4082</v>
      </c>
      <c r="B8" s="157" t="s">
        <v>4079</v>
      </c>
      <c r="C8" s="168"/>
      <c r="D8" s="168"/>
      <c r="E8" s="168"/>
      <c r="F8" s="168"/>
      <c r="G8" s="168"/>
      <c r="H8" s="173" t="s">
        <v>2223</v>
      </c>
      <c r="I8" s="156">
        <f>IF(indice!$C$97="",indice!$D$7,indice!$C$97)</f>
        <v>0</v>
      </c>
    </row>
    <row r="9" spans="1:9" ht="14.25" customHeight="1" x14ac:dyDescent="0.2">
      <c r="A9" s="168" t="s">
        <v>618</v>
      </c>
      <c r="B9" s="168" t="s">
        <v>4132</v>
      </c>
      <c r="C9" s="168"/>
      <c r="D9" s="168"/>
      <c r="E9" s="168"/>
      <c r="F9" s="168"/>
      <c r="G9" s="168"/>
      <c r="H9" s="173" t="s">
        <v>2221</v>
      </c>
      <c r="I9" s="156">
        <f>indice!$E$10</f>
        <v>0</v>
      </c>
    </row>
    <row r="10" spans="1:9" ht="14.25" customHeight="1" x14ac:dyDescent="0.2">
      <c r="A10" s="168" t="s">
        <v>619</v>
      </c>
      <c r="B10" s="168" t="s">
        <v>4133</v>
      </c>
      <c r="C10" s="168"/>
      <c r="D10" s="168"/>
      <c r="E10" s="168"/>
      <c r="F10" s="168"/>
      <c r="G10" s="168"/>
      <c r="H10" s="173" t="s">
        <v>2221</v>
      </c>
      <c r="I10" s="156">
        <f>indice!$F$10</f>
        <v>0</v>
      </c>
    </row>
    <row r="11" spans="1:9" ht="14.25" customHeight="1" x14ac:dyDescent="0.2">
      <c r="A11" s="55" t="s">
        <v>137</v>
      </c>
      <c r="B11" s="55" t="s">
        <v>4077</v>
      </c>
      <c r="C11" s="55" t="s">
        <v>141</v>
      </c>
      <c r="D11" s="55"/>
      <c r="E11" s="85" t="s">
        <v>143</v>
      </c>
      <c r="F11" s="67" t="s">
        <v>145</v>
      </c>
      <c r="G11" s="67" t="s">
        <v>2223</v>
      </c>
      <c r="H11" s="67" t="s">
        <v>148</v>
      </c>
      <c r="I11" s="68" t="s">
        <v>150</v>
      </c>
    </row>
    <row r="12" spans="1:9" ht="14.25" customHeight="1" x14ac:dyDescent="0.2">
      <c r="A12" s="56" t="s">
        <v>138</v>
      </c>
      <c r="B12" s="56" t="s">
        <v>4078</v>
      </c>
      <c r="C12" s="56" t="s">
        <v>142</v>
      </c>
      <c r="D12" s="56"/>
      <c r="E12" s="86" t="s">
        <v>144</v>
      </c>
      <c r="F12" s="69" t="s">
        <v>146</v>
      </c>
      <c r="G12" s="69" t="s">
        <v>147</v>
      </c>
      <c r="H12" s="69" t="s">
        <v>149</v>
      </c>
      <c r="I12" s="70" t="s">
        <v>151</v>
      </c>
    </row>
    <row r="13" spans="1:9" ht="14.25" customHeight="1" x14ac:dyDescent="0.2">
      <c r="A13" s="22"/>
      <c r="B13" s="22"/>
      <c r="C13" s="22" t="s">
        <v>159</v>
      </c>
      <c r="D13" s="22" t="s">
        <v>0</v>
      </c>
      <c r="E13" s="36" t="s">
        <v>15</v>
      </c>
      <c r="F13" s="36"/>
      <c r="G13" s="36"/>
      <c r="H13" s="36" t="str">
        <f>E13</f>
        <v>€</v>
      </c>
      <c r="I13" s="24">
        <f>$I$9</f>
        <v>0</v>
      </c>
    </row>
    <row r="14" spans="1:9" ht="14.25" customHeight="1" x14ac:dyDescent="0.2">
      <c r="A14" s="22" t="s">
        <v>578</v>
      </c>
      <c r="B14" s="22" t="s">
        <v>579</v>
      </c>
      <c r="C14" s="22">
        <v>0.75</v>
      </c>
      <c r="D14" s="22">
        <v>1</v>
      </c>
      <c r="E14" s="36">
        <v>1082.0899999999999</v>
      </c>
      <c r="F14" s="35"/>
      <c r="G14" s="36">
        <f t="shared" ref="G14:G33" si="0">IF(F14="",IF($I$8="","",$I$8),F14)</f>
        <v>0</v>
      </c>
      <c r="H14" s="36">
        <f t="shared" ref="H14:H33" si="1">ROUND(E14*(G14),2)</f>
        <v>0</v>
      </c>
      <c r="I14" s="24">
        <f t="shared" ref="I14:I33" si="2">H14*$I$10</f>
        <v>0</v>
      </c>
    </row>
    <row r="15" spans="1:9" ht="14.25" customHeight="1" x14ac:dyDescent="0.2">
      <c r="A15" s="22" t="s">
        <v>580</v>
      </c>
      <c r="B15" s="22" t="s">
        <v>581</v>
      </c>
      <c r="C15" s="22">
        <v>1.1000000000000001</v>
      </c>
      <c r="D15" s="22">
        <v>1.5</v>
      </c>
      <c r="E15" s="36">
        <v>1284.68</v>
      </c>
      <c r="F15" s="35"/>
      <c r="G15" s="36">
        <f t="shared" si="0"/>
        <v>0</v>
      </c>
      <c r="H15" s="36">
        <f t="shared" si="1"/>
        <v>0</v>
      </c>
      <c r="I15" s="24">
        <f t="shared" si="2"/>
        <v>0</v>
      </c>
    </row>
    <row r="16" spans="1:9" ht="14.25" customHeight="1" x14ac:dyDescent="0.2">
      <c r="A16" s="22" t="s">
        <v>582</v>
      </c>
      <c r="B16" s="22" t="s">
        <v>583</v>
      </c>
      <c r="C16" s="22">
        <v>1.5</v>
      </c>
      <c r="D16" s="22">
        <v>2</v>
      </c>
      <c r="E16" s="36">
        <v>1333.15</v>
      </c>
      <c r="F16" s="35"/>
      <c r="G16" s="36">
        <f t="shared" si="0"/>
        <v>0</v>
      </c>
      <c r="H16" s="36">
        <f t="shared" si="1"/>
        <v>0</v>
      </c>
      <c r="I16" s="24">
        <f t="shared" si="2"/>
        <v>0</v>
      </c>
    </row>
    <row r="17" spans="1:9" ht="14.25" customHeight="1" x14ac:dyDescent="0.2">
      <c r="A17" s="22" t="s">
        <v>584</v>
      </c>
      <c r="B17" s="22" t="s">
        <v>585</v>
      </c>
      <c r="C17" s="22">
        <v>0.75</v>
      </c>
      <c r="D17" s="22">
        <v>1</v>
      </c>
      <c r="E17" s="36">
        <v>1125.3800000000001</v>
      </c>
      <c r="F17" s="35"/>
      <c r="G17" s="36">
        <f t="shared" si="0"/>
        <v>0</v>
      </c>
      <c r="H17" s="36">
        <f t="shared" si="1"/>
        <v>0</v>
      </c>
      <c r="I17" s="24">
        <f t="shared" si="2"/>
        <v>0</v>
      </c>
    </row>
    <row r="18" spans="1:9" ht="14.25" customHeight="1" x14ac:dyDescent="0.2">
      <c r="A18" s="22" t="s">
        <v>586</v>
      </c>
      <c r="B18" s="22" t="s">
        <v>587</v>
      </c>
      <c r="C18" s="22">
        <v>1.1000000000000001</v>
      </c>
      <c r="D18" s="22">
        <v>1.5</v>
      </c>
      <c r="E18" s="36">
        <v>1333.15</v>
      </c>
      <c r="F18" s="35"/>
      <c r="G18" s="36">
        <f t="shared" si="0"/>
        <v>0</v>
      </c>
      <c r="H18" s="36">
        <f t="shared" si="1"/>
        <v>0</v>
      </c>
      <c r="I18" s="24">
        <f t="shared" si="2"/>
        <v>0</v>
      </c>
    </row>
    <row r="19" spans="1:9" ht="14.25" customHeight="1" x14ac:dyDescent="0.2">
      <c r="A19" s="22" t="s">
        <v>588</v>
      </c>
      <c r="B19" s="22" t="s">
        <v>589</v>
      </c>
      <c r="C19" s="22">
        <v>0.75</v>
      </c>
      <c r="D19" s="22">
        <v>1</v>
      </c>
      <c r="E19" s="36">
        <v>1120.2</v>
      </c>
      <c r="F19" s="35"/>
      <c r="G19" s="36">
        <f t="shared" si="0"/>
        <v>0</v>
      </c>
      <c r="H19" s="36">
        <f t="shared" si="1"/>
        <v>0</v>
      </c>
      <c r="I19" s="24">
        <f t="shared" si="2"/>
        <v>0</v>
      </c>
    </row>
    <row r="20" spans="1:9" ht="14.25" customHeight="1" x14ac:dyDescent="0.2">
      <c r="A20" s="22" t="s">
        <v>590</v>
      </c>
      <c r="B20" s="22" t="s">
        <v>591</v>
      </c>
      <c r="C20" s="22">
        <v>1.1000000000000001</v>
      </c>
      <c r="D20" s="22">
        <v>1.5</v>
      </c>
      <c r="E20" s="36">
        <v>1322.78</v>
      </c>
      <c r="F20" s="35"/>
      <c r="G20" s="36">
        <f t="shared" si="0"/>
        <v>0</v>
      </c>
      <c r="H20" s="36">
        <f t="shared" si="1"/>
        <v>0</v>
      </c>
      <c r="I20" s="24">
        <f t="shared" si="2"/>
        <v>0</v>
      </c>
    </row>
    <row r="21" spans="1:9" ht="14.25" customHeight="1" x14ac:dyDescent="0.2">
      <c r="A21" s="22" t="s">
        <v>592</v>
      </c>
      <c r="B21" s="22" t="s">
        <v>593</v>
      </c>
      <c r="C21" s="22">
        <v>1.5</v>
      </c>
      <c r="D21" s="22">
        <v>2</v>
      </c>
      <c r="E21" s="36">
        <v>1371.23</v>
      </c>
      <c r="F21" s="35"/>
      <c r="G21" s="36">
        <f t="shared" si="0"/>
        <v>0</v>
      </c>
      <c r="H21" s="36">
        <f t="shared" si="1"/>
        <v>0</v>
      </c>
      <c r="I21" s="24">
        <f t="shared" si="2"/>
        <v>0</v>
      </c>
    </row>
    <row r="22" spans="1:9" ht="14.25" customHeight="1" x14ac:dyDescent="0.2">
      <c r="A22" s="22" t="s">
        <v>594</v>
      </c>
      <c r="B22" s="22" t="s">
        <v>595</v>
      </c>
      <c r="C22" s="22">
        <v>0.75</v>
      </c>
      <c r="D22" s="22">
        <v>1</v>
      </c>
      <c r="E22" s="36">
        <v>1163.47</v>
      </c>
      <c r="F22" s="35"/>
      <c r="G22" s="36">
        <f t="shared" si="0"/>
        <v>0</v>
      </c>
      <c r="H22" s="36">
        <f t="shared" si="1"/>
        <v>0</v>
      </c>
      <c r="I22" s="24">
        <f t="shared" si="2"/>
        <v>0</v>
      </c>
    </row>
    <row r="23" spans="1:9" ht="14.25" customHeight="1" x14ac:dyDescent="0.2">
      <c r="A23" s="22" t="s">
        <v>596</v>
      </c>
      <c r="B23" s="22" t="s">
        <v>597</v>
      </c>
      <c r="C23" s="22">
        <v>1.1000000000000001</v>
      </c>
      <c r="D23" s="22">
        <v>1.5</v>
      </c>
      <c r="E23" s="36">
        <v>1371.23</v>
      </c>
      <c r="F23" s="35"/>
      <c r="G23" s="36">
        <f t="shared" si="0"/>
        <v>0</v>
      </c>
      <c r="H23" s="36">
        <f t="shared" si="1"/>
        <v>0</v>
      </c>
      <c r="I23" s="24">
        <f t="shared" si="2"/>
        <v>0</v>
      </c>
    </row>
    <row r="24" spans="1:9" ht="14.25" customHeight="1" x14ac:dyDescent="0.2">
      <c r="A24" s="22" t="s">
        <v>598</v>
      </c>
      <c r="B24" s="22" t="s">
        <v>599</v>
      </c>
      <c r="C24" s="22">
        <v>0.75</v>
      </c>
      <c r="D24" s="22">
        <v>1</v>
      </c>
      <c r="E24" s="36">
        <v>1099.4100000000001</v>
      </c>
      <c r="F24" s="35"/>
      <c r="G24" s="36">
        <f t="shared" si="0"/>
        <v>0</v>
      </c>
      <c r="H24" s="36">
        <f t="shared" si="1"/>
        <v>0</v>
      </c>
      <c r="I24" s="24">
        <f t="shared" si="2"/>
        <v>0</v>
      </c>
    </row>
    <row r="25" spans="1:9" ht="14.25" customHeight="1" x14ac:dyDescent="0.2">
      <c r="A25" s="22" t="s">
        <v>600</v>
      </c>
      <c r="B25" s="22" t="s">
        <v>601</v>
      </c>
      <c r="C25" s="22">
        <v>1.1000000000000001</v>
      </c>
      <c r="D25" s="22">
        <v>1.5</v>
      </c>
      <c r="E25" s="36">
        <v>1301.97</v>
      </c>
      <c r="F25" s="35"/>
      <c r="G25" s="36">
        <f t="shared" si="0"/>
        <v>0</v>
      </c>
      <c r="H25" s="36">
        <f t="shared" si="1"/>
        <v>0</v>
      </c>
      <c r="I25" s="24">
        <f t="shared" si="2"/>
        <v>0</v>
      </c>
    </row>
    <row r="26" spans="1:9" ht="14.25" customHeight="1" x14ac:dyDescent="0.2">
      <c r="A26" s="22" t="s">
        <v>602</v>
      </c>
      <c r="B26" s="22" t="s">
        <v>603</v>
      </c>
      <c r="C26" s="22">
        <v>1.5</v>
      </c>
      <c r="D26" s="22">
        <v>2</v>
      </c>
      <c r="E26" s="36">
        <v>1350.46</v>
      </c>
      <c r="F26" s="35"/>
      <c r="G26" s="36">
        <f t="shared" si="0"/>
        <v>0</v>
      </c>
      <c r="H26" s="36">
        <f t="shared" si="1"/>
        <v>0</v>
      </c>
      <c r="I26" s="24">
        <f t="shared" si="2"/>
        <v>0</v>
      </c>
    </row>
    <row r="27" spans="1:9" ht="14.25" customHeight="1" x14ac:dyDescent="0.2">
      <c r="A27" s="22" t="s">
        <v>604</v>
      </c>
      <c r="B27" s="22" t="s">
        <v>605</v>
      </c>
      <c r="C27" s="22">
        <v>0.75</v>
      </c>
      <c r="D27" s="22">
        <v>1</v>
      </c>
      <c r="E27" s="36">
        <v>1142.69</v>
      </c>
      <c r="F27" s="35"/>
      <c r="G27" s="36">
        <f t="shared" si="0"/>
        <v>0</v>
      </c>
      <c r="H27" s="36">
        <f t="shared" si="1"/>
        <v>0</v>
      </c>
      <c r="I27" s="24">
        <f t="shared" si="2"/>
        <v>0</v>
      </c>
    </row>
    <row r="28" spans="1:9" ht="14.25" customHeight="1" x14ac:dyDescent="0.2">
      <c r="A28" s="22" t="s">
        <v>606</v>
      </c>
      <c r="B28" s="22" t="s">
        <v>607</v>
      </c>
      <c r="C28" s="22">
        <v>1.1000000000000001</v>
      </c>
      <c r="D28" s="22">
        <v>1.5</v>
      </c>
      <c r="E28" s="36">
        <v>1350.46</v>
      </c>
      <c r="F28" s="35"/>
      <c r="G28" s="36">
        <f t="shared" si="0"/>
        <v>0</v>
      </c>
      <c r="H28" s="36">
        <f t="shared" si="1"/>
        <v>0</v>
      </c>
      <c r="I28" s="24">
        <f t="shared" si="2"/>
        <v>0</v>
      </c>
    </row>
    <row r="29" spans="1:9" ht="14.25" customHeight="1" x14ac:dyDescent="0.2">
      <c r="A29" s="22" t="s">
        <v>608</v>
      </c>
      <c r="B29" s="22" t="s">
        <v>609</v>
      </c>
      <c r="C29" s="22">
        <v>0.75</v>
      </c>
      <c r="D29" s="22">
        <v>1</v>
      </c>
      <c r="E29" s="36">
        <v>1137.51</v>
      </c>
      <c r="F29" s="35"/>
      <c r="G29" s="36">
        <f t="shared" si="0"/>
        <v>0</v>
      </c>
      <c r="H29" s="36">
        <f t="shared" si="1"/>
        <v>0</v>
      </c>
      <c r="I29" s="24">
        <f t="shared" si="2"/>
        <v>0</v>
      </c>
    </row>
    <row r="30" spans="1:9" ht="14.25" customHeight="1" x14ac:dyDescent="0.2">
      <c r="A30" s="22" t="s">
        <v>610</v>
      </c>
      <c r="B30" s="22" t="s">
        <v>611</v>
      </c>
      <c r="C30" s="22">
        <v>1.1000000000000001</v>
      </c>
      <c r="D30" s="22">
        <v>1.5</v>
      </c>
      <c r="E30" s="36">
        <v>1340.08</v>
      </c>
      <c r="F30" s="35"/>
      <c r="G30" s="36">
        <f t="shared" si="0"/>
        <v>0</v>
      </c>
      <c r="H30" s="36">
        <f t="shared" si="1"/>
        <v>0</v>
      </c>
      <c r="I30" s="24">
        <f t="shared" si="2"/>
        <v>0</v>
      </c>
    </row>
    <row r="31" spans="1:9" ht="14.25" customHeight="1" x14ac:dyDescent="0.2">
      <c r="A31" s="22" t="s">
        <v>612</v>
      </c>
      <c r="B31" s="22" t="s">
        <v>613</v>
      </c>
      <c r="C31" s="22">
        <v>1.5</v>
      </c>
      <c r="D31" s="22">
        <v>2</v>
      </c>
      <c r="E31" s="36">
        <v>1388.53</v>
      </c>
      <c r="F31" s="35"/>
      <c r="G31" s="36">
        <f t="shared" si="0"/>
        <v>0</v>
      </c>
      <c r="H31" s="36">
        <f t="shared" si="1"/>
        <v>0</v>
      </c>
      <c r="I31" s="24">
        <f t="shared" si="2"/>
        <v>0</v>
      </c>
    </row>
    <row r="32" spans="1:9" ht="14.25" customHeight="1" x14ac:dyDescent="0.2">
      <c r="A32" s="22" t="s">
        <v>614</v>
      </c>
      <c r="B32" s="22" t="s">
        <v>615</v>
      </c>
      <c r="C32" s="22">
        <v>0.75</v>
      </c>
      <c r="D32" s="22">
        <v>1</v>
      </c>
      <c r="E32" s="36">
        <v>1180.77</v>
      </c>
      <c r="F32" s="35"/>
      <c r="G32" s="36">
        <f t="shared" si="0"/>
        <v>0</v>
      </c>
      <c r="H32" s="36">
        <f t="shared" si="1"/>
        <v>0</v>
      </c>
      <c r="I32" s="24">
        <f t="shared" si="2"/>
        <v>0</v>
      </c>
    </row>
    <row r="33" spans="1:9" ht="14.25" customHeight="1" x14ac:dyDescent="0.2">
      <c r="A33" s="22" t="s">
        <v>616</v>
      </c>
      <c r="B33" s="22" t="s">
        <v>617</v>
      </c>
      <c r="C33" s="22">
        <v>1.1000000000000001</v>
      </c>
      <c r="D33" s="22">
        <v>1.5</v>
      </c>
      <c r="E33" s="36">
        <v>1388.53</v>
      </c>
      <c r="F33" s="35"/>
      <c r="G33" s="36">
        <f t="shared" si="0"/>
        <v>0</v>
      </c>
      <c r="H33" s="36">
        <f t="shared" si="1"/>
        <v>0</v>
      </c>
      <c r="I33" s="24">
        <f t="shared" si="2"/>
        <v>0</v>
      </c>
    </row>
    <row r="37" spans="1:9" ht="14.25" customHeight="1" x14ac:dyDescent="0.2">
      <c r="A37" s="292" t="s">
        <v>4131</v>
      </c>
      <c r="B37" s="292"/>
      <c r="C37" s="292"/>
      <c r="D37" s="292"/>
      <c r="E37" s="292"/>
      <c r="F37" s="292"/>
      <c r="G37" s="292"/>
      <c r="H37" s="292"/>
      <c r="I37" s="292"/>
    </row>
    <row r="38" spans="1:9" ht="14.25" customHeight="1" x14ac:dyDescent="0.2">
      <c r="A38" s="292"/>
      <c r="B38" s="292"/>
      <c r="C38" s="292"/>
      <c r="D38" s="292"/>
      <c r="E38" s="292"/>
      <c r="F38" s="292"/>
      <c r="G38" s="292"/>
      <c r="H38" s="292"/>
      <c r="I38" s="292"/>
    </row>
    <row r="39" spans="1:9" ht="14.25" customHeight="1" x14ac:dyDescent="0.2">
      <c r="A39" s="173"/>
      <c r="B39" s="173"/>
      <c r="C39" s="173"/>
      <c r="D39" s="173"/>
      <c r="E39" s="217"/>
      <c r="F39" s="173"/>
      <c r="G39" s="173"/>
      <c r="H39" s="173"/>
      <c r="I39" s="163"/>
    </row>
    <row r="40" spans="1:9" ht="14.25" customHeight="1" x14ac:dyDescent="0.2">
      <c r="A40" s="173"/>
      <c r="B40" s="173"/>
      <c r="C40" s="173"/>
      <c r="D40" s="173"/>
      <c r="E40" s="217"/>
      <c r="F40" s="173"/>
      <c r="G40" s="173"/>
      <c r="H40" s="173"/>
      <c r="I40" s="178" t="s">
        <v>2212</v>
      </c>
    </row>
    <row r="41" spans="1:9" ht="14.25" customHeight="1" x14ac:dyDescent="0.2">
      <c r="A41" s="242"/>
      <c r="B41" s="242"/>
      <c r="C41" s="242"/>
      <c r="D41" s="242"/>
      <c r="E41" s="243"/>
      <c r="F41" s="242"/>
      <c r="G41" s="242"/>
      <c r="H41" s="242"/>
      <c r="I41" s="178" t="s">
        <v>2213</v>
      </c>
    </row>
    <row r="42" spans="1:9" ht="14.25" customHeight="1" x14ac:dyDescent="0.2">
      <c r="A42" s="242"/>
      <c r="B42" s="242"/>
      <c r="C42" s="242"/>
      <c r="D42" s="242"/>
      <c r="E42" s="243"/>
      <c r="F42" s="242"/>
      <c r="G42" s="242"/>
      <c r="H42" s="242"/>
      <c r="I42" s="163"/>
    </row>
    <row r="43" spans="1:9" ht="14.25" customHeight="1" x14ac:dyDescent="0.2">
      <c r="A43" s="55" t="s">
        <v>137</v>
      </c>
      <c r="B43" s="99" t="s">
        <v>2239</v>
      </c>
      <c r="C43" s="288"/>
      <c r="D43" s="288"/>
      <c r="E43" s="85" t="s">
        <v>143</v>
      </c>
      <c r="F43" s="67" t="s">
        <v>145</v>
      </c>
      <c r="G43" s="67" t="s">
        <v>2223</v>
      </c>
      <c r="H43" s="67" t="s">
        <v>148</v>
      </c>
      <c r="I43" s="68" t="s">
        <v>150</v>
      </c>
    </row>
    <row r="44" spans="1:9" ht="14.25" customHeight="1" x14ac:dyDescent="0.2">
      <c r="A44" s="56" t="s">
        <v>138</v>
      </c>
      <c r="B44" s="100" t="s">
        <v>2240</v>
      </c>
      <c r="C44" s="290"/>
      <c r="D44" s="290"/>
      <c r="E44" s="86" t="s">
        <v>144</v>
      </c>
      <c r="F44" s="69" t="s">
        <v>146</v>
      </c>
      <c r="G44" s="69" t="s">
        <v>147</v>
      </c>
      <c r="H44" s="69" t="s">
        <v>149</v>
      </c>
      <c r="I44" s="70" t="s">
        <v>151</v>
      </c>
    </row>
    <row r="45" spans="1:9" ht="14.25" customHeight="1" x14ac:dyDescent="0.2">
      <c r="A45" s="42"/>
      <c r="B45" s="42"/>
      <c r="C45" s="40"/>
      <c r="D45" s="40"/>
      <c r="E45" s="84" t="s">
        <v>15</v>
      </c>
      <c r="F45" s="42"/>
      <c r="G45" s="42"/>
      <c r="H45" s="36" t="str">
        <f>E45</f>
        <v>€</v>
      </c>
      <c r="I45" s="24">
        <f>$I$9</f>
        <v>0</v>
      </c>
    </row>
    <row r="46" spans="1:9" ht="14.25" customHeight="1" x14ac:dyDescent="0.2">
      <c r="A46" s="22">
        <v>40301310000</v>
      </c>
      <c r="B46" s="22" t="s">
        <v>589</v>
      </c>
      <c r="C46" s="22" t="s">
        <v>7388</v>
      </c>
      <c r="D46" s="22"/>
      <c r="E46" s="36">
        <v>274.86</v>
      </c>
      <c r="F46" s="35"/>
      <c r="G46" s="36">
        <f t="shared" ref="G46:G52" si="3">IF(F46="",IF($I$8="","",$I$8),F46)</f>
        <v>0</v>
      </c>
      <c r="H46" s="36">
        <f t="shared" ref="H46:H65" si="4">ROUND(E46*(G46),2)</f>
        <v>0</v>
      </c>
      <c r="I46" s="24">
        <f t="shared" ref="I46:I65" si="5">H46*$I$10</f>
        <v>0</v>
      </c>
    </row>
    <row r="47" spans="1:9" ht="14.25" customHeight="1" x14ac:dyDescent="0.2">
      <c r="A47" s="22">
        <v>40301310000</v>
      </c>
      <c r="B47" s="22" t="s">
        <v>591</v>
      </c>
      <c r="C47" s="22" t="s">
        <v>7388</v>
      </c>
      <c r="D47" s="22"/>
      <c r="E47" s="36">
        <v>274.86</v>
      </c>
      <c r="F47" s="35"/>
      <c r="G47" s="36">
        <f t="shared" si="3"/>
        <v>0</v>
      </c>
      <c r="H47" s="36">
        <f t="shared" si="4"/>
        <v>0</v>
      </c>
      <c r="I47" s="24">
        <f t="shared" si="5"/>
        <v>0</v>
      </c>
    </row>
    <row r="48" spans="1:9" ht="14.25" customHeight="1" x14ac:dyDescent="0.2">
      <c r="A48" s="22">
        <v>40301310000</v>
      </c>
      <c r="B48" s="22" t="s">
        <v>593</v>
      </c>
      <c r="C48" s="22" t="s">
        <v>7388</v>
      </c>
      <c r="D48" s="22"/>
      <c r="E48" s="36">
        <v>274.86</v>
      </c>
      <c r="F48" s="35"/>
      <c r="G48" s="36">
        <f t="shared" si="3"/>
        <v>0</v>
      </c>
      <c r="H48" s="36">
        <f t="shared" si="4"/>
        <v>0</v>
      </c>
      <c r="I48" s="24">
        <f t="shared" si="5"/>
        <v>0</v>
      </c>
    </row>
    <row r="49" spans="1:9" ht="14.25" customHeight="1" x14ac:dyDescent="0.2">
      <c r="A49" s="22">
        <v>40301310000</v>
      </c>
      <c r="B49" s="22" t="s">
        <v>595</v>
      </c>
      <c r="C49" s="22" t="s">
        <v>7388</v>
      </c>
      <c r="D49" s="22"/>
      <c r="E49" s="36">
        <v>274.86</v>
      </c>
      <c r="F49" s="35"/>
      <c r="G49" s="36">
        <f t="shared" si="3"/>
        <v>0</v>
      </c>
      <c r="H49" s="36">
        <f t="shared" si="4"/>
        <v>0</v>
      </c>
      <c r="I49" s="24">
        <f t="shared" si="5"/>
        <v>0</v>
      </c>
    </row>
    <row r="50" spans="1:9" ht="14.25" customHeight="1" x14ac:dyDescent="0.2">
      <c r="A50" s="22">
        <v>40301310000</v>
      </c>
      <c r="B50" s="22" t="s">
        <v>597</v>
      </c>
      <c r="C50" s="22" t="s">
        <v>7388</v>
      </c>
      <c r="D50" s="22"/>
      <c r="E50" s="36">
        <v>274.86</v>
      </c>
      <c r="F50" s="35"/>
      <c r="G50" s="36">
        <f t="shared" si="3"/>
        <v>0</v>
      </c>
      <c r="H50" s="36">
        <f t="shared" si="4"/>
        <v>0</v>
      </c>
      <c r="I50" s="24">
        <f t="shared" si="5"/>
        <v>0</v>
      </c>
    </row>
    <row r="51" spans="1:9" ht="14.25" customHeight="1" x14ac:dyDescent="0.2">
      <c r="A51" s="22">
        <v>18100010000</v>
      </c>
      <c r="B51" s="22" t="s">
        <v>589</v>
      </c>
      <c r="C51" s="22" t="s">
        <v>2241</v>
      </c>
      <c r="D51" s="22"/>
      <c r="E51" s="36">
        <v>1081</v>
      </c>
      <c r="F51" s="35"/>
      <c r="G51" s="36">
        <f t="shared" si="3"/>
        <v>0</v>
      </c>
      <c r="H51" s="36">
        <f t="shared" si="4"/>
        <v>0</v>
      </c>
      <c r="I51" s="24">
        <f t="shared" si="5"/>
        <v>0</v>
      </c>
    </row>
    <row r="52" spans="1:9" ht="14.25" customHeight="1" x14ac:dyDescent="0.2">
      <c r="A52" s="22">
        <v>18100010000</v>
      </c>
      <c r="B52" s="22" t="s">
        <v>591</v>
      </c>
      <c r="C52" s="22" t="s">
        <v>2241</v>
      </c>
      <c r="D52" s="22"/>
      <c r="E52" s="36">
        <v>1081</v>
      </c>
      <c r="F52" s="35"/>
      <c r="G52" s="36">
        <f t="shared" si="3"/>
        <v>0</v>
      </c>
      <c r="H52" s="36">
        <f t="shared" si="4"/>
        <v>0</v>
      </c>
      <c r="I52" s="24">
        <f t="shared" si="5"/>
        <v>0</v>
      </c>
    </row>
    <row r="53" spans="1:9" ht="14.25" customHeight="1" x14ac:dyDescent="0.2">
      <c r="A53" s="22">
        <v>18100010000</v>
      </c>
      <c r="B53" s="22" t="s">
        <v>593</v>
      </c>
      <c r="C53" s="22" t="s">
        <v>2241</v>
      </c>
      <c r="D53" s="22"/>
      <c r="E53" s="36">
        <v>1081</v>
      </c>
      <c r="F53" s="35"/>
      <c r="G53" s="36">
        <f t="shared" ref="G53:G65" si="6">IF(F53="",IF($I$8="","",$I$8),F53)</f>
        <v>0</v>
      </c>
      <c r="H53" s="36">
        <f t="shared" si="4"/>
        <v>0</v>
      </c>
      <c r="I53" s="24">
        <f t="shared" si="5"/>
        <v>0</v>
      </c>
    </row>
    <row r="54" spans="1:9" ht="14.25" customHeight="1" x14ac:dyDescent="0.2">
      <c r="A54" s="22">
        <v>18100010000</v>
      </c>
      <c r="B54" s="22" t="s">
        <v>595</v>
      </c>
      <c r="C54" s="22" t="s">
        <v>2241</v>
      </c>
      <c r="D54" s="22"/>
      <c r="E54" s="36">
        <v>1081</v>
      </c>
      <c r="F54" s="35"/>
      <c r="G54" s="36">
        <f t="shared" si="6"/>
        <v>0</v>
      </c>
      <c r="H54" s="36">
        <f t="shared" si="4"/>
        <v>0</v>
      </c>
      <c r="I54" s="24">
        <f t="shared" si="5"/>
        <v>0</v>
      </c>
    </row>
    <row r="55" spans="1:9" ht="14.25" customHeight="1" x14ac:dyDescent="0.2">
      <c r="A55" s="22">
        <v>18100010000</v>
      </c>
      <c r="B55" s="22" t="s">
        <v>597</v>
      </c>
      <c r="C55" s="22" t="s">
        <v>2241</v>
      </c>
      <c r="D55" s="22"/>
      <c r="E55" s="36">
        <v>1081</v>
      </c>
      <c r="F55" s="35"/>
      <c r="G55" s="36">
        <f t="shared" si="6"/>
        <v>0</v>
      </c>
      <c r="H55" s="36">
        <f t="shared" si="4"/>
        <v>0</v>
      </c>
      <c r="I55" s="24">
        <f t="shared" si="5"/>
        <v>0</v>
      </c>
    </row>
    <row r="56" spans="1:9" ht="14.25" customHeight="1" x14ac:dyDescent="0.2">
      <c r="A56" s="22">
        <v>40301310000</v>
      </c>
      <c r="B56" s="22" t="s">
        <v>609</v>
      </c>
      <c r="C56" s="22" t="s">
        <v>7388</v>
      </c>
      <c r="D56" s="22"/>
      <c r="E56" s="36">
        <v>274.86</v>
      </c>
      <c r="F56" s="35"/>
      <c r="G56" s="36">
        <f t="shared" si="6"/>
        <v>0</v>
      </c>
      <c r="H56" s="36">
        <f t="shared" si="4"/>
        <v>0</v>
      </c>
      <c r="I56" s="24">
        <f t="shared" si="5"/>
        <v>0</v>
      </c>
    </row>
    <row r="57" spans="1:9" ht="14.25" customHeight="1" x14ac:dyDescent="0.2">
      <c r="A57" s="22">
        <v>40301310000</v>
      </c>
      <c r="B57" s="22" t="s">
        <v>611</v>
      </c>
      <c r="C57" s="22" t="s">
        <v>7388</v>
      </c>
      <c r="D57" s="22"/>
      <c r="E57" s="36">
        <v>274.86</v>
      </c>
      <c r="F57" s="35"/>
      <c r="G57" s="36">
        <f t="shared" si="6"/>
        <v>0</v>
      </c>
      <c r="H57" s="36">
        <f t="shared" si="4"/>
        <v>0</v>
      </c>
      <c r="I57" s="24">
        <f t="shared" si="5"/>
        <v>0</v>
      </c>
    </row>
    <row r="58" spans="1:9" ht="14.25" customHeight="1" x14ac:dyDescent="0.2">
      <c r="A58" s="22">
        <v>40301310000</v>
      </c>
      <c r="B58" s="22" t="s">
        <v>613</v>
      </c>
      <c r="C58" s="22" t="s">
        <v>7388</v>
      </c>
      <c r="D58" s="22"/>
      <c r="E58" s="36">
        <v>274.86</v>
      </c>
      <c r="F58" s="35"/>
      <c r="G58" s="36">
        <f t="shared" si="6"/>
        <v>0</v>
      </c>
      <c r="H58" s="36">
        <f t="shared" si="4"/>
        <v>0</v>
      </c>
      <c r="I58" s="24">
        <f t="shared" si="5"/>
        <v>0</v>
      </c>
    </row>
    <row r="59" spans="1:9" ht="14.25" customHeight="1" x14ac:dyDescent="0.2">
      <c r="A59" s="22">
        <v>40301310000</v>
      </c>
      <c r="B59" s="22" t="s">
        <v>615</v>
      </c>
      <c r="C59" s="22" t="s">
        <v>7388</v>
      </c>
      <c r="D59" s="22"/>
      <c r="E59" s="36">
        <v>274.86</v>
      </c>
      <c r="F59" s="35"/>
      <c r="G59" s="36">
        <f t="shared" si="6"/>
        <v>0</v>
      </c>
      <c r="H59" s="36">
        <f t="shared" si="4"/>
        <v>0</v>
      </c>
      <c r="I59" s="24">
        <f t="shared" si="5"/>
        <v>0</v>
      </c>
    </row>
    <row r="60" spans="1:9" ht="14.25" customHeight="1" x14ac:dyDescent="0.2">
      <c r="A60" s="22">
        <v>40301310000</v>
      </c>
      <c r="B60" s="22" t="s">
        <v>617</v>
      </c>
      <c r="C60" s="22" t="s">
        <v>7388</v>
      </c>
      <c r="D60" s="22"/>
      <c r="E60" s="36">
        <v>274.86</v>
      </c>
      <c r="F60" s="35"/>
      <c r="G60" s="36">
        <f t="shared" si="6"/>
        <v>0</v>
      </c>
      <c r="H60" s="36">
        <f t="shared" si="4"/>
        <v>0</v>
      </c>
      <c r="I60" s="24">
        <f t="shared" si="5"/>
        <v>0</v>
      </c>
    </row>
    <row r="61" spans="1:9" ht="14.25" customHeight="1" x14ac:dyDescent="0.2">
      <c r="A61" s="22">
        <v>18100010000</v>
      </c>
      <c r="B61" s="22" t="s">
        <v>609</v>
      </c>
      <c r="C61" s="22" t="s">
        <v>2241</v>
      </c>
      <c r="D61" s="22"/>
      <c r="E61" s="36">
        <v>1081</v>
      </c>
      <c r="F61" s="35"/>
      <c r="G61" s="36">
        <f t="shared" si="6"/>
        <v>0</v>
      </c>
      <c r="H61" s="36">
        <f t="shared" si="4"/>
        <v>0</v>
      </c>
      <c r="I61" s="24">
        <f t="shared" si="5"/>
        <v>0</v>
      </c>
    </row>
    <row r="62" spans="1:9" ht="14.25" customHeight="1" x14ac:dyDescent="0.2">
      <c r="A62" s="22">
        <v>18100010000</v>
      </c>
      <c r="B62" s="22" t="s">
        <v>611</v>
      </c>
      <c r="C62" s="22" t="s">
        <v>2241</v>
      </c>
      <c r="D62" s="22"/>
      <c r="E62" s="36">
        <v>1081</v>
      </c>
      <c r="F62" s="35"/>
      <c r="G62" s="36">
        <f t="shared" si="6"/>
        <v>0</v>
      </c>
      <c r="H62" s="36">
        <f t="shared" si="4"/>
        <v>0</v>
      </c>
      <c r="I62" s="24">
        <f t="shared" si="5"/>
        <v>0</v>
      </c>
    </row>
    <row r="63" spans="1:9" ht="14.25" customHeight="1" x14ac:dyDescent="0.2">
      <c r="A63" s="22">
        <v>18100010000</v>
      </c>
      <c r="B63" s="22" t="s">
        <v>613</v>
      </c>
      <c r="C63" s="22" t="s">
        <v>2241</v>
      </c>
      <c r="D63" s="22"/>
      <c r="E63" s="36">
        <v>1081</v>
      </c>
      <c r="F63" s="35"/>
      <c r="G63" s="36">
        <f t="shared" si="6"/>
        <v>0</v>
      </c>
      <c r="H63" s="36">
        <f t="shared" si="4"/>
        <v>0</v>
      </c>
      <c r="I63" s="24">
        <f t="shared" si="5"/>
        <v>0</v>
      </c>
    </row>
    <row r="64" spans="1:9" ht="14.25" customHeight="1" x14ac:dyDescent="0.2">
      <c r="A64" s="22">
        <v>18100010000</v>
      </c>
      <c r="B64" s="22" t="s">
        <v>615</v>
      </c>
      <c r="C64" s="22" t="s">
        <v>2241</v>
      </c>
      <c r="D64" s="22"/>
      <c r="E64" s="36">
        <v>1081</v>
      </c>
      <c r="F64" s="35"/>
      <c r="G64" s="36">
        <f t="shared" si="6"/>
        <v>0</v>
      </c>
      <c r="H64" s="36">
        <f t="shared" si="4"/>
        <v>0</v>
      </c>
      <c r="I64" s="24">
        <f t="shared" si="5"/>
        <v>0</v>
      </c>
    </row>
    <row r="65" spans="1:9" ht="14.25" customHeight="1" x14ac:dyDescent="0.2">
      <c r="A65" s="22">
        <v>18100010000</v>
      </c>
      <c r="B65" s="22" t="s">
        <v>617</v>
      </c>
      <c r="C65" s="22" t="s">
        <v>2241</v>
      </c>
      <c r="D65" s="22"/>
      <c r="E65" s="36">
        <v>1081</v>
      </c>
      <c r="F65" s="35"/>
      <c r="G65" s="36">
        <f t="shared" si="6"/>
        <v>0</v>
      </c>
      <c r="H65" s="36">
        <f t="shared" si="4"/>
        <v>0</v>
      </c>
      <c r="I65" s="24">
        <f t="shared" si="5"/>
        <v>0</v>
      </c>
    </row>
  </sheetData>
  <mergeCells count="6">
    <mergeCell ref="A3:B4"/>
    <mergeCell ref="A37:I38"/>
    <mergeCell ref="C43:D43"/>
    <mergeCell ref="C44:D44"/>
    <mergeCell ref="A1:I1"/>
    <mergeCell ref="A2:I2"/>
  </mergeCells>
  <conditionalFormatting sqref="A49:B50 D49:D50">
    <cfRule type="expression" dxfId="310" priority="98">
      <formula>MOD(ROW(),2)=0</formula>
    </cfRule>
  </conditionalFormatting>
  <conditionalFormatting sqref="A14:D33 F14:I33">
    <cfRule type="expression" dxfId="309" priority="57">
      <formula>MOD(ROW(),2)=0</formula>
    </cfRule>
  </conditionalFormatting>
  <conditionalFormatting sqref="D47:D48">
    <cfRule type="expression" dxfId="308" priority="111">
      <formula>MOD(ROW(),2)=0</formula>
    </cfRule>
  </conditionalFormatting>
  <conditionalFormatting sqref="C46:D46 A46:B48 A56:D60 B51:D55 B61:D65">
    <cfRule type="expression" dxfId="307" priority="130">
      <formula>MOD(ROW(),2)=0</formula>
    </cfRule>
  </conditionalFormatting>
  <conditionalFormatting sqref="F46:I65">
    <cfRule type="expression" dxfId="306" priority="56">
      <formula>MOD(ROW(),2)=0</formula>
    </cfRule>
  </conditionalFormatting>
  <conditionalFormatting sqref="E14:E33">
    <cfRule type="expression" dxfId="305" priority="45">
      <formula>MOD(ROW(),2)=0</formula>
    </cfRule>
  </conditionalFormatting>
  <conditionalFormatting sqref="E14:E33">
    <cfRule type="expression" dxfId="304" priority="44">
      <formula>MOD(ROW(),2)=0</formula>
    </cfRule>
  </conditionalFormatting>
  <conditionalFormatting sqref="A51">
    <cfRule type="expression" dxfId="303" priority="43">
      <formula>MOD(ROW(),2)=0</formula>
    </cfRule>
  </conditionalFormatting>
  <conditionalFormatting sqref="C47">
    <cfRule type="expression" dxfId="302" priority="33">
      <formula>MOD(ROW(),2)=0</formula>
    </cfRule>
  </conditionalFormatting>
  <conditionalFormatting sqref="C48">
    <cfRule type="expression" dxfId="301" priority="32">
      <formula>MOD(ROW(),2)=0</formula>
    </cfRule>
  </conditionalFormatting>
  <conditionalFormatting sqref="C49">
    <cfRule type="expression" dxfId="300" priority="31">
      <formula>MOD(ROW(),2)=0</formula>
    </cfRule>
  </conditionalFormatting>
  <conditionalFormatting sqref="C50">
    <cfRule type="expression" dxfId="299" priority="30">
      <formula>MOD(ROW(),2)=0</formula>
    </cfRule>
  </conditionalFormatting>
  <conditionalFormatting sqref="A52">
    <cfRule type="expression" dxfId="298" priority="20">
      <formula>MOD(ROW(),2)=0</formula>
    </cfRule>
  </conditionalFormatting>
  <conditionalFormatting sqref="A53">
    <cfRule type="expression" dxfId="297" priority="19">
      <formula>MOD(ROW(),2)=0</formula>
    </cfRule>
  </conditionalFormatting>
  <conditionalFormatting sqref="A54">
    <cfRule type="expression" dxfId="296" priority="18">
      <formula>MOD(ROW(),2)=0</formula>
    </cfRule>
  </conditionalFormatting>
  <conditionalFormatting sqref="A55">
    <cfRule type="expression" dxfId="295" priority="17">
      <formula>MOD(ROW(),2)=0</formula>
    </cfRule>
  </conditionalFormatting>
  <conditionalFormatting sqref="A61">
    <cfRule type="expression" dxfId="294" priority="16">
      <formula>MOD(ROW(),2)=0</formula>
    </cfRule>
  </conditionalFormatting>
  <conditionalFormatting sqref="A62">
    <cfRule type="expression" dxfId="293" priority="15">
      <formula>MOD(ROW(),2)=0</formula>
    </cfRule>
  </conditionalFormatting>
  <conditionalFormatting sqref="A63">
    <cfRule type="expression" dxfId="292" priority="14">
      <formula>MOD(ROW(),2)=0</formula>
    </cfRule>
  </conditionalFormatting>
  <conditionalFormatting sqref="A64">
    <cfRule type="expression" dxfId="291" priority="13">
      <formula>MOD(ROW(),2)=0</formula>
    </cfRule>
  </conditionalFormatting>
  <conditionalFormatting sqref="A65">
    <cfRule type="expression" dxfId="290" priority="12">
      <formula>MOD(ROW(),2)=0</formula>
    </cfRule>
  </conditionalFormatting>
  <conditionalFormatting sqref="E46:E65">
    <cfRule type="expression" dxfId="289" priority="2">
      <formula>MOD(ROW(),2)=0</formula>
    </cfRule>
  </conditionalFormatting>
  <conditionalFormatting sqref="E46:E65">
    <cfRule type="expression" dxfId="288" priority="1">
      <formula>MOD(ROW(),2)=0</formula>
    </cfRule>
  </conditionalFormatting>
  <hyperlinks>
    <hyperlink ref="H5" location="indice!A1" display="INDICE"/>
    <hyperlink ref="I40" location="A1" display="TORNA SU"/>
    <hyperlink ref="I41" location="A1" display="BACK TO TOP"/>
    <hyperlink ref="H6" location="A96" display="KIT AGGIUNTIVI"/>
    <hyperlink ref="I6" location="A96" display="ADDITIONAL KIT"/>
  </hyperlinks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2">
    <tabColor theme="8" tint="-0.249977111117893"/>
  </sheetPr>
  <dimension ref="A1:P23"/>
  <sheetViews>
    <sheetView zoomScaleNormal="100" zoomScalePageLayoutView="120" workbookViewId="0">
      <selection activeCell="A3" sqref="A3:A4"/>
    </sheetView>
  </sheetViews>
  <sheetFormatPr defaultColWidth="11.42578125" defaultRowHeight="14.25" customHeight="1" x14ac:dyDescent="0.2"/>
  <cols>
    <col min="1" max="1" width="13.85546875" style="41" customWidth="1"/>
    <col min="2" max="2" width="21.42578125" style="41" bestFit="1" customWidth="1"/>
    <col min="3" max="3" width="5.140625" style="41" bestFit="1" customWidth="1"/>
    <col min="4" max="4" width="4.140625" style="41" bestFit="1" customWidth="1"/>
    <col min="5" max="5" width="13.140625" style="43" customWidth="1"/>
    <col min="6" max="6" width="13.85546875" style="41" bestFit="1" customWidth="1"/>
    <col min="7" max="7" width="15.42578125" style="41" bestFit="1" customWidth="1"/>
    <col min="8" max="8" width="16.85546875" style="41" bestFit="1" customWidth="1"/>
    <col min="9" max="9" width="17.140625" style="44" bestFit="1" customWidth="1"/>
    <col min="10" max="10" width="1" style="41" customWidth="1"/>
    <col min="11" max="11" width="15.85546875" style="41" bestFit="1" customWidth="1"/>
    <col min="12" max="12" width="13.42578125" style="41" customWidth="1"/>
    <col min="13" max="13" width="11.140625" style="41" bestFit="1" customWidth="1"/>
    <col min="14" max="14" width="11.85546875" style="41" customWidth="1"/>
    <col min="15" max="15" width="16.85546875" style="41" bestFit="1" customWidth="1"/>
    <col min="16" max="16" width="11.85546875" style="41" bestFit="1" customWidth="1"/>
    <col min="17" max="16384" width="11.42578125" style="41"/>
  </cols>
  <sheetData>
    <row r="1" spans="1:16" ht="14.25" customHeight="1" x14ac:dyDescent="0.2">
      <c r="A1" s="317" t="s">
        <v>8513</v>
      </c>
      <c r="B1" s="317"/>
      <c r="C1" s="317"/>
      <c r="D1" s="317"/>
      <c r="E1" s="317"/>
      <c r="F1" s="317"/>
      <c r="G1" s="317"/>
      <c r="H1" s="317"/>
      <c r="I1" s="317"/>
    </row>
    <row r="2" spans="1:16" ht="14.25" customHeight="1" x14ac:dyDescent="0.2">
      <c r="A2" s="317" t="s">
        <v>8514</v>
      </c>
      <c r="B2" s="317"/>
      <c r="C2" s="317"/>
      <c r="D2" s="317"/>
      <c r="E2" s="317"/>
      <c r="F2" s="317"/>
      <c r="G2" s="317"/>
      <c r="H2" s="317"/>
      <c r="I2" s="317"/>
    </row>
    <row r="3" spans="1:16" ht="14.25" customHeight="1" x14ac:dyDescent="0.2">
      <c r="A3" s="292" t="s">
        <v>2431</v>
      </c>
      <c r="B3" s="79"/>
      <c r="C3" s="79"/>
      <c r="D3" s="79"/>
      <c r="E3" s="79"/>
      <c r="F3" s="79"/>
      <c r="G3" s="79"/>
      <c r="H3" s="79"/>
      <c r="I3" s="79"/>
      <c r="K3" s="302"/>
      <c r="L3" s="302"/>
      <c r="M3" s="302"/>
      <c r="N3" s="302"/>
      <c r="O3" s="302"/>
      <c r="P3" s="302"/>
    </row>
    <row r="4" spans="1:16" ht="14.25" customHeight="1" x14ac:dyDescent="0.2">
      <c r="A4" s="292"/>
      <c r="B4" s="79"/>
      <c r="C4" s="79"/>
      <c r="D4" s="79"/>
      <c r="E4" s="79"/>
      <c r="F4" s="79"/>
      <c r="G4" s="79"/>
      <c r="H4" s="79"/>
      <c r="I4" s="79"/>
      <c r="K4" s="302"/>
      <c r="L4" s="302"/>
      <c r="M4" s="302"/>
      <c r="N4" s="302"/>
      <c r="O4" s="302"/>
      <c r="P4" s="302"/>
    </row>
    <row r="5" spans="1:16" ht="14.25" customHeight="1" x14ac:dyDescent="0.2">
      <c r="A5" s="168" t="s">
        <v>2432</v>
      </c>
      <c r="B5" s="168"/>
      <c r="C5" s="168"/>
      <c r="D5" s="168"/>
      <c r="E5" s="168"/>
      <c r="F5" s="168"/>
      <c r="G5" s="168"/>
      <c r="H5" s="182" t="s">
        <v>2224</v>
      </c>
      <c r="I5" s="159"/>
      <c r="J5" s="162"/>
      <c r="K5" s="172"/>
      <c r="L5" s="172"/>
      <c r="M5" s="172"/>
      <c r="N5" s="172"/>
      <c r="O5" s="172"/>
      <c r="P5" s="172"/>
    </row>
    <row r="6" spans="1:16" ht="14.25" customHeight="1" x14ac:dyDescent="0.2">
      <c r="A6" s="168" t="s">
        <v>2433</v>
      </c>
      <c r="B6" s="168"/>
      <c r="C6" s="168"/>
      <c r="D6" s="168"/>
      <c r="E6" s="168"/>
      <c r="F6" s="168"/>
      <c r="G6" s="168"/>
      <c r="H6" s="184" t="s">
        <v>2192</v>
      </c>
      <c r="I6" s="246" t="s">
        <v>2193</v>
      </c>
      <c r="J6" s="162"/>
      <c r="K6" s="172"/>
      <c r="L6" s="172"/>
      <c r="M6" s="172"/>
      <c r="N6" s="172"/>
      <c r="O6" s="172"/>
      <c r="P6" s="172"/>
    </row>
    <row r="7" spans="1:16" ht="14.25" customHeight="1" x14ac:dyDescent="0.2">
      <c r="A7" s="162"/>
      <c r="B7" s="162"/>
      <c r="C7" s="162"/>
      <c r="D7" s="162"/>
      <c r="E7" s="160"/>
      <c r="F7" s="162"/>
      <c r="G7" s="162"/>
      <c r="H7" s="162"/>
      <c r="I7" s="163"/>
      <c r="J7" s="162"/>
      <c r="K7" s="172"/>
      <c r="L7" s="172"/>
      <c r="M7" s="172"/>
      <c r="N7" s="172"/>
      <c r="O7" s="172"/>
      <c r="P7" s="172"/>
    </row>
    <row r="8" spans="1:16" ht="14.25" customHeight="1" x14ac:dyDescent="0.2">
      <c r="A8" s="157" t="s">
        <v>4082</v>
      </c>
      <c r="B8" s="157" t="s">
        <v>4079</v>
      </c>
      <c r="C8" s="162"/>
      <c r="D8" s="162"/>
      <c r="E8" s="160"/>
      <c r="F8" s="162"/>
      <c r="G8" s="162"/>
      <c r="H8" s="173" t="s">
        <v>2223</v>
      </c>
      <c r="I8" s="156">
        <f>IF(indice!$C$100="",indice!$D$7,indice!$C$100)</f>
        <v>0</v>
      </c>
      <c r="J8" s="162"/>
      <c r="K8" s="172"/>
      <c r="L8" s="172"/>
      <c r="M8" s="172"/>
      <c r="N8" s="172"/>
      <c r="O8" s="173" t="s">
        <v>2223</v>
      </c>
      <c r="P8" s="198">
        <f>$I$8</f>
        <v>0</v>
      </c>
    </row>
    <row r="9" spans="1:16" ht="14.25" customHeight="1" x14ac:dyDescent="0.2">
      <c r="A9" s="168" t="s">
        <v>2434</v>
      </c>
      <c r="B9" s="168"/>
      <c r="C9" s="168"/>
      <c r="D9" s="168"/>
      <c r="E9" s="168"/>
      <c r="F9" s="168"/>
      <c r="G9" s="168"/>
      <c r="H9" s="173" t="s">
        <v>2221</v>
      </c>
      <c r="I9" s="156">
        <f>indice!$E$10</f>
        <v>0</v>
      </c>
      <c r="J9" s="162"/>
      <c r="K9" s="172"/>
      <c r="L9" s="172"/>
      <c r="M9" s="172"/>
      <c r="N9" s="172"/>
      <c r="O9" s="172"/>
      <c r="P9" s="172"/>
    </row>
    <row r="10" spans="1:16" ht="14.25" customHeight="1" x14ac:dyDescent="0.2">
      <c r="A10" s="204" t="s">
        <v>2435</v>
      </c>
      <c r="B10" s="204"/>
      <c r="C10" s="204"/>
      <c r="D10" s="204"/>
      <c r="E10" s="204"/>
      <c r="F10" s="204"/>
      <c r="G10" s="204"/>
      <c r="H10" s="173" t="s">
        <v>2221</v>
      </c>
      <c r="I10" s="156">
        <f>indice!$F$10</f>
        <v>0</v>
      </c>
      <c r="J10" s="162"/>
      <c r="K10" s="172"/>
      <c r="L10" s="172"/>
      <c r="M10" s="172"/>
      <c r="N10" s="172"/>
      <c r="O10" s="172"/>
      <c r="P10" s="172"/>
    </row>
    <row r="11" spans="1:16" ht="14.25" customHeight="1" x14ac:dyDescent="0.2">
      <c r="A11" s="55" t="s">
        <v>137</v>
      </c>
      <c r="B11" s="55" t="s">
        <v>4077</v>
      </c>
      <c r="C11" s="55" t="s">
        <v>141</v>
      </c>
      <c r="D11" s="55"/>
      <c r="E11" s="57" t="s">
        <v>143</v>
      </c>
      <c r="F11" s="67" t="s">
        <v>145</v>
      </c>
      <c r="G11" s="67" t="s">
        <v>2223</v>
      </c>
      <c r="H11" s="67" t="s">
        <v>148</v>
      </c>
      <c r="I11" s="68" t="s">
        <v>150</v>
      </c>
      <c r="K11" s="68" t="s">
        <v>3564</v>
      </c>
      <c r="L11" s="68"/>
      <c r="M11" s="68" t="s">
        <v>4534</v>
      </c>
      <c r="N11" s="68"/>
      <c r="O11" s="68" t="s">
        <v>143</v>
      </c>
      <c r="P11" s="68" t="s">
        <v>148</v>
      </c>
    </row>
    <row r="12" spans="1:16" ht="14.25" customHeight="1" x14ac:dyDescent="0.2">
      <c r="A12" s="56" t="s">
        <v>138</v>
      </c>
      <c r="B12" s="56" t="s">
        <v>4078</v>
      </c>
      <c r="C12" s="56" t="s">
        <v>142</v>
      </c>
      <c r="D12" s="56"/>
      <c r="E12" s="58" t="s">
        <v>144</v>
      </c>
      <c r="F12" s="69" t="s">
        <v>146</v>
      </c>
      <c r="G12" s="69" t="s">
        <v>147</v>
      </c>
      <c r="H12" s="69" t="s">
        <v>149</v>
      </c>
      <c r="I12" s="70" t="s">
        <v>151</v>
      </c>
      <c r="K12" s="70" t="s">
        <v>3565</v>
      </c>
      <c r="L12" s="70"/>
      <c r="M12" s="70" t="s">
        <v>3566</v>
      </c>
      <c r="N12" s="70"/>
      <c r="O12" s="70" t="s">
        <v>165</v>
      </c>
      <c r="P12" s="70" t="s">
        <v>149</v>
      </c>
    </row>
    <row r="13" spans="1:16" ht="14.25" customHeight="1" x14ac:dyDescent="0.2">
      <c r="A13" s="22"/>
      <c r="B13" s="22"/>
      <c r="C13" s="22" t="s">
        <v>159</v>
      </c>
      <c r="D13" s="22" t="s">
        <v>0</v>
      </c>
      <c r="E13" s="24" t="s">
        <v>15</v>
      </c>
      <c r="F13" s="36"/>
      <c r="G13" s="36"/>
      <c r="H13" s="36" t="str">
        <f>E13</f>
        <v>€</v>
      </c>
      <c r="I13" s="24">
        <f>$I$9</f>
        <v>0</v>
      </c>
      <c r="K13" s="25"/>
      <c r="L13" s="25"/>
      <c r="M13" s="25"/>
      <c r="N13" s="25"/>
      <c r="O13" s="25"/>
      <c r="P13" s="95"/>
    </row>
    <row r="14" spans="1:16" ht="14.25" customHeight="1" x14ac:dyDescent="0.2">
      <c r="A14" s="22" t="s">
        <v>2436</v>
      </c>
      <c r="B14" s="22" t="s">
        <v>2439</v>
      </c>
      <c r="C14" s="22">
        <v>0.9</v>
      </c>
      <c r="D14" s="22">
        <v>1.2</v>
      </c>
      <c r="E14" s="24">
        <v>906.89</v>
      </c>
      <c r="F14" s="35"/>
      <c r="G14" s="36">
        <f t="shared" ref="G14:G19" si="0">IF(F14="",IF($I$8="","",$I$8),F14)</f>
        <v>0</v>
      </c>
      <c r="H14" s="36">
        <f t="shared" ref="H14:H19" si="1">ROUND(E14*(G14),2)</f>
        <v>0</v>
      </c>
      <c r="I14" s="24">
        <f t="shared" ref="I14:I19" si="2">H14*$I$10</f>
        <v>0</v>
      </c>
      <c r="K14" s="26"/>
      <c r="L14" s="26">
        <f>IFERROR((VLOOKUP(K14,tenute!D:E,2,FALSE)),0)</f>
        <v>0</v>
      </c>
      <c r="M14" s="26"/>
      <c r="N14" s="26">
        <f>IFERROR((VLOOKUP(M14,guarnizioni!G:H,2,FALSE)),0)</f>
        <v>0</v>
      </c>
      <c r="O14" s="26">
        <f t="shared" ref="O14:O19" si="3">E14+L14+N14</f>
        <v>906.89</v>
      </c>
      <c r="P14" s="26">
        <f t="shared" ref="P14:P19" si="4">O14*$I$8</f>
        <v>0</v>
      </c>
    </row>
    <row r="15" spans="1:16" ht="14.25" customHeight="1" x14ac:dyDescent="0.2">
      <c r="A15" s="22" t="s">
        <v>2437</v>
      </c>
      <c r="B15" s="22" t="s">
        <v>2440</v>
      </c>
      <c r="C15" s="22">
        <v>1.1000000000000001</v>
      </c>
      <c r="D15" s="22">
        <v>1.5</v>
      </c>
      <c r="E15" s="24">
        <v>972.88</v>
      </c>
      <c r="F15" s="35"/>
      <c r="G15" s="36">
        <f t="shared" si="0"/>
        <v>0</v>
      </c>
      <c r="H15" s="36">
        <f t="shared" si="1"/>
        <v>0</v>
      </c>
      <c r="I15" s="24">
        <f t="shared" si="2"/>
        <v>0</v>
      </c>
      <c r="K15" s="26"/>
      <c r="L15" s="26">
        <f>IFERROR((VLOOKUP(K15,tenute!D:E,2,FALSE)),0)</f>
        <v>0</v>
      </c>
      <c r="M15" s="26"/>
      <c r="N15" s="26">
        <f>IFERROR((VLOOKUP(M15,guarnizioni!G:H,2,FALSE)),0)</f>
        <v>0</v>
      </c>
      <c r="O15" s="26">
        <f t="shared" si="3"/>
        <v>972.88</v>
      </c>
      <c r="P15" s="26">
        <f t="shared" si="4"/>
        <v>0</v>
      </c>
    </row>
    <row r="16" spans="1:16" ht="14.25" customHeight="1" x14ac:dyDescent="0.2">
      <c r="A16" s="22" t="s">
        <v>2438</v>
      </c>
      <c r="B16" s="22" t="s">
        <v>2441</v>
      </c>
      <c r="C16" s="22">
        <v>1.5</v>
      </c>
      <c r="D16" s="22">
        <v>2</v>
      </c>
      <c r="E16" s="24">
        <v>1319.14</v>
      </c>
      <c r="F16" s="35"/>
      <c r="G16" s="36">
        <f t="shared" si="0"/>
        <v>0</v>
      </c>
      <c r="H16" s="36">
        <f t="shared" si="1"/>
        <v>0</v>
      </c>
      <c r="I16" s="24">
        <f t="shared" si="2"/>
        <v>0</v>
      </c>
      <c r="K16" s="26"/>
      <c r="L16" s="26">
        <f>IFERROR((VLOOKUP(K16,tenute!D:E,2,FALSE)),0)</f>
        <v>0</v>
      </c>
      <c r="M16" s="26"/>
      <c r="N16" s="26">
        <f>IFERROR((VLOOKUP(M16,guarnizioni!G:H,2,FALSE)),0)</f>
        <v>0</v>
      </c>
      <c r="O16" s="26">
        <f t="shared" si="3"/>
        <v>1319.14</v>
      </c>
      <c r="P16" s="26">
        <f t="shared" si="4"/>
        <v>0</v>
      </c>
    </row>
    <row r="17" spans="1:16" ht="14.25" customHeight="1" x14ac:dyDescent="0.2">
      <c r="A17" s="22" t="s">
        <v>3432</v>
      </c>
      <c r="B17" s="22" t="s">
        <v>2442</v>
      </c>
      <c r="C17" s="22">
        <v>0.9</v>
      </c>
      <c r="D17" s="22">
        <v>1.2</v>
      </c>
      <c r="E17" s="24">
        <v>1068.49</v>
      </c>
      <c r="F17" s="35"/>
      <c r="G17" s="36">
        <f t="shared" si="0"/>
        <v>0</v>
      </c>
      <c r="H17" s="36">
        <f t="shared" si="1"/>
        <v>0</v>
      </c>
      <c r="I17" s="24">
        <f t="shared" si="2"/>
        <v>0</v>
      </c>
      <c r="K17" s="26"/>
      <c r="L17" s="26">
        <f>IFERROR((VLOOKUP(K17,tenute!D:E,2,FALSE)),0)</f>
        <v>0</v>
      </c>
      <c r="M17" s="26"/>
      <c r="N17" s="26">
        <f>IFERROR((VLOOKUP(M17,guarnizioni!G:H,2,FALSE)),0)</f>
        <v>0</v>
      </c>
      <c r="O17" s="26">
        <f t="shared" si="3"/>
        <v>1068.49</v>
      </c>
      <c r="P17" s="26">
        <f t="shared" si="4"/>
        <v>0</v>
      </c>
    </row>
    <row r="18" spans="1:16" ht="14.25" customHeight="1" x14ac:dyDescent="0.2">
      <c r="A18" s="22" t="s">
        <v>3433</v>
      </c>
      <c r="B18" s="22" t="s">
        <v>2443</v>
      </c>
      <c r="C18" s="22">
        <v>1.1000000000000001</v>
      </c>
      <c r="D18" s="22">
        <v>1.5</v>
      </c>
      <c r="E18" s="24">
        <v>1134.45</v>
      </c>
      <c r="F18" s="35"/>
      <c r="G18" s="36">
        <f t="shared" si="0"/>
        <v>0</v>
      </c>
      <c r="H18" s="36">
        <f t="shared" si="1"/>
        <v>0</v>
      </c>
      <c r="I18" s="24">
        <f t="shared" si="2"/>
        <v>0</v>
      </c>
      <c r="K18" s="26"/>
      <c r="L18" s="26">
        <f>IFERROR((VLOOKUP(K18,tenute!D:E,2,FALSE)),0)</f>
        <v>0</v>
      </c>
      <c r="M18" s="26"/>
      <c r="N18" s="26">
        <f>IFERROR((VLOOKUP(M18,guarnizioni!G:H,2,FALSE)),0)</f>
        <v>0</v>
      </c>
      <c r="O18" s="26">
        <f t="shared" si="3"/>
        <v>1134.45</v>
      </c>
      <c r="P18" s="26">
        <f t="shared" si="4"/>
        <v>0</v>
      </c>
    </row>
    <row r="19" spans="1:16" ht="14.25" customHeight="1" x14ac:dyDescent="0.2">
      <c r="A19" s="22" t="s">
        <v>3434</v>
      </c>
      <c r="B19" s="22" t="s">
        <v>2444</v>
      </c>
      <c r="C19" s="22">
        <v>1.5</v>
      </c>
      <c r="D19" s="22">
        <v>2</v>
      </c>
      <c r="E19" s="24">
        <v>1480.73</v>
      </c>
      <c r="F19" s="35"/>
      <c r="G19" s="36">
        <f t="shared" si="0"/>
        <v>0</v>
      </c>
      <c r="H19" s="36">
        <f t="shared" si="1"/>
        <v>0</v>
      </c>
      <c r="I19" s="24">
        <f t="shared" si="2"/>
        <v>0</v>
      </c>
      <c r="K19" s="26"/>
      <c r="L19" s="26">
        <f>IFERROR((VLOOKUP(K19,tenute!D:E,2,FALSE)),0)</f>
        <v>0</v>
      </c>
      <c r="M19" s="26"/>
      <c r="N19" s="26">
        <f>IFERROR((VLOOKUP(M19,guarnizioni!G:H,2,FALSE)),0)</f>
        <v>0</v>
      </c>
      <c r="O19" s="26">
        <f t="shared" si="3"/>
        <v>1480.73</v>
      </c>
      <c r="P19" s="26">
        <f t="shared" si="4"/>
        <v>0</v>
      </c>
    </row>
    <row r="20" spans="1:16" ht="14.25" customHeight="1" x14ac:dyDescent="0.25">
      <c r="E20" s="179"/>
    </row>
    <row r="21" spans="1:16" ht="14.25" customHeight="1" x14ac:dyDescent="0.2">
      <c r="A21" s="22" t="s">
        <v>3435</v>
      </c>
      <c r="B21" s="22" t="s">
        <v>2445</v>
      </c>
      <c r="C21" s="22">
        <v>0.9</v>
      </c>
      <c r="D21" s="22">
        <v>1.2</v>
      </c>
      <c r="E21" s="24">
        <v>939.87</v>
      </c>
      <c r="F21" s="35"/>
      <c r="G21" s="36">
        <f>IF(F21="",IF($I$8="","",$I$8),F21)</f>
        <v>0</v>
      </c>
      <c r="H21" s="36">
        <f>ROUND(E21*(G21),2)</f>
        <v>0</v>
      </c>
      <c r="I21" s="24">
        <f>H21*$I$10</f>
        <v>0</v>
      </c>
      <c r="K21" s="26"/>
      <c r="L21" s="26">
        <f>IFERROR((VLOOKUP(K21,tenute!D:E,2,FALSE)),0)</f>
        <v>0</v>
      </c>
      <c r="M21" s="26"/>
      <c r="N21" s="26">
        <f>IFERROR((VLOOKUP(M21,guarnizioni!G:H,2,FALSE)),0)</f>
        <v>0</v>
      </c>
      <c r="O21" s="26">
        <f>E21+L21+N21</f>
        <v>939.87</v>
      </c>
      <c r="P21" s="26">
        <f>O21*$I$8</f>
        <v>0</v>
      </c>
    </row>
    <row r="22" spans="1:16" ht="14.25" customHeight="1" x14ac:dyDescent="0.2">
      <c r="A22" s="22" t="s">
        <v>3436</v>
      </c>
      <c r="B22" s="22" t="s">
        <v>2446</v>
      </c>
      <c r="C22" s="22">
        <v>1.1000000000000001</v>
      </c>
      <c r="D22" s="22">
        <v>1.5</v>
      </c>
      <c r="E22" s="24">
        <v>1005.84</v>
      </c>
      <c r="F22" s="35"/>
      <c r="G22" s="36">
        <f>IF(F22="",IF($I$8="","",$I$8),F22)</f>
        <v>0</v>
      </c>
      <c r="H22" s="36">
        <f>ROUND(E22*(G22),2)</f>
        <v>0</v>
      </c>
      <c r="I22" s="24">
        <f>H22*$I$10</f>
        <v>0</v>
      </c>
      <c r="K22" s="26"/>
      <c r="L22" s="26">
        <f>IFERROR((VLOOKUP(K22,tenute!D:E,2,FALSE)),0)</f>
        <v>0</v>
      </c>
      <c r="M22" s="26"/>
      <c r="N22" s="26">
        <f>IFERROR((VLOOKUP(M22,guarnizioni!G:H,2,FALSE)),0)</f>
        <v>0</v>
      </c>
      <c r="O22" s="26">
        <f>E22+L22+N22</f>
        <v>1005.84</v>
      </c>
      <c r="P22" s="26">
        <f>O22*$I$8</f>
        <v>0</v>
      </c>
    </row>
    <row r="23" spans="1:16" ht="14.25" customHeight="1" x14ac:dyDescent="0.2">
      <c r="A23" s="22" t="s">
        <v>2448</v>
      </c>
      <c r="B23" s="22" t="s">
        <v>2447</v>
      </c>
      <c r="C23" s="22">
        <v>1.5</v>
      </c>
      <c r="D23" s="22">
        <v>2</v>
      </c>
      <c r="E23" s="24">
        <v>1352.09</v>
      </c>
      <c r="F23" s="35"/>
      <c r="G23" s="36">
        <f>IF(F23="",IF($I$8="","",$I$8),F23)</f>
        <v>0</v>
      </c>
      <c r="H23" s="36">
        <f>ROUND(E23*(G23),2)</f>
        <v>0</v>
      </c>
      <c r="I23" s="24">
        <f>H23*$I$10</f>
        <v>0</v>
      </c>
      <c r="K23" s="26"/>
      <c r="L23" s="26">
        <f>IFERROR((VLOOKUP(K23,tenute!D:E,2,FALSE)),0)</f>
        <v>0</v>
      </c>
      <c r="M23" s="26"/>
      <c r="N23" s="26">
        <f>IFERROR((VLOOKUP(M23,guarnizioni!G:H,2,FALSE)),0)</f>
        <v>0</v>
      </c>
      <c r="O23" s="26">
        <f>E23+L23+N23</f>
        <v>1352.09</v>
      </c>
      <c r="P23" s="26">
        <f>O23*$I$8</f>
        <v>0</v>
      </c>
    </row>
  </sheetData>
  <mergeCells count="4">
    <mergeCell ref="K3:P4"/>
    <mergeCell ref="A3:A4"/>
    <mergeCell ref="A1:I1"/>
    <mergeCell ref="A2:I2"/>
  </mergeCells>
  <conditionalFormatting sqref="A21:D23 F21:I23">
    <cfRule type="expression" dxfId="287" priority="17">
      <formula>MOD(ROW(),2)=0</formula>
    </cfRule>
  </conditionalFormatting>
  <conditionalFormatting sqref="A14:D19 F14:P19">
    <cfRule type="expression" dxfId="286" priority="7">
      <formula>MOD(ROW(),2)=0</formula>
    </cfRule>
  </conditionalFormatting>
  <conditionalFormatting sqref="K21:P23">
    <cfRule type="expression" dxfId="285" priority="6">
      <formula>MOD(ROW(),2)=0</formula>
    </cfRule>
  </conditionalFormatting>
  <conditionalFormatting sqref="E14:E19">
    <cfRule type="expression" dxfId="284" priority="5">
      <formula>MOD(ROW(),2)=0</formula>
    </cfRule>
  </conditionalFormatting>
  <conditionalFormatting sqref="E21">
    <cfRule type="expression" dxfId="283" priority="3">
      <formula>MOD(ROW(),2)=0</formula>
    </cfRule>
  </conditionalFormatting>
  <conditionalFormatting sqref="E22">
    <cfRule type="expression" dxfId="282" priority="2">
      <formula>MOD(ROW(),2)=0</formula>
    </cfRule>
  </conditionalFormatting>
  <conditionalFormatting sqref="E23">
    <cfRule type="expression" dxfId="281" priority="1">
      <formula>MOD(ROW(),2)=0</formula>
    </cfRule>
  </conditionalFormatting>
  <dataValidations count="2">
    <dataValidation type="list" allowBlank="1" showInputMessage="1" showErrorMessage="1" sqref="K14:K19 K21:K23">
      <formula1>BURGMANNGXD15</formula1>
    </dataValidation>
    <dataValidation type="list" allowBlank="1" showInputMessage="1" showErrorMessage="1" sqref="M14:M19 M21:M23">
      <formula1>PG18RIGA12</formula1>
    </dataValidation>
  </dataValidations>
  <hyperlinks>
    <hyperlink ref="H5" location="indice!A1" display="INDICE"/>
    <hyperlink ref="H6" location="A34" display="KIT AGGIUNTIVI"/>
    <hyperlink ref="I6" location="A34" display="ADDITIONAL KIT"/>
  </hyperlinks>
  <pageMargins left="0.75" right="0.75" top="1" bottom="1" header="0.5" footer="0.5"/>
  <pageSetup paperSize="9" orientation="portrait" horizontalDpi="4294967292" verticalDpi="4294967292"/>
  <headerFooter alignWithMargins="0"/>
  <ignoredErrors>
    <ignoredError sqref="L14:P23" unlockedFormula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5">
    <tabColor theme="8" tint="-0.249977111117893"/>
  </sheetPr>
  <dimension ref="A1:I245"/>
  <sheetViews>
    <sheetView zoomScaleNormal="100" zoomScalePageLayoutView="120" workbookViewId="0">
      <selection activeCell="A3" sqref="A3:A4"/>
    </sheetView>
  </sheetViews>
  <sheetFormatPr defaultColWidth="10.85546875" defaultRowHeight="14.25" customHeight="1" x14ac:dyDescent="0.2"/>
  <cols>
    <col min="1" max="1" width="19.85546875" style="41" customWidth="1"/>
    <col min="2" max="2" width="26.42578125" style="41" bestFit="1" customWidth="1"/>
    <col min="3" max="3" width="8.140625" style="41" bestFit="1" customWidth="1"/>
    <col min="4" max="4" width="8" style="41" bestFit="1" customWidth="1"/>
    <col min="5" max="5" width="11" style="43" bestFit="1" customWidth="1"/>
    <col min="6" max="6" width="17.140625" style="41" bestFit="1" customWidth="1"/>
    <col min="7" max="8" width="17.42578125" style="41" bestFit="1" customWidth="1"/>
    <col min="9" max="9" width="20.140625" style="44" bestFit="1" customWidth="1"/>
    <col min="10" max="16384" width="10.85546875" style="41"/>
  </cols>
  <sheetData>
    <row r="1" spans="1:9" ht="14.25" customHeight="1" x14ac:dyDescent="0.2">
      <c r="A1" s="317" t="s">
        <v>8513</v>
      </c>
      <c r="B1" s="317"/>
      <c r="C1" s="317"/>
      <c r="D1" s="317"/>
      <c r="E1" s="317"/>
      <c r="F1" s="317"/>
      <c r="G1" s="317"/>
      <c r="H1" s="317"/>
      <c r="I1" s="317"/>
    </row>
    <row r="2" spans="1:9" ht="14.25" customHeight="1" x14ac:dyDescent="0.2">
      <c r="A2" s="317" t="s">
        <v>8514</v>
      </c>
      <c r="B2" s="317"/>
      <c r="C2" s="317"/>
      <c r="D2" s="317"/>
      <c r="E2" s="317"/>
      <c r="F2" s="317"/>
      <c r="G2" s="317"/>
      <c r="H2" s="317"/>
      <c r="I2" s="317"/>
    </row>
    <row r="3" spans="1:9" ht="14.25" customHeight="1" x14ac:dyDescent="0.2">
      <c r="A3" s="292" t="s">
        <v>620</v>
      </c>
      <c r="B3" s="75"/>
      <c r="C3" s="75"/>
      <c r="D3" s="75"/>
      <c r="E3" s="75"/>
      <c r="F3" s="75"/>
      <c r="G3" s="75"/>
      <c r="H3" s="75"/>
      <c r="I3" s="75"/>
    </row>
    <row r="4" spans="1:9" ht="14.25" customHeight="1" x14ac:dyDescent="0.2">
      <c r="A4" s="292"/>
      <c r="B4" s="75"/>
      <c r="C4" s="75"/>
      <c r="D4" s="75"/>
      <c r="E4" s="75"/>
      <c r="F4" s="75"/>
      <c r="G4" s="75"/>
      <c r="H4" s="75"/>
      <c r="I4" s="75"/>
    </row>
    <row r="5" spans="1:9" ht="14.25" customHeight="1" x14ac:dyDescent="0.2">
      <c r="A5" s="46" t="s">
        <v>7389</v>
      </c>
      <c r="B5" s="168"/>
      <c r="C5" s="168"/>
      <c r="D5" s="168"/>
      <c r="E5" s="168"/>
      <c r="F5" s="168"/>
      <c r="G5" s="168"/>
      <c r="H5" s="182" t="s">
        <v>2224</v>
      </c>
      <c r="I5" s="159"/>
    </row>
    <row r="6" spans="1:9" ht="14.25" customHeight="1" x14ac:dyDescent="0.2">
      <c r="A6" s="46" t="s">
        <v>7390</v>
      </c>
      <c r="B6" s="168"/>
      <c r="C6" s="168"/>
      <c r="D6" s="168"/>
      <c r="E6" s="168"/>
      <c r="F6" s="168"/>
      <c r="G6" s="168"/>
      <c r="H6" s="162"/>
      <c r="I6" s="159"/>
    </row>
    <row r="7" spans="1:9" ht="14.25" customHeight="1" x14ac:dyDescent="0.2">
      <c r="A7" s="173"/>
      <c r="B7" s="173"/>
      <c r="C7" s="173"/>
      <c r="D7" s="173"/>
      <c r="E7" s="173"/>
      <c r="F7" s="173"/>
      <c r="G7" s="173"/>
      <c r="H7" s="162"/>
      <c r="I7" s="163"/>
    </row>
    <row r="8" spans="1:9" ht="14.25" customHeight="1" x14ac:dyDescent="0.2">
      <c r="A8" s="173"/>
      <c r="B8" s="173"/>
      <c r="C8" s="173"/>
      <c r="D8" s="173"/>
      <c r="E8" s="173"/>
      <c r="F8" s="173"/>
      <c r="G8" s="173"/>
      <c r="H8" s="173" t="s">
        <v>2223</v>
      </c>
      <c r="I8" s="156">
        <f>IF(indice!$C$103="",indice!$D$7,indice!$C$103)</f>
        <v>0</v>
      </c>
    </row>
    <row r="9" spans="1:9" ht="14.25" customHeight="1" x14ac:dyDescent="0.2">
      <c r="A9" s="173"/>
      <c r="B9" s="173"/>
      <c r="C9" s="173"/>
      <c r="D9" s="173"/>
      <c r="E9" s="173"/>
      <c r="F9" s="173"/>
      <c r="G9" s="173"/>
      <c r="H9" s="173" t="s">
        <v>2221</v>
      </c>
      <c r="I9" s="156">
        <f>indice!$E$10</f>
        <v>0</v>
      </c>
    </row>
    <row r="10" spans="1:9" ht="14.25" customHeight="1" x14ac:dyDescent="0.2">
      <c r="A10" s="173"/>
      <c r="B10" s="173"/>
      <c r="C10" s="173"/>
      <c r="D10" s="173"/>
      <c r="E10" s="173"/>
      <c r="F10" s="173"/>
      <c r="G10" s="173"/>
      <c r="H10" s="173" t="s">
        <v>2221</v>
      </c>
      <c r="I10" s="156">
        <f>indice!$F$10</f>
        <v>0</v>
      </c>
    </row>
    <row r="11" spans="1:9" ht="14.25" customHeight="1" x14ac:dyDescent="0.2">
      <c r="A11" s="55" t="s">
        <v>137</v>
      </c>
      <c r="B11" s="55" t="s">
        <v>328</v>
      </c>
      <c r="C11" s="91" t="s">
        <v>141</v>
      </c>
      <c r="D11" s="91"/>
      <c r="E11" s="57" t="s">
        <v>143</v>
      </c>
      <c r="F11" s="67" t="s">
        <v>145</v>
      </c>
      <c r="G11" s="67" t="s">
        <v>2223</v>
      </c>
      <c r="H11" s="67" t="s">
        <v>148</v>
      </c>
      <c r="I11" s="68" t="s">
        <v>150</v>
      </c>
    </row>
    <row r="12" spans="1:9" ht="14.25" customHeight="1" x14ac:dyDescent="0.2">
      <c r="A12" s="56" t="s">
        <v>138</v>
      </c>
      <c r="B12" s="56" t="s">
        <v>167</v>
      </c>
      <c r="C12" s="93" t="s">
        <v>142</v>
      </c>
      <c r="D12" s="93"/>
      <c r="E12" s="58" t="s">
        <v>144</v>
      </c>
      <c r="F12" s="69" t="s">
        <v>146</v>
      </c>
      <c r="G12" s="69" t="s">
        <v>147</v>
      </c>
      <c r="H12" s="69" t="s">
        <v>149</v>
      </c>
      <c r="I12" s="70" t="s">
        <v>151</v>
      </c>
    </row>
    <row r="13" spans="1:9" ht="14.25" customHeight="1" x14ac:dyDescent="0.2">
      <c r="A13" s="309" t="s">
        <v>4111</v>
      </c>
      <c r="B13" s="309"/>
      <c r="C13" s="309"/>
      <c r="D13" s="309"/>
      <c r="E13" s="309"/>
      <c r="F13" s="309"/>
      <c r="G13" s="309"/>
      <c r="H13" s="309"/>
      <c r="I13" s="309"/>
    </row>
    <row r="14" spans="1:9" ht="14.25" customHeight="1" x14ac:dyDescent="0.2">
      <c r="A14" s="22"/>
      <c r="B14" s="22"/>
      <c r="C14" s="22" t="s">
        <v>159</v>
      </c>
      <c r="D14" s="22" t="s">
        <v>0</v>
      </c>
      <c r="E14" s="24" t="s">
        <v>15</v>
      </c>
      <c r="F14" s="36"/>
      <c r="G14" s="36"/>
      <c r="H14" s="36" t="str">
        <f>E14</f>
        <v>€</v>
      </c>
      <c r="I14" s="24">
        <f>$I$9</f>
        <v>0</v>
      </c>
    </row>
    <row r="15" spans="1:9" ht="14.25" customHeight="1" x14ac:dyDescent="0.2">
      <c r="A15" s="22" t="s">
        <v>621</v>
      </c>
      <c r="B15" s="22" t="s">
        <v>622</v>
      </c>
      <c r="C15" s="22">
        <v>0.25</v>
      </c>
      <c r="D15" s="22">
        <v>0.33</v>
      </c>
      <c r="E15" s="24">
        <v>734.11</v>
      </c>
      <c r="F15" s="35"/>
      <c r="G15" s="36">
        <f>IF(F15="",IF($I$8="","",$I$8),F15)</f>
        <v>0</v>
      </c>
      <c r="H15" s="36">
        <f>ROUND(E15*(G15),2)</f>
        <v>0</v>
      </c>
      <c r="I15" s="24">
        <f>H15*$I$10</f>
        <v>0</v>
      </c>
    </row>
    <row r="16" spans="1:9" ht="14.25" customHeight="1" x14ac:dyDescent="0.2">
      <c r="A16" s="22" t="s">
        <v>623</v>
      </c>
      <c r="B16" s="22" t="s">
        <v>624</v>
      </c>
      <c r="C16" s="22">
        <v>0.25</v>
      </c>
      <c r="D16" s="22">
        <v>0.33</v>
      </c>
      <c r="E16" s="24">
        <v>770.47</v>
      </c>
      <c r="F16" s="35"/>
      <c r="G16" s="36">
        <f>IF(F16="",IF($I$8="","",$I$8),F16)</f>
        <v>0</v>
      </c>
      <c r="H16" s="36">
        <f>ROUND(E16*(G16),2)</f>
        <v>0</v>
      </c>
      <c r="I16" s="24">
        <f>H16*$I$10</f>
        <v>0</v>
      </c>
    </row>
    <row r="17" spans="1:9" ht="14.25" customHeight="1" x14ac:dyDescent="0.2">
      <c r="A17" s="22" t="s">
        <v>625</v>
      </c>
      <c r="B17" s="22" t="s">
        <v>626</v>
      </c>
      <c r="C17" s="22">
        <v>0.37</v>
      </c>
      <c r="D17" s="22">
        <v>0.5</v>
      </c>
      <c r="E17" s="24">
        <v>824.11</v>
      </c>
      <c r="F17" s="35"/>
      <c r="G17" s="36">
        <f>IF(F17="",IF($I$8="","",$I$8),F17)</f>
        <v>0</v>
      </c>
      <c r="H17" s="36">
        <f>ROUND(E17*(G17),2)</f>
        <v>0</v>
      </c>
      <c r="I17" s="24">
        <f>H17*$I$10</f>
        <v>0</v>
      </c>
    </row>
    <row r="18" spans="1:9" ht="14.25" customHeight="1" x14ac:dyDescent="0.2">
      <c r="A18" s="22" t="s">
        <v>627</v>
      </c>
      <c r="B18" s="22" t="s">
        <v>628</v>
      </c>
      <c r="C18" s="22">
        <v>0.45</v>
      </c>
      <c r="D18" s="22">
        <v>0.6</v>
      </c>
      <c r="E18" s="24">
        <v>860.48</v>
      </c>
      <c r="F18" s="35"/>
      <c r="G18" s="36">
        <f>IF(F18="",IF($I$8="","",$I$8),F18)</f>
        <v>0</v>
      </c>
      <c r="H18" s="36">
        <f>ROUND(E18*(G18),2)</f>
        <v>0</v>
      </c>
      <c r="I18" s="24">
        <f>H18*$I$10</f>
        <v>0</v>
      </c>
    </row>
    <row r="21" spans="1:9" ht="14.25" customHeight="1" x14ac:dyDescent="0.2">
      <c r="A21" s="292" t="s">
        <v>643</v>
      </c>
      <c r="B21" s="75"/>
      <c r="C21" s="75"/>
      <c r="D21" s="75"/>
      <c r="E21" s="75"/>
      <c r="F21" s="75"/>
      <c r="G21" s="75"/>
      <c r="H21" s="75"/>
      <c r="I21" s="75"/>
    </row>
    <row r="22" spans="1:9" ht="14.25" customHeight="1" x14ac:dyDescent="0.2">
      <c r="A22" s="292"/>
      <c r="B22" s="75"/>
      <c r="C22" s="75"/>
      <c r="D22" s="75"/>
      <c r="E22" s="75"/>
      <c r="F22" s="75"/>
      <c r="G22" s="75"/>
      <c r="H22" s="75"/>
      <c r="I22" s="75"/>
    </row>
    <row r="23" spans="1:9" ht="14.25" customHeight="1" x14ac:dyDescent="0.2">
      <c r="A23" s="168" t="s">
        <v>4225</v>
      </c>
      <c r="B23" s="168"/>
      <c r="C23" s="168"/>
      <c r="D23" s="168"/>
      <c r="E23" s="168"/>
      <c r="F23" s="168"/>
      <c r="G23" s="168"/>
      <c r="H23" s="182" t="s">
        <v>2224</v>
      </c>
      <c r="I23" s="159"/>
    </row>
    <row r="24" spans="1:9" ht="14.25" customHeight="1" x14ac:dyDescent="0.2">
      <c r="A24" s="168" t="s">
        <v>4226</v>
      </c>
      <c r="B24" s="168"/>
      <c r="C24" s="168"/>
      <c r="D24" s="168"/>
      <c r="E24" s="168"/>
      <c r="F24" s="168"/>
      <c r="G24" s="168"/>
      <c r="H24" s="162"/>
      <c r="I24" s="159"/>
    </row>
    <row r="25" spans="1:9" ht="14.25" customHeight="1" x14ac:dyDescent="0.2">
      <c r="A25" s="162"/>
      <c r="B25" s="168"/>
      <c r="C25" s="168"/>
      <c r="D25" s="168"/>
      <c r="E25" s="168"/>
      <c r="F25" s="168"/>
      <c r="G25" s="168"/>
      <c r="H25" s="162"/>
      <c r="I25" s="163"/>
    </row>
    <row r="26" spans="1:9" ht="14.25" customHeight="1" x14ac:dyDescent="0.2">
      <c r="A26" s="168"/>
      <c r="B26" s="168"/>
      <c r="C26" s="168"/>
      <c r="D26" s="168"/>
      <c r="E26" s="168"/>
      <c r="F26" s="168"/>
      <c r="G26" s="168"/>
      <c r="H26" s="173" t="s">
        <v>2223</v>
      </c>
      <c r="I26" s="156">
        <f>IF(indice!$C$103="",indice!$D$7,indice!$C$103)</f>
        <v>0</v>
      </c>
    </row>
    <row r="27" spans="1:9" ht="14.25" customHeight="1" x14ac:dyDescent="0.2">
      <c r="A27" s="168"/>
      <c r="B27" s="168"/>
      <c r="C27" s="168"/>
      <c r="D27" s="168"/>
      <c r="E27" s="168"/>
      <c r="F27" s="168"/>
      <c r="G27" s="168"/>
      <c r="H27" s="173" t="s">
        <v>2221</v>
      </c>
      <c r="I27" s="156">
        <f>indice!$E$10</f>
        <v>0</v>
      </c>
    </row>
    <row r="28" spans="1:9" ht="14.25" customHeight="1" x14ac:dyDescent="0.2">
      <c r="A28" s="168"/>
      <c r="B28" s="168"/>
      <c r="C28" s="168"/>
      <c r="D28" s="168"/>
      <c r="E28" s="168"/>
      <c r="F28" s="168"/>
      <c r="G28" s="168"/>
      <c r="H28" s="173" t="s">
        <v>2221</v>
      </c>
      <c r="I28" s="156">
        <f>indice!$F$10</f>
        <v>0</v>
      </c>
    </row>
    <row r="29" spans="1:9" ht="14.25" customHeight="1" x14ac:dyDescent="0.2">
      <c r="A29" s="55" t="s">
        <v>137</v>
      </c>
      <c r="B29" s="55" t="s">
        <v>139</v>
      </c>
      <c r="C29" s="91" t="s">
        <v>141</v>
      </c>
      <c r="D29" s="91"/>
      <c r="E29" s="57" t="s">
        <v>143</v>
      </c>
      <c r="F29" s="67" t="s">
        <v>145</v>
      </c>
      <c r="G29" s="67" t="s">
        <v>2223</v>
      </c>
      <c r="H29" s="67" t="s">
        <v>148</v>
      </c>
      <c r="I29" s="68" t="s">
        <v>150</v>
      </c>
    </row>
    <row r="30" spans="1:9" ht="14.25" customHeight="1" x14ac:dyDescent="0.2">
      <c r="A30" s="56" t="s">
        <v>138</v>
      </c>
      <c r="B30" s="56" t="s">
        <v>140</v>
      </c>
      <c r="C30" s="93" t="s">
        <v>142</v>
      </c>
      <c r="D30" s="93"/>
      <c r="E30" s="58" t="s">
        <v>144</v>
      </c>
      <c r="F30" s="69" t="s">
        <v>146</v>
      </c>
      <c r="G30" s="69" t="s">
        <v>147</v>
      </c>
      <c r="H30" s="69" t="s">
        <v>149</v>
      </c>
      <c r="I30" s="70" t="s">
        <v>151</v>
      </c>
    </row>
    <row r="31" spans="1:9" ht="14.25" customHeight="1" x14ac:dyDescent="0.2">
      <c r="A31" s="22"/>
      <c r="B31" s="22"/>
      <c r="C31" s="22" t="s">
        <v>159</v>
      </c>
      <c r="D31" s="22" t="s">
        <v>0</v>
      </c>
      <c r="E31" s="24" t="s">
        <v>15</v>
      </c>
      <c r="F31" s="36"/>
      <c r="G31" s="36"/>
      <c r="H31" s="36" t="str">
        <f>E31</f>
        <v>€</v>
      </c>
      <c r="I31" s="24">
        <f>$I$9</f>
        <v>0</v>
      </c>
    </row>
    <row r="32" spans="1:9" ht="14.25" customHeight="1" x14ac:dyDescent="0.2">
      <c r="A32" s="41" t="s">
        <v>4111</v>
      </c>
      <c r="E32" s="41"/>
      <c r="I32" s="41"/>
    </row>
    <row r="33" spans="1:9" ht="14.25" customHeight="1" x14ac:dyDescent="0.2">
      <c r="A33" s="22" t="s">
        <v>644</v>
      </c>
      <c r="B33" s="22" t="s">
        <v>645</v>
      </c>
      <c r="C33" s="22">
        <v>0.45</v>
      </c>
      <c r="D33" s="22">
        <v>0.6</v>
      </c>
      <c r="E33" s="24">
        <v>1978.95</v>
      </c>
      <c r="F33" s="35"/>
      <c r="G33" s="36">
        <f t="shared" ref="G33:G77" si="0">IF(F33="",IF($I$8="","",$I$8),F33)</f>
        <v>0</v>
      </c>
      <c r="H33" s="36">
        <f t="shared" ref="H33:H38" si="1">ROUND(E33*(G33),2)</f>
        <v>0</v>
      </c>
      <c r="I33" s="24">
        <f t="shared" ref="I33:I77" si="2">H33*$I$10</f>
        <v>0</v>
      </c>
    </row>
    <row r="34" spans="1:9" ht="14.25" customHeight="1" x14ac:dyDescent="0.2">
      <c r="A34" s="22" t="s">
        <v>646</v>
      </c>
      <c r="B34" s="22" t="s">
        <v>647</v>
      </c>
      <c r="C34" s="22">
        <v>0.55000000000000004</v>
      </c>
      <c r="D34" s="22">
        <v>0.75</v>
      </c>
      <c r="E34" s="24">
        <v>1978.95</v>
      </c>
      <c r="F34" s="35"/>
      <c r="G34" s="36">
        <f t="shared" si="0"/>
        <v>0</v>
      </c>
      <c r="H34" s="36">
        <f t="shared" si="1"/>
        <v>0</v>
      </c>
      <c r="I34" s="24">
        <f t="shared" si="2"/>
        <v>0</v>
      </c>
    </row>
    <row r="35" spans="1:9" ht="14.25" customHeight="1" x14ac:dyDescent="0.2">
      <c r="A35" s="22" t="s">
        <v>648</v>
      </c>
      <c r="B35" s="22" t="s">
        <v>649</v>
      </c>
      <c r="C35" s="22">
        <v>0.75</v>
      </c>
      <c r="D35" s="22">
        <v>1</v>
      </c>
      <c r="E35" s="24">
        <v>2022.21</v>
      </c>
      <c r="F35" s="35"/>
      <c r="G35" s="36">
        <f t="shared" si="0"/>
        <v>0</v>
      </c>
      <c r="H35" s="36">
        <f t="shared" si="1"/>
        <v>0</v>
      </c>
      <c r="I35" s="24">
        <f t="shared" si="2"/>
        <v>0</v>
      </c>
    </row>
    <row r="36" spans="1:9" ht="14.25" customHeight="1" x14ac:dyDescent="0.2">
      <c r="A36" s="22" t="s">
        <v>650</v>
      </c>
      <c r="B36" s="22" t="s">
        <v>651</v>
      </c>
      <c r="C36" s="22">
        <v>0.9</v>
      </c>
      <c r="D36" s="22">
        <v>1.2</v>
      </c>
      <c r="E36" s="24">
        <v>2082.8200000000002</v>
      </c>
      <c r="F36" s="35"/>
      <c r="G36" s="36">
        <f t="shared" si="0"/>
        <v>0</v>
      </c>
      <c r="H36" s="36">
        <f t="shared" si="1"/>
        <v>0</v>
      </c>
      <c r="I36" s="24">
        <f t="shared" si="2"/>
        <v>0</v>
      </c>
    </row>
    <row r="37" spans="1:9" ht="14.25" customHeight="1" x14ac:dyDescent="0.2">
      <c r="A37" s="22" t="s">
        <v>864</v>
      </c>
      <c r="B37" s="22" t="s">
        <v>653</v>
      </c>
      <c r="C37" s="22">
        <v>1.1000000000000001</v>
      </c>
      <c r="D37" s="22">
        <v>1.5</v>
      </c>
      <c r="E37" s="24">
        <v>2126.11</v>
      </c>
      <c r="F37" s="35"/>
      <c r="G37" s="36">
        <f t="shared" si="0"/>
        <v>0</v>
      </c>
      <c r="H37" s="36">
        <f t="shared" si="1"/>
        <v>0</v>
      </c>
      <c r="I37" s="24">
        <f t="shared" si="2"/>
        <v>0</v>
      </c>
    </row>
    <row r="38" spans="1:9" ht="14.25" customHeight="1" x14ac:dyDescent="0.2">
      <c r="A38" s="22" t="s">
        <v>654</v>
      </c>
      <c r="B38" s="22" t="s">
        <v>655</v>
      </c>
      <c r="C38" s="22">
        <v>1.5</v>
      </c>
      <c r="D38" s="22">
        <v>2</v>
      </c>
      <c r="E38" s="24">
        <v>2143.44</v>
      </c>
      <c r="F38" s="35"/>
      <c r="G38" s="36">
        <f t="shared" si="0"/>
        <v>0</v>
      </c>
      <c r="H38" s="36">
        <f t="shared" si="1"/>
        <v>0</v>
      </c>
      <c r="I38" s="24">
        <f t="shared" si="2"/>
        <v>0</v>
      </c>
    </row>
    <row r="39" spans="1:9" ht="14.25" customHeight="1" x14ac:dyDescent="0.25">
      <c r="A39" s="41" t="s">
        <v>4112</v>
      </c>
      <c r="E39" s="179"/>
      <c r="I39" s="41"/>
    </row>
    <row r="40" spans="1:9" ht="14.25" customHeight="1" x14ac:dyDescent="0.2">
      <c r="A40" s="22" t="s">
        <v>4397</v>
      </c>
      <c r="B40" s="22" t="s">
        <v>2449</v>
      </c>
      <c r="C40" s="22">
        <v>0.45</v>
      </c>
      <c r="D40" s="22">
        <v>0.6</v>
      </c>
      <c r="E40" s="24">
        <v>3095.01</v>
      </c>
      <c r="F40" s="35"/>
      <c r="G40" s="36">
        <f t="shared" ref="G40:G45" si="3">IF(F40="",IF($I$8="","",$I$8),F40)</f>
        <v>0</v>
      </c>
      <c r="H40" s="36">
        <f t="shared" ref="H40:H45" si="4">ROUND(E40*(G40),2)</f>
        <v>0</v>
      </c>
      <c r="I40" s="24">
        <f t="shared" si="2"/>
        <v>0</v>
      </c>
    </row>
    <row r="41" spans="1:9" ht="14.25" customHeight="1" x14ac:dyDescent="0.2">
      <c r="A41" s="22" t="s">
        <v>4398</v>
      </c>
      <c r="B41" s="22" t="s">
        <v>2450</v>
      </c>
      <c r="C41" s="22">
        <v>0.55000000000000004</v>
      </c>
      <c r="D41" s="22">
        <v>0.75</v>
      </c>
      <c r="E41" s="24">
        <v>3119.77</v>
      </c>
      <c r="F41" s="35"/>
      <c r="G41" s="36">
        <f t="shared" si="3"/>
        <v>0</v>
      </c>
      <c r="H41" s="36">
        <f t="shared" si="4"/>
        <v>0</v>
      </c>
      <c r="I41" s="24">
        <f t="shared" si="2"/>
        <v>0</v>
      </c>
    </row>
    <row r="42" spans="1:9" ht="14.25" customHeight="1" x14ac:dyDescent="0.2">
      <c r="A42" s="22" t="s">
        <v>4399</v>
      </c>
      <c r="B42" s="22" t="s">
        <v>2451</v>
      </c>
      <c r="C42" s="22">
        <v>0.75</v>
      </c>
      <c r="D42" s="22">
        <v>1</v>
      </c>
      <c r="E42" s="24">
        <v>3139.53</v>
      </c>
      <c r="F42" s="35"/>
      <c r="G42" s="36">
        <f t="shared" si="3"/>
        <v>0</v>
      </c>
      <c r="H42" s="36">
        <f t="shared" si="4"/>
        <v>0</v>
      </c>
      <c r="I42" s="24">
        <f t="shared" si="2"/>
        <v>0</v>
      </c>
    </row>
    <row r="43" spans="1:9" ht="14.25" customHeight="1" x14ac:dyDescent="0.2">
      <c r="A43" s="22" t="s">
        <v>4400</v>
      </c>
      <c r="B43" s="22" t="s">
        <v>2452</v>
      </c>
      <c r="C43" s="22">
        <v>0.9</v>
      </c>
      <c r="D43" s="22">
        <v>1.2</v>
      </c>
      <c r="E43" s="24">
        <v>3198.89</v>
      </c>
      <c r="F43" s="35"/>
      <c r="G43" s="36">
        <f t="shared" si="3"/>
        <v>0</v>
      </c>
      <c r="H43" s="36">
        <f t="shared" si="4"/>
        <v>0</v>
      </c>
      <c r="I43" s="24">
        <f t="shared" si="2"/>
        <v>0</v>
      </c>
    </row>
    <row r="44" spans="1:9" ht="14.25" customHeight="1" x14ac:dyDescent="0.2">
      <c r="A44" s="22" t="s">
        <v>4401</v>
      </c>
      <c r="B44" s="22" t="s">
        <v>2453</v>
      </c>
      <c r="C44" s="22">
        <v>1.1000000000000001</v>
      </c>
      <c r="D44" s="22">
        <v>1.5</v>
      </c>
      <c r="E44" s="24">
        <v>3243.4</v>
      </c>
      <c r="F44" s="35"/>
      <c r="G44" s="36">
        <f t="shared" si="3"/>
        <v>0</v>
      </c>
      <c r="H44" s="36">
        <f t="shared" si="4"/>
        <v>0</v>
      </c>
      <c r="I44" s="24">
        <f t="shared" si="2"/>
        <v>0</v>
      </c>
    </row>
    <row r="45" spans="1:9" ht="14.25" customHeight="1" x14ac:dyDescent="0.25">
      <c r="A45" s="116" t="s">
        <v>4402</v>
      </c>
      <c r="B45" s="22" t="s">
        <v>2454</v>
      </c>
      <c r="C45" s="22">
        <v>1.5</v>
      </c>
      <c r="D45" s="22">
        <v>2</v>
      </c>
      <c r="E45" s="24">
        <v>3243.4</v>
      </c>
      <c r="F45" s="35"/>
      <c r="G45" s="36">
        <f t="shared" si="3"/>
        <v>0</v>
      </c>
      <c r="H45" s="36">
        <f t="shared" si="4"/>
        <v>0</v>
      </c>
      <c r="I45" s="24">
        <f t="shared" si="2"/>
        <v>0</v>
      </c>
    </row>
    <row r="46" spans="1:9" ht="14.25" customHeight="1" x14ac:dyDescent="0.2">
      <c r="A46" s="22" t="s">
        <v>668</v>
      </c>
      <c r="B46" s="22" t="s">
        <v>669</v>
      </c>
      <c r="C46" s="22">
        <v>0.55000000000000004</v>
      </c>
      <c r="D46" s="22">
        <v>0.75</v>
      </c>
      <c r="E46" s="24">
        <v>2207.4699999999998</v>
      </c>
      <c r="F46" s="35"/>
      <c r="G46" s="36">
        <f t="shared" si="0"/>
        <v>0</v>
      </c>
      <c r="H46" s="36">
        <f t="shared" ref="H46:H77" si="5">ROUND(E46*(G46),2)</f>
        <v>0</v>
      </c>
      <c r="I46" s="24">
        <f t="shared" si="2"/>
        <v>0</v>
      </c>
    </row>
    <row r="47" spans="1:9" ht="14.25" customHeight="1" x14ac:dyDescent="0.2">
      <c r="A47" s="22" t="s">
        <v>670</v>
      </c>
      <c r="B47" s="22" t="s">
        <v>671</v>
      </c>
      <c r="C47" s="22">
        <v>0.9</v>
      </c>
      <c r="D47" s="22">
        <v>1.2</v>
      </c>
      <c r="E47" s="24">
        <v>2236.77</v>
      </c>
      <c r="F47" s="35"/>
      <c r="G47" s="36">
        <f t="shared" si="0"/>
        <v>0</v>
      </c>
      <c r="H47" s="36">
        <f t="shared" si="5"/>
        <v>0</v>
      </c>
      <c r="I47" s="24">
        <f t="shared" si="2"/>
        <v>0</v>
      </c>
    </row>
    <row r="48" spans="1:9" ht="14.25" customHeight="1" x14ac:dyDescent="0.2">
      <c r="A48" s="22" t="s">
        <v>672</v>
      </c>
      <c r="B48" s="22" t="s">
        <v>673</v>
      </c>
      <c r="C48" s="22">
        <v>0.55000000000000004</v>
      </c>
      <c r="D48" s="22">
        <v>0.75</v>
      </c>
      <c r="E48" s="24">
        <v>2089.75</v>
      </c>
      <c r="F48" s="35"/>
      <c r="G48" s="36">
        <f t="shared" si="0"/>
        <v>0</v>
      </c>
      <c r="H48" s="36">
        <f t="shared" si="5"/>
        <v>0</v>
      </c>
      <c r="I48" s="24">
        <f t="shared" si="2"/>
        <v>0</v>
      </c>
    </row>
    <row r="49" spans="1:9" ht="14.25" customHeight="1" x14ac:dyDescent="0.2">
      <c r="A49" s="22" t="s">
        <v>674</v>
      </c>
      <c r="B49" s="22" t="s">
        <v>675</v>
      </c>
      <c r="C49" s="22">
        <v>0.75</v>
      </c>
      <c r="D49" s="22">
        <v>1</v>
      </c>
      <c r="E49" s="24">
        <v>2179.2199999999998</v>
      </c>
      <c r="F49" s="35"/>
      <c r="G49" s="36">
        <f t="shared" si="0"/>
        <v>0</v>
      </c>
      <c r="H49" s="36">
        <f t="shared" si="5"/>
        <v>0</v>
      </c>
      <c r="I49" s="24">
        <f t="shared" si="2"/>
        <v>0</v>
      </c>
    </row>
    <row r="50" spans="1:9" ht="14.25" customHeight="1" x14ac:dyDescent="0.2">
      <c r="A50" s="22" t="s">
        <v>676</v>
      </c>
      <c r="B50" s="22" t="s">
        <v>677</v>
      </c>
      <c r="C50" s="22">
        <v>0.9</v>
      </c>
      <c r="D50" s="22">
        <v>1.2</v>
      </c>
      <c r="E50" s="24">
        <v>2236.92</v>
      </c>
      <c r="F50" s="35"/>
      <c r="G50" s="36">
        <f t="shared" si="0"/>
        <v>0</v>
      </c>
      <c r="H50" s="36">
        <f t="shared" si="5"/>
        <v>0</v>
      </c>
      <c r="I50" s="24">
        <f t="shared" si="2"/>
        <v>0</v>
      </c>
    </row>
    <row r="51" spans="1:9" ht="14.25" customHeight="1" x14ac:dyDescent="0.25">
      <c r="A51" s="41" t="s">
        <v>4113</v>
      </c>
      <c r="E51" s="179"/>
      <c r="I51" s="41"/>
    </row>
    <row r="52" spans="1:9" ht="14.25" customHeight="1" x14ac:dyDescent="0.2">
      <c r="A52" s="22" t="s">
        <v>4403</v>
      </c>
      <c r="B52" s="22" t="s">
        <v>2461</v>
      </c>
      <c r="C52" s="22">
        <v>0.9</v>
      </c>
      <c r="D52" s="22">
        <v>1.2</v>
      </c>
      <c r="E52" s="24">
        <v>3449.54</v>
      </c>
      <c r="F52" s="35"/>
      <c r="G52" s="36">
        <f>IF(F52="",IF($I$8="","",$I$8),F52)</f>
        <v>0</v>
      </c>
      <c r="H52" s="36">
        <f>ROUND(E52*(G52),2)</f>
        <v>0</v>
      </c>
      <c r="I52" s="24">
        <f t="shared" si="2"/>
        <v>0</v>
      </c>
    </row>
    <row r="53" spans="1:9" ht="14.25" customHeight="1" x14ac:dyDescent="0.2">
      <c r="A53" s="22" t="s">
        <v>4404</v>
      </c>
      <c r="B53" s="22" t="s">
        <v>2462</v>
      </c>
      <c r="C53" s="22">
        <v>1.1000000000000001</v>
      </c>
      <c r="D53" s="22">
        <v>1.5</v>
      </c>
      <c r="E53" s="24">
        <v>3515.48</v>
      </c>
      <c r="F53" s="35"/>
      <c r="G53" s="36">
        <f>IF(F53="",IF($I$8="","",$I$8),F53)</f>
        <v>0</v>
      </c>
      <c r="H53" s="36">
        <f>ROUND(E53*(G53),2)</f>
        <v>0</v>
      </c>
      <c r="I53" s="24">
        <f t="shared" si="2"/>
        <v>0</v>
      </c>
    </row>
    <row r="54" spans="1:9" ht="14.25" customHeight="1" x14ac:dyDescent="0.2">
      <c r="A54" s="22" t="s">
        <v>4405</v>
      </c>
      <c r="B54" s="22" t="s">
        <v>2463</v>
      </c>
      <c r="C54" s="22">
        <v>1.5</v>
      </c>
      <c r="D54" s="22">
        <v>2</v>
      </c>
      <c r="E54" s="24">
        <v>3861.76</v>
      </c>
      <c r="F54" s="35"/>
      <c r="G54" s="36">
        <f>IF(F54="",IF($I$8="","",$I$8),F54)</f>
        <v>0</v>
      </c>
      <c r="H54" s="36">
        <f>ROUND(E54*(G54),2)</f>
        <v>0</v>
      </c>
      <c r="I54" s="24">
        <f t="shared" si="2"/>
        <v>0</v>
      </c>
    </row>
    <row r="55" spans="1:9" ht="14.25" customHeight="1" x14ac:dyDescent="0.25">
      <c r="A55" s="41" t="s">
        <v>4112</v>
      </c>
      <c r="E55" s="179"/>
      <c r="I55" s="41"/>
    </row>
    <row r="56" spans="1:9" ht="14.25" customHeight="1" x14ac:dyDescent="0.2">
      <c r="A56" s="22" t="s">
        <v>688</v>
      </c>
      <c r="B56" s="22" t="s">
        <v>689</v>
      </c>
      <c r="C56" s="22">
        <v>0.75</v>
      </c>
      <c r="D56" s="22">
        <v>1</v>
      </c>
      <c r="E56" s="24">
        <v>3685.31</v>
      </c>
      <c r="F56" s="35"/>
      <c r="G56" s="36">
        <f t="shared" si="0"/>
        <v>0</v>
      </c>
      <c r="H56" s="36">
        <f t="shared" si="5"/>
        <v>0</v>
      </c>
      <c r="I56" s="24">
        <f t="shared" si="2"/>
        <v>0</v>
      </c>
    </row>
    <row r="57" spans="1:9" ht="14.25" customHeight="1" x14ac:dyDescent="0.2">
      <c r="A57" s="22" t="s">
        <v>690</v>
      </c>
      <c r="B57" s="22" t="s">
        <v>691</v>
      </c>
      <c r="C57" s="22">
        <v>1.1000000000000001</v>
      </c>
      <c r="D57" s="22">
        <v>1.5</v>
      </c>
      <c r="E57" s="24">
        <v>3878.24</v>
      </c>
      <c r="F57" s="35"/>
      <c r="G57" s="36">
        <f t="shared" si="0"/>
        <v>0</v>
      </c>
      <c r="H57" s="36">
        <f t="shared" si="5"/>
        <v>0</v>
      </c>
      <c r="I57" s="24">
        <f t="shared" si="2"/>
        <v>0</v>
      </c>
    </row>
    <row r="58" spans="1:9" ht="14.25" customHeight="1" x14ac:dyDescent="0.2">
      <c r="A58" s="22" t="s">
        <v>692</v>
      </c>
      <c r="B58" s="22" t="s">
        <v>693</v>
      </c>
      <c r="C58" s="22">
        <v>1.5</v>
      </c>
      <c r="D58" s="22">
        <v>2</v>
      </c>
      <c r="E58" s="24">
        <v>3924.42</v>
      </c>
      <c r="F58" s="35"/>
      <c r="G58" s="36">
        <f t="shared" si="0"/>
        <v>0</v>
      </c>
      <c r="H58" s="36">
        <f t="shared" si="5"/>
        <v>0</v>
      </c>
      <c r="I58" s="24">
        <f t="shared" si="2"/>
        <v>0</v>
      </c>
    </row>
    <row r="59" spans="1:9" ht="14.25" customHeight="1" x14ac:dyDescent="0.2">
      <c r="A59" s="22" t="s">
        <v>694</v>
      </c>
      <c r="B59" s="22" t="s">
        <v>695</v>
      </c>
      <c r="C59" s="22">
        <v>0.75</v>
      </c>
      <c r="D59" s="22">
        <v>1</v>
      </c>
      <c r="E59" s="24">
        <v>3668.83</v>
      </c>
      <c r="F59" s="35"/>
      <c r="G59" s="36">
        <f t="shared" si="0"/>
        <v>0</v>
      </c>
      <c r="H59" s="36">
        <f t="shared" si="5"/>
        <v>0</v>
      </c>
      <c r="I59" s="24">
        <f t="shared" si="2"/>
        <v>0</v>
      </c>
    </row>
    <row r="60" spans="1:9" ht="14.25" customHeight="1" x14ac:dyDescent="0.2">
      <c r="A60" s="22" t="s">
        <v>696</v>
      </c>
      <c r="B60" s="22" t="s">
        <v>697</v>
      </c>
      <c r="C60" s="22">
        <v>1.1000000000000001</v>
      </c>
      <c r="D60" s="22">
        <v>1.5</v>
      </c>
      <c r="E60" s="24">
        <v>3861.76</v>
      </c>
      <c r="F60" s="35"/>
      <c r="G60" s="36">
        <f t="shared" si="0"/>
        <v>0</v>
      </c>
      <c r="H60" s="36">
        <f t="shared" si="5"/>
        <v>0</v>
      </c>
      <c r="I60" s="24">
        <f t="shared" si="2"/>
        <v>0</v>
      </c>
    </row>
    <row r="61" spans="1:9" ht="14.25" customHeight="1" x14ac:dyDescent="0.2">
      <c r="A61" s="22" t="s">
        <v>698</v>
      </c>
      <c r="B61" s="22" t="s">
        <v>699</v>
      </c>
      <c r="C61" s="22">
        <v>1.5</v>
      </c>
      <c r="D61" s="22">
        <v>2</v>
      </c>
      <c r="E61" s="24">
        <v>3907.91</v>
      </c>
      <c r="F61" s="35"/>
      <c r="G61" s="36">
        <f t="shared" si="0"/>
        <v>0</v>
      </c>
      <c r="H61" s="36">
        <f t="shared" si="5"/>
        <v>0</v>
      </c>
      <c r="I61" s="24">
        <f t="shared" si="2"/>
        <v>0</v>
      </c>
    </row>
    <row r="62" spans="1:9" ht="14.25" customHeight="1" x14ac:dyDescent="0.2">
      <c r="A62" s="22" t="s">
        <v>700</v>
      </c>
      <c r="B62" s="22" t="s">
        <v>701</v>
      </c>
      <c r="C62" s="22">
        <v>0.75</v>
      </c>
      <c r="D62" s="22">
        <v>1</v>
      </c>
      <c r="E62" s="24">
        <v>2781.71</v>
      </c>
      <c r="F62" s="35"/>
      <c r="G62" s="36">
        <f t="shared" si="0"/>
        <v>0</v>
      </c>
      <c r="H62" s="36">
        <f t="shared" si="5"/>
        <v>0</v>
      </c>
      <c r="I62" s="24">
        <f t="shared" si="2"/>
        <v>0</v>
      </c>
    </row>
    <row r="63" spans="1:9" ht="14.25" customHeight="1" x14ac:dyDescent="0.2">
      <c r="A63" s="22" t="s">
        <v>702</v>
      </c>
      <c r="B63" s="22" t="s">
        <v>703</v>
      </c>
      <c r="C63" s="22">
        <v>1.1000000000000001</v>
      </c>
      <c r="D63" s="22">
        <v>1.5</v>
      </c>
      <c r="E63" s="24">
        <v>2974.62</v>
      </c>
      <c r="F63" s="35"/>
      <c r="G63" s="36">
        <f t="shared" si="0"/>
        <v>0</v>
      </c>
      <c r="H63" s="36">
        <f t="shared" si="5"/>
        <v>0</v>
      </c>
      <c r="I63" s="24">
        <f t="shared" si="2"/>
        <v>0</v>
      </c>
    </row>
    <row r="64" spans="1:9" ht="14.25" customHeight="1" x14ac:dyDescent="0.2">
      <c r="A64" s="22" t="s">
        <v>704</v>
      </c>
      <c r="B64" s="22" t="s">
        <v>705</v>
      </c>
      <c r="C64" s="22">
        <v>1.5</v>
      </c>
      <c r="D64" s="22">
        <v>2</v>
      </c>
      <c r="E64" s="24">
        <v>3020.81</v>
      </c>
      <c r="F64" s="35"/>
      <c r="G64" s="36">
        <f t="shared" si="0"/>
        <v>0</v>
      </c>
      <c r="H64" s="36">
        <f t="shared" si="5"/>
        <v>0</v>
      </c>
      <c r="I64" s="24">
        <f t="shared" si="2"/>
        <v>0</v>
      </c>
    </row>
    <row r="65" spans="1:9" ht="14.25" customHeight="1" x14ac:dyDescent="0.2">
      <c r="A65" s="22" t="s">
        <v>706</v>
      </c>
      <c r="B65" s="22" t="s">
        <v>707</v>
      </c>
      <c r="C65" s="22">
        <v>0.75</v>
      </c>
      <c r="D65" s="22">
        <v>1</v>
      </c>
      <c r="E65" s="24">
        <v>2765.22</v>
      </c>
      <c r="F65" s="35"/>
      <c r="G65" s="36">
        <f t="shared" si="0"/>
        <v>0</v>
      </c>
      <c r="H65" s="36">
        <f t="shared" si="5"/>
        <v>0</v>
      </c>
      <c r="I65" s="24">
        <f t="shared" si="2"/>
        <v>0</v>
      </c>
    </row>
    <row r="66" spans="1:9" ht="14.25" customHeight="1" x14ac:dyDescent="0.2">
      <c r="A66" s="22" t="s">
        <v>708</v>
      </c>
      <c r="B66" s="22" t="s">
        <v>709</v>
      </c>
      <c r="C66" s="22">
        <v>1.1000000000000001</v>
      </c>
      <c r="D66" s="22">
        <v>1.5</v>
      </c>
      <c r="E66" s="24">
        <v>2958.15</v>
      </c>
      <c r="F66" s="35"/>
      <c r="G66" s="36">
        <f t="shared" si="0"/>
        <v>0</v>
      </c>
      <c r="H66" s="36">
        <f t="shared" si="5"/>
        <v>0</v>
      </c>
      <c r="I66" s="24">
        <f t="shared" si="2"/>
        <v>0</v>
      </c>
    </row>
    <row r="67" spans="1:9" ht="14.25" customHeight="1" x14ac:dyDescent="0.2">
      <c r="A67" s="22" t="s">
        <v>710</v>
      </c>
      <c r="B67" s="22" t="s">
        <v>711</v>
      </c>
      <c r="C67" s="22">
        <v>1.5</v>
      </c>
      <c r="D67" s="22">
        <v>2</v>
      </c>
      <c r="E67" s="24">
        <v>3004.32</v>
      </c>
      <c r="F67" s="35"/>
      <c r="G67" s="36">
        <f t="shared" si="0"/>
        <v>0</v>
      </c>
      <c r="H67" s="36">
        <f t="shared" si="5"/>
        <v>0</v>
      </c>
      <c r="I67" s="24">
        <f t="shared" si="2"/>
        <v>0</v>
      </c>
    </row>
    <row r="68" spans="1:9" ht="14.25" customHeight="1" x14ac:dyDescent="0.2">
      <c r="A68" s="22" t="s">
        <v>712</v>
      </c>
      <c r="B68" s="22" t="s">
        <v>713</v>
      </c>
      <c r="C68" s="22">
        <v>0.55000000000000004</v>
      </c>
      <c r="D68" s="22">
        <v>0.75</v>
      </c>
      <c r="E68" s="24">
        <v>2290.35</v>
      </c>
      <c r="F68" s="35"/>
      <c r="G68" s="36">
        <f t="shared" si="0"/>
        <v>0</v>
      </c>
      <c r="H68" s="36">
        <f t="shared" si="5"/>
        <v>0</v>
      </c>
      <c r="I68" s="24">
        <f t="shared" si="2"/>
        <v>0</v>
      </c>
    </row>
    <row r="69" spans="1:9" ht="14.25" customHeight="1" x14ac:dyDescent="0.2">
      <c r="A69" s="22" t="s">
        <v>714</v>
      </c>
      <c r="B69" s="22" t="s">
        <v>715</v>
      </c>
      <c r="C69" s="22">
        <v>0.75</v>
      </c>
      <c r="D69" s="22">
        <v>1</v>
      </c>
      <c r="E69" s="24">
        <v>2306.83</v>
      </c>
      <c r="F69" s="35"/>
      <c r="G69" s="36">
        <f t="shared" si="0"/>
        <v>0</v>
      </c>
      <c r="H69" s="36">
        <f t="shared" si="5"/>
        <v>0</v>
      </c>
      <c r="I69" s="24">
        <f t="shared" si="2"/>
        <v>0</v>
      </c>
    </row>
    <row r="70" spans="1:9" ht="14.25" customHeight="1" x14ac:dyDescent="0.2">
      <c r="A70" s="22" t="s">
        <v>716</v>
      </c>
      <c r="B70" s="22" t="s">
        <v>717</v>
      </c>
      <c r="C70" s="22">
        <v>0.9</v>
      </c>
      <c r="D70" s="22">
        <v>1.2</v>
      </c>
      <c r="E70" s="24">
        <v>2369.48</v>
      </c>
      <c r="F70" s="35"/>
      <c r="G70" s="36">
        <f t="shared" si="0"/>
        <v>0</v>
      </c>
      <c r="H70" s="36">
        <f t="shared" si="5"/>
        <v>0</v>
      </c>
      <c r="I70" s="24">
        <f t="shared" si="2"/>
        <v>0</v>
      </c>
    </row>
    <row r="71" spans="1:9" ht="14.25" customHeight="1" x14ac:dyDescent="0.2">
      <c r="A71" s="22" t="s">
        <v>718</v>
      </c>
      <c r="B71" s="22" t="s">
        <v>719</v>
      </c>
      <c r="C71" s="22">
        <v>1.1000000000000001</v>
      </c>
      <c r="D71" s="22">
        <v>1.5</v>
      </c>
      <c r="E71" s="24">
        <v>2428.87</v>
      </c>
      <c r="F71" s="35"/>
      <c r="G71" s="36">
        <f t="shared" si="0"/>
        <v>0</v>
      </c>
      <c r="H71" s="36">
        <f t="shared" si="5"/>
        <v>0</v>
      </c>
      <c r="I71" s="24">
        <f t="shared" si="2"/>
        <v>0</v>
      </c>
    </row>
    <row r="72" spans="1:9" ht="14.25" customHeight="1" x14ac:dyDescent="0.2">
      <c r="A72" s="22" t="s">
        <v>720</v>
      </c>
      <c r="B72" s="22" t="s">
        <v>721</v>
      </c>
      <c r="C72" s="22">
        <v>1.5</v>
      </c>
      <c r="D72" s="22">
        <v>2</v>
      </c>
      <c r="E72" s="24">
        <v>2445.35</v>
      </c>
      <c r="F72" s="35"/>
      <c r="G72" s="36">
        <f t="shared" si="0"/>
        <v>0</v>
      </c>
      <c r="H72" s="36">
        <f t="shared" si="5"/>
        <v>0</v>
      </c>
      <c r="I72" s="24">
        <f t="shared" si="2"/>
        <v>0</v>
      </c>
    </row>
    <row r="73" spans="1:9" ht="14.25" customHeight="1" x14ac:dyDescent="0.2">
      <c r="A73" s="22" t="s">
        <v>722</v>
      </c>
      <c r="B73" s="22" t="s">
        <v>723</v>
      </c>
      <c r="C73" s="22">
        <v>0.55000000000000004</v>
      </c>
      <c r="D73" s="22">
        <v>0.75</v>
      </c>
      <c r="E73" s="24">
        <v>3189.15</v>
      </c>
      <c r="F73" s="35"/>
      <c r="G73" s="36">
        <f t="shared" si="0"/>
        <v>0</v>
      </c>
      <c r="H73" s="36">
        <f t="shared" si="5"/>
        <v>0</v>
      </c>
      <c r="I73" s="24">
        <f t="shared" si="2"/>
        <v>0</v>
      </c>
    </row>
    <row r="74" spans="1:9" ht="14.25" customHeight="1" x14ac:dyDescent="0.2">
      <c r="A74" s="22" t="s">
        <v>724</v>
      </c>
      <c r="B74" s="22" t="s">
        <v>725</v>
      </c>
      <c r="C74" s="22">
        <v>0.75</v>
      </c>
      <c r="D74" s="22">
        <v>1</v>
      </c>
      <c r="E74" s="24">
        <v>3206.5</v>
      </c>
      <c r="F74" s="35"/>
      <c r="G74" s="36">
        <f t="shared" si="0"/>
        <v>0</v>
      </c>
      <c r="H74" s="36">
        <f t="shared" si="5"/>
        <v>0</v>
      </c>
      <c r="I74" s="24">
        <f t="shared" si="2"/>
        <v>0</v>
      </c>
    </row>
    <row r="75" spans="1:9" ht="14.25" customHeight="1" x14ac:dyDescent="0.2">
      <c r="A75" s="22" t="s">
        <v>726</v>
      </c>
      <c r="B75" s="22" t="s">
        <v>727</v>
      </c>
      <c r="C75" s="22">
        <v>0.9</v>
      </c>
      <c r="D75" s="22">
        <v>1.2</v>
      </c>
      <c r="E75" s="24">
        <v>3267.07</v>
      </c>
      <c r="F75" s="35"/>
      <c r="G75" s="36">
        <f t="shared" si="0"/>
        <v>0</v>
      </c>
      <c r="H75" s="36">
        <f t="shared" si="5"/>
        <v>0</v>
      </c>
      <c r="I75" s="24">
        <f t="shared" si="2"/>
        <v>0</v>
      </c>
    </row>
    <row r="76" spans="1:9" ht="14.25" customHeight="1" x14ac:dyDescent="0.2">
      <c r="A76" s="22" t="s">
        <v>728</v>
      </c>
      <c r="B76" s="22" t="s">
        <v>729</v>
      </c>
      <c r="C76" s="22">
        <v>1.1000000000000001</v>
      </c>
      <c r="D76" s="22">
        <v>1.5</v>
      </c>
      <c r="E76" s="24">
        <v>3327.67</v>
      </c>
      <c r="F76" s="35"/>
      <c r="G76" s="36">
        <f t="shared" si="0"/>
        <v>0</v>
      </c>
      <c r="H76" s="36">
        <f t="shared" si="5"/>
        <v>0</v>
      </c>
      <c r="I76" s="24">
        <f t="shared" si="2"/>
        <v>0</v>
      </c>
    </row>
    <row r="77" spans="1:9" ht="14.25" customHeight="1" x14ac:dyDescent="0.2">
      <c r="A77" s="22" t="s">
        <v>730</v>
      </c>
      <c r="B77" s="22" t="s">
        <v>731</v>
      </c>
      <c r="C77" s="22">
        <v>1.5</v>
      </c>
      <c r="D77" s="22">
        <v>2</v>
      </c>
      <c r="E77" s="24">
        <v>3344.99</v>
      </c>
      <c r="F77" s="35"/>
      <c r="G77" s="36">
        <f t="shared" si="0"/>
        <v>0</v>
      </c>
      <c r="H77" s="36">
        <f t="shared" si="5"/>
        <v>0</v>
      </c>
      <c r="I77" s="24">
        <f t="shared" si="2"/>
        <v>0</v>
      </c>
    </row>
    <row r="79" spans="1:9" ht="14.25" customHeight="1" x14ac:dyDescent="0.2">
      <c r="A79" s="153" t="s">
        <v>137</v>
      </c>
      <c r="B79" s="153" t="s">
        <v>328</v>
      </c>
      <c r="C79" s="91" t="s">
        <v>141</v>
      </c>
      <c r="D79" s="91"/>
      <c r="E79" s="57" t="s">
        <v>143</v>
      </c>
      <c r="F79" s="67" t="s">
        <v>145</v>
      </c>
      <c r="G79" s="67" t="s">
        <v>2223</v>
      </c>
      <c r="H79" s="67" t="s">
        <v>148</v>
      </c>
      <c r="I79" s="68" t="s">
        <v>150</v>
      </c>
    </row>
    <row r="80" spans="1:9" ht="14.25" customHeight="1" x14ac:dyDescent="0.2">
      <c r="A80" s="154" t="s">
        <v>138</v>
      </c>
      <c r="B80" s="154" t="s">
        <v>167</v>
      </c>
      <c r="C80" s="93" t="s">
        <v>142</v>
      </c>
      <c r="D80" s="93"/>
      <c r="E80" s="58" t="s">
        <v>144</v>
      </c>
      <c r="F80" s="69" t="s">
        <v>146</v>
      </c>
      <c r="G80" s="69" t="s">
        <v>147</v>
      </c>
      <c r="H80" s="69" t="s">
        <v>149</v>
      </c>
      <c r="I80" s="70" t="s">
        <v>151</v>
      </c>
    </row>
    <row r="81" spans="1:9" s="162" customFormat="1" ht="14.25" customHeight="1" x14ac:dyDescent="0.2">
      <c r="A81" s="162" t="s">
        <v>4111</v>
      </c>
      <c r="E81" s="160"/>
      <c r="I81" s="163"/>
    </row>
    <row r="82" spans="1:9" ht="14.25" customHeight="1" x14ac:dyDescent="0.2">
      <c r="A82" s="22"/>
      <c r="B82" s="22"/>
      <c r="C82" s="22" t="s">
        <v>159</v>
      </c>
      <c r="D82" s="22" t="s">
        <v>0</v>
      </c>
      <c r="E82" s="24" t="s">
        <v>15</v>
      </c>
      <c r="F82" s="36"/>
      <c r="G82" s="36"/>
      <c r="H82" s="36" t="str">
        <f>E82</f>
        <v>€</v>
      </c>
      <c r="I82" s="24">
        <f>$I$9</f>
        <v>0</v>
      </c>
    </row>
    <row r="83" spans="1:9" ht="14.25" customHeight="1" x14ac:dyDescent="0.2">
      <c r="A83" s="22" t="s">
        <v>629</v>
      </c>
      <c r="B83" s="22" t="s">
        <v>630</v>
      </c>
      <c r="C83" s="22">
        <v>0.3</v>
      </c>
      <c r="D83" s="22">
        <v>0.4</v>
      </c>
      <c r="E83" s="24">
        <v>744.48</v>
      </c>
      <c r="F83" s="35"/>
      <c r="G83" s="36">
        <f t="shared" ref="G83:G130" si="6">IF(F83="",IF($I$8="","",$I$8),F83)</f>
        <v>0</v>
      </c>
      <c r="H83" s="36">
        <f>ROUND(E83*(G83),2)</f>
        <v>0</v>
      </c>
      <c r="I83" s="24">
        <f t="shared" ref="I83:I95" si="7">H83*$I$10</f>
        <v>0</v>
      </c>
    </row>
    <row r="84" spans="1:9" ht="14.25" customHeight="1" x14ac:dyDescent="0.2">
      <c r="A84" s="22" t="s">
        <v>631</v>
      </c>
      <c r="B84" s="22" t="s">
        <v>632</v>
      </c>
      <c r="C84" s="22">
        <v>0.25</v>
      </c>
      <c r="D84" s="22">
        <v>0.33</v>
      </c>
      <c r="E84" s="24">
        <v>751.39</v>
      </c>
      <c r="F84" s="35"/>
      <c r="G84" s="36">
        <f t="shared" si="6"/>
        <v>0</v>
      </c>
      <c r="H84" s="36">
        <f>ROUND(E84*(G84),2)</f>
        <v>0</v>
      </c>
      <c r="I84" s="24">
        <f t="shared" si="7"/>
        <v>0</v>
      </c>
    </row>
    <row r="85" spans="1:9" ht="14.25" customHeight="1" x14ac:dyDescent="0.2">
      <c r="A85" s="22" t="s">
        <v>633</v>
      </c>
      <c r="B85" s="22" t="s">
        <v>634</v>
      </c>
      <c r="C85" s="22">
        <v>0.37</v>
      </c>
      <c r="D85" s="22">
        <v>0.5</v>
      </c>
      <c r="E85" s="24">
        <v>805.08</v>
      </c>
      <c r="F85" s="35"/>
      <c r="G85" s="36">
        <f>IF(F85="",IF($I$8="","",$I$8),F85)</f>
        <v>0</v>
      </c>
      <c r="H85" s="36">
        <f>ROUND(E85*(G85),2)</f>
        <v>0</v>
      </c>
      <c r="I85" s="24">
        <f t="shared" si="7"/>
        <v>0</v>
      </c>
    </row>
    <row r="86" spans="1:9" ht="14.25" customHeight="1" x14ac:dyDescent="0.2">
      <c r="A86" s="22" t="s">
        <v>635</v>
      </c>
      <c r="B86" s="22" t="s">
        <v>636</v>
      </c>
      <c r="C86" s="22">
        <v>0.45</v>
      </c>
      <c r="D86" s="22">
        <v>0.6</v>
      </c>
      <c r="E86" s="24">
        <v>841.46</v>
      </c>
      <c r="F86" s="35"/>
      <c r="G86" s="36">
        <f t="shared" si="6"/>
        <v>0</v>
      </c>
      <c r="H86" s="36">
        <f t="shared" ref="H86:H95" si="8">ROUND(E86*(G86),2)</f>
        <v>0</v>
      </c>
      <c r="I86" s="24">
        <f t="shared" si="7"/>
        <v>0</v>
      </c>
    </row>
    <row r="87" spans="1:9" ht="14.25" customHeight="1" x14ac:dyDescent="0.2">
      <c r="A87" s="22" t="s">
        <v>637</v>
      </c>
      <c r="B87" s="22" t="s">
        <v>638</v>
      </c>
      <c r="C87" s="22">
        <v>0.25</v>
      </c>
      <c r="D87" s="22">
        <v>0.33</v>
      </c>
      <c r="E87" s="24">
        <v>796.43</v>
      </c>
      <c r="F87" s="35"/>
      <c r="G87" s="36">
        <f t="shared" si="6"/>
        <v>0</v>
      </c>
      <c r="H87" s="36">
        <f t="shared" si="8"/>
        <v>0</v>
      </c>
      <c r="I87" s="24">
        <f t="shared" si="7"/>
        <v>0</v>
      </c>
    </row>
    <row r="88" spans="1:9" ht="14.25" customHeight="1" x14ac:dyDescent="0.2">
      <c r="A88" s="22" t="s">
        <v>639</v>
      </c>
      <c r="B88" s="22" t="s">
        <v>640</v>
      </c>
      <c r="C88" s="22">
        <v>0.37</v>
      </c>
      <c r="D88" s="22">
        <v>0.5</v>
      </c>
      <c r="E88" s="24">
        <v>846.63</v>
      </c>
      <c r="F88" s="35"/>
      <c r="G88" s="36">
        <f t="shared" si="6"/>
        <v>0</v>
      </c>
      <c r="H88" s="36">
        <f t="shared" si="8"/>
        <v>0</v>
      </c>
      <c r="I88" s="24">
        <f t="shared" si="7"/>
        <v>0</v>
      </c>
    </row>
    <row r="89" spans="1:9" ht="14.25" customHeight="1" x14ac:dyDescent="0.2">
      <c r="A89" s="22" t="s">
        <v>641</v>
      </c>
      <c r="B89" s="22" t="s">
        <v>642</v>
      </c>
      <c r="C89" s="22">
        <v>0.45</v>
      </c>
      <c r="D89" s="22">
        <v>0.6</v>
      </c>
      <c r="E89" s="24">
        <v>919.37</v>
      </c>
      <c r="F89" s="35"/>
      <c r="G89" s="36">
        <f t="shared" si="6"/>
        <v>0</v>
      </c>
      <c r="H89" s="36">
        <f t="shared" si="8"/>
        <v>0</v>
      </c>
      <c r="I89" s="24">
        <f t="shared" si="7"/>
        <v>0</v>
      </c>
    </row>
    <row r="90" spans="1:9" ht="14.25" customHeight="1" x14ac:dyDescent="0.2">
      <c r="A90" s="22" t="s">
        <v>656</v>
      </c>
      <c r="B90" s="22" t="s">
        <v>657</v>
      </c>
      <c r="C90" s="22">
        <v>0.45</v>
      </c>
      <c r="D90" s="22">
        <v>0.6</v>
      </c>
      <c r="E90" s="24">
        <v>953.99</v>
      </c>
      <c r="F90" s="35"/>
      <c r="G90" s="36">
        <f t="shared" si="6"/>
        <v>0</v>
      </c>
      <c r="H90" s="36">
        <f t="shared" si="8"/>
        <v>0</v>
      </c>
      <c r="I90" s="24">
        <f t="shared" si="7"/>
        <v>0</v>
      </c>
    </row>
    <row r="91" spans="1:9" ht="14.25" customHeight="1" x14ac:dyDescent="0.2">
      <c r="A91" s="22" t="s">
        <v>658</v>
      </c>
      <c r="B91" s="22" t="s">
        <v>659</v>
      </c>
      <c r="C91" s="22">
        <v>0.55000000000000004</v>
      </c>
      <c r="D91" s="22">
        <v>0.75</v>
      </c>
      <c r="E91" s="24">
        <v>978.22</v>
      </c>
      <c r="F91" s="35"/>
      <c r="G91" s="36">
        <f t="shared" si="6"/>
        <v>0</v>
      </c>
      <c r="H91" s="36">
        <f t="shared" si="8"/>
        <v>0</v>
      </c>
      <c r="I91" s="24">
        <f t="shared" si="7"/>
        <v>0</v>
      </c>
    </row>
    <row r="92" spans="1:9" ht="14.25" customHeight="1" x14ac:dyDescent="0.2">
      <c r="A92" s="22" t="s">
        <v>660</v>
      </c>
      <c r="B92" s="22" t="s">
        <v>661</v>
      </c>
      <c r="C92" s="22">
        <v>0.75</v>
      </c>
      <c r="D92" s="22">
        <v>1</v>
      </c>
      <c r="E92" s="24">
        <v>997.27</v>
      </c>
      <c r="F92" s="35"/>
      <c r="G92" s="36">
        <f t="shared" si="6"/>
        <v>0</v>
      </c>
      <c r="H92" s="36">
        <f t="shared" si="8"/>
        <v>0</v>
      </c>
      <c r="I92" s="24">
        <f t="shared" si="7"/>
        <v>0</v>
      </c>
    </row>
    <row r="93" spans="1:9" ht="14.25" customHeight="1" x14ac:dyDescent="0.2">
      <c r="A93" s="22" t="s">
        <v>662</v>
      </c>
      <c r="B93" s="22" t="s">
        <v>663</v>
      </c>
      <c r="C93" s="22">
        <v>0.9</v>
      </c>
      <c r="D93" s="22">
        <v>1.2</v>
      </c>
      <c r="E93" s="24">
        <v>1057.8599999999999</v>
      </c>
      <c r="F93" s="35"/>
      <c r="G93" s="36">
        <f t="shared" si="6"/>
        <v>0</v>
      </c>
      <c r="H93" s="36">
        <f t="shared" si="8"/>
        <v>0</v>
      </c>
      <c r="I93" s="24">
        <f t="shared" si="7"/>
        <v>0</v>
      </c>
    </row>
    <row r="94" spans="1:9" ht="14.25" customHeight="1" x14ac:dyDescent="0.2">
      <c r="A94" s="22" t="s">
        <v>664</v>
      </c>
      <c r="B94" s="22" t="s">
        <v>665</v>
      </c>
      <c r="C94" s="22">
        <v>1.1000000000000001</v>
      </c>
      <c r="D94" s="22">
        <v>1.5</v>
      </c>
      <c r="E94" s="24">
        <v>1101.1300000000001</v>
      </c>
      <c r="F94" s="35"/>
      <c r="G94" s="36">
        <f t="shared" si="6"/>
        <v>0</v>
      </c>
      <c r="H94" s="36">
        <f t="shared" si="8"/>
        <v>0</v>
      </c>
      <c r="I94" s="24">
        <f t="shared" si="7"/>
        <v>0</v>
      </c>
    </row>
    <row r="95" spans="1:9" ht="14.25" customHeight="1" x14ac:dyDescent="0.2">
      <c r="A95" s="22" t="s">
        <v>666</v>
      </c>
      <c r="B95" s="22" t="s">
        <v>667</v>
      </c>
      <c r="C95" s="22">
        <v>1.5</v>
      </c>
      <c r="D95" s="22">
        <v>2</v>
      </c>
      <c r="E95" s="24">
        <v>1200.08</v>
      </c>
      <c r="F95" s="35"/>
      <c r="G95" s="36">
        <f t="shared" si="6"/>
        <v>0</v>
      </c>
      <c r="H95" s="36">
        <f t="shared" si="8"/>
        <v>0</v>
      </c>
      <c r="I95" s="24">
        <f t="shared" si="7"/>
        <v>0</v>
      </c>
    </row>
    <row r="96" spans="1:9" s="162" customFormat="1" ht="14.25" customHeight="1" x14ac:dyDescent="0.25">
      <c r="A96" s="162" t="s">
        <v>4112</v>
      </c>
      <c r="E96"/>
      <c r="I96" s="163"/>
    </row>
    <row r="97" spans="1:9" ht="14.25" customHeight="1" x14ac:dyDescent="0.25">
      <c r="A97" s="116" t="s">
        <v>4406</v>
      </c>
      <c r="B97" s="22" t="s">
        <v>2455</v>
      </c>
      <c r="C97" s="22">
        <v>0.45</v>
      </c>
      <c r="D97" s="22">
        <v>0.6</v>
      </c>
      <c r="E97" s="24">
        <v>2130.4</v>
      </c>
      <c r="F97" s="35"/>
      <c r="G97" s="36">
        <f t="shared" ref="G97:G102" si="9">IF(F97="",IF($I$8="","",$I$8),F97)</f>
        <v>0</v>
      </c>
      <c r="H97" s="36">
        <f t="shared" ref="H97:H102" si="10">ROUND(E97*(G97),2)</f>
        <v>0</v>
      </c>
      <c r="I97" s="24">
        <f t="shared" ref="I97:I130" si="11">H97*$I$10</f>
        <v>0</v>
      </c>
    </row>
    <row r="98" spans="1:9" ht="14.25" customHeight="1" x14ac:dyDescent="0.25">
      <c r="A98" s="116" t="s">
        <v>4407</v>
      </c>
      <c r="B98" s="22" t="s">
        <v>2456</v>
      </c>
      <c r="C98" s="22">
        <v>0.55000000000000004</v>
      </c>
      <c r="D98" s="22">
        <v>0.75</v>
      </c>
      <c r="E98" s="24">
        <v>2155.13</v>
      </c>
      <c r="F98" s="35"/>
      <c r="G98" s="36">
        <f t="shared" si="9"/>
        <v>0</v>
      </c>
      <c r="H98" s="36">
        <f t="shared" si="10"/>
        <v>0</v>
      </c>
      <c r="I98" s="24">
        <f t="shared" si="11"/>
        <v>0</v>
      </c>
    </row>
    <row r="99" spans="1:9" ht="14.25" customHeight="1" x14ac:dyDescent="0.25">
      <c r="A99" s="116" t="s">
        <v>4408</v>
      </c>
      <c r="B99" s="22" t="s">
        <v>2457</v>
      </c>
      <c r="C99" s="22">
        <v>0.75</v>
      </c>
      <c r="D99" s="22">
        <v>1</v>
      </c>
      <c r="E99" s="24">
        <v>2174.9299999999998</v>
      </c>
      <c r="F99" s="35"/>
      <c r="G99" s="36">
        <f t="shared" si="9"/>
        <v>0</v>
      </c>
      <c r="H99" s="36">
        <f t="shared" si="10"/>
        <v>0</v>
      </c>
      <c r="I99" s="24">
        <f t="shared" si="11"/>
        <v>0</v>
      </c>
    </row>
    <row r="100" spans="1:9" ht="14.25" customHeight="1" x14ac:dyDescent="0.25">
      <c r="A100" s="116" t="s">
        <v>4409</v>
      </c>
      <c r="B100" s="22" t="s">
        <v>2458</v>
      </c>
      <c r="C100" s="22">
        <v>0.9</v>
      </c>
      <c r="D100" s="22">
        <v>1.2</v>
      </c>
      <c r="E100" s="24">
        <v>2234.27</v>
      </c>
      <c r="F100" s="35"/>
      <c r="G100" s="36">
        <f t="shared" si="9"/>
        <v>0</v>
      </c>
      <c r="H100" s="36">
        <f t="shared" si="10"/>
        <v>0</v>
      </c>
      <c r="I100" s="24">
        <f t="shared" si="11"/>
        <v>0</v>
      </c>
    </row>
    <row r="101" spans="1:9" ht="14.25" customHeight="1" x14ac:dyDescent="0.25">
      <c r="A101" s="116" t="s">
        <v>4410</v>
      </c>
      <c r="B101" s="22" t="s">
        <v>2459</v>
      </c>
      <c r="C101" s="22">
        <v>1.1000000000000001</v>
      </c>
      <c r="D101" s="22">
        <v>1.5</v>
      </c>
      <c r="E101" s="24">
        <v>2278.7800000000002</v>
      </c>
      <c r="F101" s="35"/>
      <c r="G101" s="36">
        <f t="shared" si="9"/>
        <v>0</v>
      </c>
      <c r="H101" s="36">
        <f t="shared" si="10"/>
        <v>0</v>
      </c>
      <c r="I101" s="24">
        <f t="shared" si="11"/>
        <v>0</v>
      </c>
    </row>
    <row r="102" spans="1:9" ht="14.25" customHeight="1" x14ac:dyDescent="0.25">
      <c r="A102" s="116" t="s">
        <v>4411</v>
      </c>
      <c r="B102" s="22" t="s">
        <v>2460</v>
      </c>
      <c r="C102" s="22">
        <v>1.5</v>
      </c>
      <c r="D102" s="22">
        <v>2</v>
      </c>
      <c r="E102" s="24">
        <v>2377.73</v>
      </c>
      <c r="F102" s="35"/>
      <c r="G102" s="36">
        <f t="shared" si="9"/>
        <v>0</v>
      </c>
      <c r="H102" s="36">
        <f t="shared" si="10"/>
        <v>0</v>
      </c>
      <c r="I102" s="24">
        <f t="shared" si="11"/>
        <v>0</v>
      </c>
    </row>
    <row r="103" spans="1:9" s="162" customFormat="1" ht="14.25" customHeight="1" x14ac:dyDescent="0.25">
      <c r="A103" s="162" t="s">
        <v>4113</v>
      </c>
      <c r="E103"/>
      <c r="I103" s="163"/>
    </row>
    <row r="104" spans="1:9" ht="14.25" customHeight="1" x14ac:dyDescent="0.25">
      <c r="A104" s="116" t="s">
        <v>4412</v>
      </c>
      <c r="B104" s="22" t="s">
        <v>2464</v>
      </c>
      <c r="C104" s="22">
        <v>0.9</v>
      </c>
      <c r="D104" s="22">
        <v>1.2</v>
      </c>
      <c r="E104" s="24">
        <v>2720.72</v>
      </c>
      <c r="F104" s="35"/>
      <c r="G104" s="36">
        <f>IF(F104="",IF($I$8="","",$I$8),F104)</f>
        <v>0</v>
      </c>
      <c r="H104" s="36">
        <f>ROUND(E104*(G104),2)</f>
        <v>0</v>
      </c>
      <c r="I104" s="24">
        <f t="shared" si="11"/>
        <v>0</v>
      </c>
    </row>
    <row r="105" spans="1:9" ht="14.25" customHeight="1" x14ac:dyDescent="0.25">
      <c r="A105" s="116" t="s">
        <v>4413</v>
      </c>
      <c r="B105" s="22" t="s">
        <v>2465</v>
      </c>
      <c r="C105" s="22">
        <v>1.1000000000000001</v>
      </c>
      <c r="D105" s="22">
        <v>1.5</v>
      </c>
      <c r="E105" s="24">
        <v>2786.66</v>
      </c>
      <c r="F105" s="35"/>
      <c r="G105" s="36">
        <f>IF(F105="",IF($I$8="","",$I$8),F105)</f>
        <v>0</v>
      </c>
      <c r="H105" s="36">
        <f>ROUND(E105*(G105),2)</f>
        <v>0</v>
      </c>
      <c r="I105" s="24">
        <f t="shared" si="11"/>
        <v>0</v>
      </c>
    </row>
    <row r="106" spans="1:9" ht="14.25" customHeight="1" x14ac:dyDescent="0.25">
      <c r="A106" s="116" t="s">
        <v>4414</v>
      </c>
      <c r="B106" s="22" t="s">
        <v>2466</v>
      </c>
      <c r="C106" s="22">
        <v>1.5</v>
      </c>
      <c r="D106" s="22">
        <v>2</v>
      </c>
      <c r="E106" s="24">
        <v>3132.95</v>
      </c>
      <c r="F106" s="35"/>
      <c r="G106" s="36">
        <f>IF(F106="",IF($I$8="","",$I$8),F106)</f>
        <v>0</v>
      </c>
      <c r="H106" s="36">
        <f>ROUND(E106*(G106),2)</f>
        <v>0</v>
      </c>
      <c r="I106" s="24">
        <f t="shared" si="11"/>
        <v>0</v>
      </c>
    </row>
    <row r="107" spans="1:9" s="162" customFormat="1" ht="14.25" customHeight="1" x14ac:dyDescent="0.25">
      <c r="A107" s="162" t="s">
        <v>4112</v>
      </c>
      <c r="E107"/>
      <c r="I107" s="163"/>
    </row>
    <row r="108" spans="1:9" ht="14.25" customHeight="1" x14ac:dyDescent="0.2">
      <c r="A108" s="22" t="s">
        <v>678</v>
      </c>
      <c r="B108" s="22" t="s">
        <v>679</v>
      </c>
      <c r="C108" s="22">
        <v>0.55000000000000004</v>
      </c>
      <c r="D108" s="22">
        <v>0.75</v>
      </c>
      <c r="E108" s="24">
        <v>1269.0899999999999</v>
      </c>
      <c r="F108" s="35"/>
      <c r="G108" s="36">
        <f t="shared" si="6"/>
        <v>0</v>
      </c>
      <c r="H108" s="36">
        <f t="shared" ref="H108:H130" si="12">ROUND(E108*(G108),2)</f>
        <v>0</v>
      </c>
      <c r="I108" s="24">
        <f t="shared" si="11"/>
        <v>0</v>
      </c>
    </row>
    <row r="109" spans="1:9" ht="14.25" customHeight="1" x14ac:dyDescent="0.2">
      <c r="A109" s="22" t="s">
        <v>680</v>
      </c>
      <c r="B109" s="22" t="s">
        <v>681</v>
      </c>
      <c r="C109" s="22">
        <v>0.9</v>
      </c>
      <c r="D109" s="22">
        <v>1.2</v>
      </c>
      <c r="E109" s="24">
        <v>1300.26</v>
      </c>
      <c r="F109" s="35"/>
      <c r="G109" s="36">
        <f t="shared" si="6"/>
        <v>0</v>
      </c>
      <c r="H109" s="36">
        <f t="shared" si="12"/>
        <v>0</v>
      </c>
      <c r="I109" s="24">
        <f t="shared" si="11"/>
        <v>0</v>
      </c>
    </row>
    <row r="110" spans="1:9" ht="14.25" customHeight="1" x14ac:dyDescent="0.2">
      <c r="A110" s="22" t="s">
        <v>682</v>
      </c>
      <c r="B110" s="22" t="s">
        <v>683</v>
      </c>
      <c r="C110" s="22">
        <v>0.55000000000000004</v>
      </c>
      <c r="D110" s="22">
        <v>0.75</v>
      </c>
      <c r="E110" s="24">
        <v>1094.25</v>
      </c>
      <c r="F110" s="35"/>
      <c r="G110" s="36">
        <f t="shared" si="6"/>
        <v>0</v>
      </c>
      <c r="H110" s="36">
        <f t="shared" si="12"/>
        <v>0</v>
      </c>
      <c r="I110" s="24">
        <f t="shared" si="11"/>
        <v>0</v>
      </c>
    </row>
    <row r="111" spans="1:9" ht="14.25" customHeight="1" x14ac:dyDescent="0.2">
      <c r="A111" s="22" t="s">
        <v>684</v>
      </c>
      <c r="B111" s="22" t="s">
        <v>685</v>
      </c>
      <c r="C111" s="22">
        <v>0.75</v>
      </c>
      <c r="D111" s="22">
        <v>1</v>
      </c>
      <c r="E111" s="24">
        <v>1181.94</v>
      </c>
      <c r="F111" s="35"/>
      <c r="G111" s="36">
        <f t="shared" si="6"/>
        <v>0</v>
      </c>
      <c r="H111" s="36">
        <f t="shared" si="12"/>
        <v>0</v>
      </c>
      <c r="I111" s="24">
        <f t="shared" si="11"/>
        <v>0</v>
      </c>
    </row>
    <row r="112" spans="1:9" ht="14.25" customHeight="1" x14ac:dyDescent="0.2">
      <c r="A112" s="22" t="s">
        <v>686</v>
      </c>
      <c r="B112" s="22" t="s">
        <v>687</v>
      </c>
      <c r="C112" s="22">
        <v>0.9</v>
      </c>
      <c r="D112" s="22">
        <v>1.2</v>
      </c>
      <c r="E112" s="24">
        <v>1239.6400000000001</v>
      </c>
      <c r="F112" s="35"/>
      <c r="G112" s="36">
        <f t="shared" si="6"/>
        <v>0</v>
      </c>
      <c r="H112" s="36">
        <f t="shared" si="12"/>
        <v>0</v>
      </c>
      <c r="I112" s="24">
        <f t="shared" si="11"/>
        <v>0</v>
      </c>
    </row>
    <row r="113" spans="1:9" ht="14.25" customHeight="1" x14ac:dyDescent="0.2">
      <c r="A113" s="22" t="s">
        <v>732</v>
      </c>
      <c r="B113" s="22" t="s">
        <v>733</v>
      </c>
      <c r="C113" s="22">
        <v>0.75</v>
      </c>
      <c r="D113" s="22">
        <v>1</v>
      </c>
      <c r="E113" s="24">
        <v>2760.3</v>
      </c>
      <c r="F113" s="35"/>
      <c r="G113" s="36">
        <f t="shared" si="6"/>
        <v>0</v>
      </c>
      <c r="H113" s="36">
        <f t="shared" si="12"/>
        <v>0</v>
      </c>
      <c r="I113" s="24">
        <f t="shared" si="11"/>
        <v>0</v>
      </c>
    </row>
    <row r="114" spans="1:9" ht="14.25" customHeight="1" x14ac:dyDescent="0.2">
      <c r="A114" s="22" t="s">
        <v>734</v>
      </c>
      <c r="B114" s="22" t="s">
        <v>735</v>
      </c>
      <c r="C114" s="22">
        <v>1.1000000000000001</v>
      </c>
      <c r="D114" s="22">
        <v>1.5</v>
      </c>
      <c r="E114" s="24">
        <v>2958.15</v>
      </c>
      <c r="F114" s="35"/>
      <c r="G114" s="36">
        <f t="shared" si="6"/>
        <v>0</v>
      </c>
      <c r="H114" s="36">
        <f t="shared" si="12"/>
        <v>0</v>
      </c>
      <c r="I114" s="24">
        <f t="shared" si="11"/>
        <v>0</v>
      </c>
    </row>
    <row r="115" spans="1:9" ht="14.25" customHeight="1" x14ac:dyDescent="0.2">
      <c r="A115" s="22" t="s">
        <v>736</v>
      </c>
      <c r="B115" s="22" t="s">
        <v>737</v>
      </c>
      <c r="C115" s="22">
        <v>0.75</v>
      </c>
      <c r="D115" s="22">
        <v>1</v>
      </c>
      <c r="E115" s="24">
        <v>2743.79</v>
      </c>
      <c r="F115" s="35"/>
      <c r="G115" s="36">
        <f t="shared" si="6"/>
        <v>0</v>
      </c>
      <c r="H115" s="36">
        <f t="shared" si="12"/>
        <v>0</v>
      </c>
      <c r="I115" s="24">
        <f t="shared" si="11"/>
        <v>0</v>
      </c>
    </row>
    <row r="116" spans="1:9" ht="14.25" customHeight="1" x14ac:dyDescent="0.2">
      <c r="A116" s="22" t="s">
        <v>738</v>
      </c>
      <c r="B116" s="22" t="s">
        <v>739</v>
      </c>
      <c r="C116" s="22">
        <v>1.1000000000000001</v>
      </c>
      <c r="D116" s="22">
        <v>1.5</v>
      </c>
      <c r="E116" s="24">
        <v>2941.67</v>
      </c>
      <c r="F116" s="35"/>
      <c r="G116" s="36">
        <f t="shared" si="6"/>
        <v>0</v>
      </c>
      <c r="H116" s="36">
        <f t="shared" si="12"/>
        <v>0</v>
      </c>
      <c r="I116" s="24">
        <f t="shared" si="11"/>
        <v>0</v>
      </c>
    </row>
    <row r="117" spans="1:9" ht="14.25" customHeight="1" x14ac:dyDescent="0.2">
      <c r="A117" s="22" t="s">
        <v>740</v>
      </c>
      <c r="B117" s="22" t="s">
        <v>741</v>
      </c>
      <c r="C117" s="22">
        <v>0.75</v>
      </c>
      <c r="D117" s="22">
        <v>1</v>
      </c>
      <c r="E117" s="24">
        <v>1795.67</v>
      </c>
      <c r="F117" s="35"/>
      <c r="G117" s="36">
        <f t="shared" si="6"/>
        <v>0</v>
      </c>
      <c r="H117" s="36">
        <f t="shared" si="12"/>
        <v>0</v>
      </c>
      <c r="I117" s="24">
        <f t="shared" si="11"/>
        <v>0</v>
      </c>
    </row>
    <row r="118" spans="1:9" ht="14.25" customHeight="1" x14ac:dyDescent="0.2">
      <c r="A118" s="22" t="s">
        <v>742</v>
      </c>
      <c r="B118" s="22" t="s">
        <v>743</v>
      </c>
      <c r="C118" s="22" t="s">
        <v>744</v>
      </c>
      <c r="D118" s="22">
        <v>1.5</v>
      </c>
      <c r="E118" s="24">
        <v>1993.54</v>
      </c>
      <c r="F118" s="35"/>
      <c r="G118" s="36">
        <f t="shared" si="6"/>
        <v>0</v>
      </c>
      <c r="H118" s="36">
        <f t="shared" si="12"/>
        <v>0</v>
      </c>
      <c r="I118" s="24">
        <f t="shared" si="11"/>
        <v>0</v>
      </c>
    </row>
    <row r="119" spans="1:9" ht="14.25" customHeight="1" x14ac:dyDescent="0.2">
      <c r="A119" s="22" t="s">
        <v>745</v>
      </c>
      <c r="B119" s="22" t="s">
        <v>746</v>
      </c>
      <c r="C119" s="22">
        <v>0.75</v>
      </c>
      <c r="D119" s="22">
        <v>1</v>
      </c>
      <c r="E119" s="24">
        <v>1779.15</v>
      </c>
      <c r="F119" s="35"/>
      <c r="G119" s="36">
        <f t="shared" si="6"/>
        <v>0</v>
      </c>
      <c r="H119" s="36">
        <f t="shared" si="12"/>
        <v>0</v>
      </c>
      <c r="I119" s="24">
        <f t="shared" si="11"/>
        <v>0</v>
      </c>
    </row>
    <row r="120" spans="1:9" ht="14.25" customHeight="1" x14ac:dyDescent="0.2">
      <c r="A120" s="22" t="s">
        <v>747</v>
      </c>
      <c r="B120" s="22" t="s">
        <v>748</v>
      </c>
      <c r="C120" s="22">
        <v>1.1000000000000001</v>
      </c>
      <c r="D120" s="22">
        <v>1.5</v>
      </c>
      <c r="E120" s="24">
        <v>1977.03</v>
      </c>
      <c r="F120" s="35"/>
      <c r="G120" s="36">
        <f t="shared" si="6"/>
        <v>0</v>
      </c>
      <c r="H120" s="36">
        <f t="shared" si="12"/>
        <v>0</v>
      </c>
      <c r="I120" s="24">
        <f t="shared" si="11"/>
        <v>0</v>
      </c>
    </row>
    <row r="121" spans="1:9" ht="14.25" customHeight="1" x14ac:dyDescent="0.2">
      <c r="A121" s="22" t="s">
        <v>749</v>
      </c>
      <c r="B121" s="22" t="s">
        <v>750</v>
      </c>
      <c r="C121" s="22">
        <v>0.55000000000000004</v>
      </c>
      <c r="D121" s="22">
        <v>0.75</v>
      </c>
      <c r="E121" s="24">
        <v>1263.07</v>
      </c>
      <c r="F121" s="35"/>
      <c r="G121" s="36">
        <f t="shared" si="6"/>
        <v>0</v>
      </c>
      <c r="H121" s="36">
        <f t="shared" si="12"/>
        <v>0</v>
      </c>
      <c r="I121" s="24">
        <f t="shared" si="11"/>
        <v>0</v>
      </c>
    </row>
    <row r="122" spans="1:9" ht="14.25" customHeight="1" x14ac:dyDescent="0.2">
      <c r="A122" s="22" t="s">
        <v>751</v>
      </c>
      <c r="B122" s="22" t="s">
        <v>752</v>
      </c>
      <c r="C122" s="22">
        <v>0.75</v>
      </c>
      <c r="D122" s="22">
        <v>1</v>
      </c>
      <c r="E122" s="24">
        <v>1279.57</v>
      </c>
      <c r="F122" s="35"/>
      <c r="G122" s="36">
        <f t="shared" si="6"/>
        <v>0</v>
      </c>
      <c r="H122" s="36">
        <f t="shared" si="12"/>
        <v>0</v>
      </c>
      <c r="I122" s="24">
        <f t="shared" si="11"/>
        <v>0</v>
      </c>
    </row>
    <row r="123" spans="1:9" ht="14.25" customHeight="1" x14ac:dyDescent="0.2">
      <c r="A123" s="22" t="s">
        <v>753</v>
      </c>
      <c r="B123" s="22" t="s">
        <v>754</v>
      </c>
      <c r="C123" s="22">
        <v>0.9</v>
      </c>
      <c r="D123" s="22">
        <v>1.2</v>
      </c>
      <c r="E123" s="24">
        <v>1342.2</v>
      </c>
      <c r="F123" s="35"/>
      <c r="G123" s="36">
        <f t="shared" si="6"/>
        <v>0</v>
      </c>
      <c r="H123" s="36">
        <f t="shared" si="12"/>
        <v>0</v>
      </c>
      <c r="I123" s="24">
        <f t="shared" si="11"/>
        <v>0</v>
      </c>
    </row>
    <row r="124" spans="1:9" ht="14.25" customHeight="1" x14ac:dyDescent="0.2">
      <c r="A124" s="22" t="s">
        <v>755</v>
      </c>
      <c r="B124" s="22" t="s">
        <v>756</v>
      </c>
      <c r="C124" s="22">
        <v>1.1000000000000001</v>
      </c>
      <c r="D124" s="22">
        <v>1.5</v>
      </c>
      <c r="E124" s="24">
        <v>1401.6</v>
      </c>
      <c r="F124" s="35"/>
      <c r="G124" s="36">
        <f t="shared" si="6"/>
        <v>0</v>
      </c>
      <c r="H124" s="36">
        <f t="shared" si="12"/>
        <v>0</v>
      </c>
      <c r="I124" s="24">
        <f t="shared" si="11"/>
        <v>0</v>
      </c>
    </row>
    <row r="125" spans="1:9" ht="14.25" customHeight="1" x14ac:dyDescent="0.2">
      <c r="A125" s="22" t="s">
        <v>757</v>
      </c>
      <c r="B125" s="22" t="s">
        <v>758</v>
      </c>
      <c r="C125" s="22">
        <v>1.5</v>
      </c>
      <c r="D125" s="22">
        <v>2</v>
      </c>
      <c r="E125" s="24">
        <v>1500.52</v>
      </c>
      <c r="F125" s="35"/>
      <c r="G125" s="36">
        <f t="shared" si="6"/>
        <v>0</v>
      </c>
      <c r="H125" s="36">
        <f t="shared" si="12"/>
        <v>0</v>
      </c>
      <c r="I125" s="24">
        <f t="shared" si="11"/>
        <v>0</v>
      </c>
    </row>
    <row r="126" spans="1:9" ht="14.25" customHeight="1" x14ac:dyDescent="0.2">
      <c r="A126" s="22" t="s">
        <v>759</v>
      </c>
      <c r="B126" s="22" t="s">
        <v>760</v>
      </c>
      <c r="C126" s="22">
        <v>0.55000000000000004</v>
      </c>
      <c r="D126" s="22">
        <v>0.75</v>
      </c>
      <c r="E126" s="24">
        <v>2224.8000000000002</v>
      </c>
      <c r="F126" s="35"/>
      <c r="G126" s="36">
        <f t="shared" si="6"/>
        <v>0</v>
      </c>
      <c r="H126" s="36">
        <f t="shared" si="12"/>
        <v>0</v>
      </c>
      <c r="I126" s="24">
        <f t="shared" si="11"/>
        <v>0</v>
      </c>
    </row>
    <row r="127" spans="1:9" ht="14.25" customHeight="1" x14ac:dyDescent="0.2">
      <c r="A127" s="22" t="s">
        <v>761</v>
      </c>
      <c r="B127" s="22" t="s">
        <v>762</v>
      </c>
      <c r="C127" s="22">
        <v>0.75</v>
      </c>
      <c r="D127" s="22">
        <v>1</v>
      </c>
      <c r="E127" s="24">
        <v>2242.11</v>
      </c>
      <c r="F127" s="35"/>
      <c r="G127" s="36">
        <f t="shared" si="6"/>
        <v>0</v>
      </c>
      <c r="H127" s="36">
        <f t="shared" si="12"/>
        <v>0</v>
      </c>
      <c r="I127" s="24">
        <f t="shared" si="11"/>
        <v>0</v>
      </c>
    </row>
    <row r="128" spans="1:9" ht="14.25" customHeight="1" x14ac:dyDescent="0.2">
      <c r="A128" s="22" t="s">
        <v>763</v>
      </c>
      <c r="B128" s="22" t="s">
        <v>764</v>
      </c>
      <c r="C128" s="22">
        <v>0.9</v>
      </c>
      <c r="D128" s="22">
        <v>1.2</v>
      </c>
      <c r="E128" s="24">
        <v>2302.71</v>
      </c>
      <c r="F128" s="35"/>
      <c r="G128" s="36">
        <f t="shared" si="6"/>
        <v>0</v>
      </c>
      <c r="H128" s="36">
        <f t="shared" si="12"/>
        <v>0</v>
      </c>
      <c r="I128" s="24">
        <f t="shared" si="11"/>
        <v>0</v>
      </c>
    </row>
    <row r="129" spans="1:9" ht="14.25" customHeight="1" x14ac:dyDescent="0.2">
      <c r="A129" s="22" t="s">
        <v>765</v>
      </c>
      <c r="B129" s="22" t="s">
        <v>766</v>
      </c>
      <c r="C129" s="22">
        <v>1.1000000000000001</v>
      </c>
      <c r="D129" s="22">
        <v>1.5</v>
      </c>
      <c r="E129" s="24">
        <v>2363.31</v>
      </c>
      <c r="F129" s="35"/>
      <c r="G129" s="36">
        <f t="shared" si="6"/>
        <v>0</v>
      </c>
      <c r="H129" s="36">
        <f t="shared" si="12"/>
        <v>0</v>
      </c>
      <c r="I129" s="24">
        <f t="shared" si="11"/>
        <v>0</v>
      </c>
    </row>
    <row r="130" spans="1:9" ht="14.25" customHeight="1" x14ac:dyDescent="0.2">
      <c r="A130" s="22" t="s">
        <v>767</v>
      </c>
      <c r="B130" s="22" t="s">
        <v>768</v>
      </c>
      <c r="C130" s="22">
        <v>1.5</v>
      </c>
      <c r="D130" s="22">
        <v>2</v>
      </c>
      <c r="E130" s="24">
        <v>2462.2399999999998</v>
      </c>
      <c r="F130" s="35"/>
      <c r="G130" s="36">
        <f t="shared" si="6"/>
        <v>0</v>
      </c>
      <c r="H130" s="36">
        <f t="shared" si="12"/>
        <v>0</v>
      </c>
      <c r="I130" s="24">
        <f t="shared" si="11"/>
        <v>0</v>
      </c>
    </row>
    <row r="133" spans="1:9" ht="14.25" customHeight="1" x14ac:dyDescent="0.2">
      <c r="A133" s="292" t="s">
        <v>769</v>
      </c>
      <c r="B133" s="75"/>
      <c r="C133" s="75"/>
      <c r="D133" s="75"/>
      <c r="E133" s="75"/>
      <c r="F133" s="75"/>
      <c r="G133" s="75"/>
      <c r="H133" s="75"/>
      <c r="I133" s="75"/>
    </row>
    <row r="134" spans="1:9" ht="14.25" customHeight="1" x14ac:dyDescent="0.2">
      <c r="A134" s="292"/>
      <c r="B134" s="75"/>
      <c r="C134" s="75"/>
      <c r="D134" s="75"/>
      <c r="E134" s="75"/>
      <c r="F134" s="75"/>
      <c r="G134" s="75"/>
      <c r="H134" s="75"/>
      <c r="I134" s="75"/>
    </row>
    <row r="135" spans="1:9" ht="14.25" customHeight="1" x14ac:dyDescent="0.2">
      <c r="A135" s="168" t="s">
        <v>4227</v>
      </c>
      <c r="B135" s="168"/>
      <c r="C135" s="168"/>
      <c r="D135" s="168"/>
      <c r="E135" s="168"/>
      <c r="F135" s="168"/>
      <c r="G135" s="168"/>
      <c r="H135" s="182" t="s">
        <v>2224</v>
      </c>
      <c r="I135" s="159"/>
    </row>
    <row r="136" spans="1:9" ht="14.25" customHeight="1" x14ac:dyDescent="0.2">
      <c r="A136" s="168" t="s">
        <v>4228</v>
      </c>
      <c r="B136" s="168"/>
      <c r="C136" s="168"/>
      <c r="D136" s="168"/>
      <c r="E136" s="168"/>
      <c r="F136" s="168"/>
      <c r="G136" s="168"/>
      <c r="H136" s="162"/>
      <c r="I136" s="159"/>
    </row>
    <row r="137" spans="1:9" ht="14.25" customHeight="1" x14ac:dyDescent="0.2">
      <c r="A137" s="162"/>
      <c r="B137" s="168"/>
      <c r="C137" s="168"/>
      <c r="D137" s="168"/>
      <c r="E137" s="168"/>
      <c r="F137" s="168"/>
      <c r="G137" s="168"/>
      <c r="H137" s="162"/>
      <c r="I137" s="163"/>
    </row>
    <row r="138" spans="1:9" ht="14.25" customHeight="1" x14ac:dyDescent="0.2">
      <c r="A138" s="168"/>
      <c r="B138" s="168"/>
      <c r="C138" s="168"/>
      <c r="D138" s="168"/>
      <c r="E138" s="168"/>
      <c r="F138" s="168"/>
      <c r="G138" s="168"/>
      <c r="H138" s="173" t="s">
        <v>2223</v>
      </c>
      <c r="I138" s="156">
        <f>IF(indice!$C$103="",indice!$D$7,indice!$C$103)</f>
        <v>0</v>
      </c>
    </row>
    <row r="139" spans="1:9" ht="14.25" customHeight="1" x14ac:dyDescent="0.2">
      <c r="A139" s="168"/>
      <c r="B139" s="168"/>
      <c r="C139" s="168"/>
      <c r="D139" s="168"/>
      <c r="E139" s="168"/>
      <c r="F139" s="168"/>
      <c r="G139" s="168"/>
      <c r="H139" s="173" t="s">
        <v>2221</v>
      </c>
      <c r="I139" s="156">
        <f>indice!$E$10</f>
        <v>0</v>
      </c>
    </row>
    <row r="140" spans="1:9" ht="14.25" customHeight="1" x14ac:dyDescent="0.2">
      <c r="A140" s="168"/>
      <c r="B140" s="168"/>
      <c r="C140" s="168"/>
      <c r="D140" s="168"/>
      <c r="E140" s="168"/>
      <c r="F140" s="168"/>
      <c r="G140" s="168"/>
      <c r="H140" s="173" t="s">
        <v>2221</v>
      </c>
      <c r="I140" s="156">
        <f>indice!$F$10</f>
        <v>0</v>
      </c>
    </row>
    <row r="141" spans="1:9" ht="14.25" customHeight="1" x14ac:dyDescent="0.2">
      <c r="A141" s="153" t="s">
        <v>137</v>
      </c>
      <c r="B141" s="153" t="s">
        <v>139</v>
      </c>
      <c r="C141" s="91" t="s">
        <v>141</v>
      </c>
      <c r="D141" s="91"/>
      <c r="E141" s="57" t="s">
        <v>143</v>
      </c>
      <c r="F141" s="67" t="s">
        <v>145</v>
      </c>
      <c r="G141" s="67" t="s">
        <v>2223</v>
      </c>
      <c r="H141" s="67" t="s">
        <v>148</v>
      </c>
      <c r="I141" s="68" t="s">
        <v>150</v>
      </c>
    </row>
    <row r="142" spans="1:9" ht="14.25" customHeight="1" x14ac:dyDescent="0.2">
      <c r="A142" s="154" t="s">
        <v>138</v>
      </c>
      <c r="B142" s="154" t="s">
        <v>140</v>
      </c>
      <c r="C142" s="93" t="s">
        <v>142</v>
      </c>
      <c r="D142" s="93"/>
      <c r="E142" s="58" t="s">
        <v>144</v>
      </c>
      <c r="F142" s="69" t="s">
        <v>146</v>
      </c>
      <c r="G142" s="69" t="s">
        <v>147</v>
      </c>
      <c r="H142" s="69" t="s">
        <v>149</v>
      </c>
      <c r="I142" s="70" t="s">
        <v>151</v>
      </c>
    </row>
    <row r="143" spans="1:9" ht="14.25" customHeight="1" x14ac:dyDescent="0.2">
      <c r="A143" s="22"/>
      <c r="B143" s="22"/>
      <c r="C143" s="22" t="s">
        <v>159</v>
      </c>
      <c r="D143" s="22" t="s">
        <v>0</v>
      </c>
      <c r="E143" s="24" t="s">
        <v>15</v>
      </c>
      <c r="F143" s="36"/>
      <c r="G143" s="36"/>
      <c r="H143" s="36" t="str">
        <f>E143</f>
        <v>€</v>
      </c>
      <c r="I143" s="24">
        <f>$I$9</f>
        <v>0</v>
      </c>
    </row>
    <row r="144" spans="1:9" s="162" customFormat="1" ht="14.25" customHeight="1" x14ac:dyDescent="0.2">
      <c r="A144" s="162" t="s">
        <v>4114</v>
      </c>
      <c r="E144" s="160"/>
      <c r="I144" s="163"/>
    </row>
    <row r="145" spans="1:9" ht="14.25" customHeight="1" x14ac:dyDescent="0.2">
      <c r="A145" s="22" t="s">
        <v>857</v>
      </c>
      <c r="B145" s="22" t="s">
        <v>858</v>
      </c>
      <c r="C145" s="22" t="s">
        <v>784</v>
      </c>
      <c r="D145" s="22" t="s">
        <v>785</v>
      </c>
      <c r="E145" s="24">
        <v>3066.23</v>
      </c>
      <c r="F145" s="35"/>
      <c r="G145" s="36">
        <f t="shared" ref="G145:G150" si="13">IF(F145="",IF($I$8="","",$I$8),F145)</f>
        <v>0</v>
      </c>
      <c r="H145" s="36">
        <f t="shared" ref="H145:H150" si="14">ROUND(E145*(G145),2)</f>
        <v>0</v>
      </c>
      <c r="I145" s="24">
        <f t="shared" ref="I145:I190" si="15">H145*$I$10</f>
        <v>0</v>
      </c>
    </row>
    <row r="146" spans="1:9" ht="14.25" customHeight="1" x14ac:dyDescent="0.2">
      <c r="A146" s="22" t="s">
        <v>859</v>
      </c>
      <c r="B146" s="22" t="s">
        <v>860</v>
      </c>
      <c r="C146" s="22" t="s">
        <v>796</v>
      </c>
      <c r="D146" s="22" t="s">
        <v>797</v>
      </c>
      <c r="E146" s="24">
        <v>3112.99</v>
      </c>
      <c r="F146" s="35"/>
      <c r="G146" s="36">
        <f t="shared" si="13"/>
        <v>0</v>
      </c>
      <c r="H146" s="36">
        <f t="shared" si="14"/>
        <v>0</v>
      </c>
      <c r="I146" s="24">
        <f t="shared" si="15"/>
        <v>0</v>
      </c>
    </row>
    <row r="147" spans="1:9" ht="14.25" customHeight="1" x14ac:dyDescent="0.2">
      <c r="A147" s="22" t="s">
        <v>861</v>
      </c>
      <c r="B147" s="22" t="s">
        <v>862</v>
      </c>
      <c r="C147" s="22" t="s">
        <v>797</v>
      </c>
      <c r="D147" s="22" t="s">
        <v>800</v>
      </c>
      <c r="E147" s="24">
        <v>3152.82</v>
      </c>
      <c r="F147" s="35"/>
      <c r="G147" s="36">
        <f t="shared" si="13"/>
        <v>0</v>
      </c>
      <c r="H147" s="36">
        <f t="shared" si="14"/>
        <v>0</v>
      </c>
      <c r="I147" s="24">
        <f t="shared" si="15"/>
        <v>0</v>
      </c>
    </row>
    <row r="148" spans="1:9" ht="14.25" customHeight="1" x14ac:dyDescent="0.2">
      <c r="A148" s="22" t="s">
        <v>4415</v>
      </c>
      <c r="B148" s="22" t="s">
        <v>863</v>
      </c>
      <c r="C148" s="22" t="s">
        <v>803</v>
      </c>
      <c r="D148" s="22" t="s">
        <v>804</v>
      </c>
      <c r="E148" s="24">
        <v>3274</v>
      </c>
      <c r="F148" s="35"/>
      <c r="G148" s="36">
        <f t="shared" si="13"/>
        <v>0</v>
      </c>
      <c r="H148" s="36">
        <f t="shared" si="14"/>
        <v>0</v>
      </c>
      <c r="I148" s="24">
        <f t="shared" si="15"/>
        <v>0</v>
      </c>
    </row>
    <row r="149" spans="1:9" ht="14.25" customHeight="1" x14ac:dyDescent="0.2">
      <c r="A149" s="22" t="s">
        <v>652</v>
      </c>
      <c r="B149" s="22" t="s">
        <v>865</v>
      </c>
      <c r="C149" s="22" t="s">
        <v>807</v>
      </c>
      <c r="D149" s="22" t="s">
        <v>808</v>
      </c>
      <c r="E149" s="24">
        <v>3360.56</v>
      </c>
      <c r="F149" s="35"/>
      <c r="G149" s="36">
        <f t="shared" si="13"/>
        <v>0</v>
      </c>
      <c r="H149" s="36">
        <f t="shared" si="14"/>
        <v>0</v>
      </c>
      <c r="I149" s="24">
        <f t="shared" si="15"/>
        <v>0</v>
      </c>
    </row>
    <row r="150" spans="1:9" ht="14.25" customHeight="1" x14ac:dyDescent="0.2">
      <c r="A150" s="22" t="s">
        <v>866</v>
      </c>
      <c r="B150" s="22" t="s">
        <v>867</v>
      </c>
      <c r="C150" s="22" t="s">
        <v>808</v>
      </c>
      <c r="D150" s="22" t="s">
        <v>810</v>
      </c>
      <c r="E150" s="24">
        <v>3395.18</v>
      </c>
      <c r="F150" s="35"/>
      <c r="G150" s="36">
        <f t="shared" si="13"/>
        <v>0</v>
      </c>
      <c r="H150" s="36">
        <f t="shared" si="14"/>
        <v>0</v>
      </c>
      <c r="I150" s="24">
        <f t="shared" si="15"/>
        <v>0</v>
      </c>
    </row>
    <row r="151" spans="1:9" s="162" customFormat="1" ht="14.25" customHeight="1" x14ac:dyDescent="0.25">
      <c r="A151" s="162" t="s">
        <v>4114</v>
      </c>
      <c r="E151"/>
      <c r="I151" s="163"/>
    </row>
    <row r="152" spans="1:9" ht="14.25" customHeight="1" x14ac:dyDescent="0.2">
      <c r="A152" s="22" t="s">
        <v>4416</v>
      </c>
      <c r="B152" s="22" t="s">
        <v>2467</v>
      </c>
      <c r="C152" s="22" t="s">
        <v>784</v>
      </c>
      <c r="D152" s="22" t="s">
        <v>785</v>
      </c>
      <c r="E152" s="24">
        <v>5255.07</v>
      </c>
      <c r="F152" s="35"/>
      <c r="G152" s="36">
        <f t="shared" ref="G152:G163" si="16">IF(F152="",IF($I$8="","",$I$8),F152)</f>
        <v>0</v>
      </c>
      <c r="H152" s="36">
        <f t="shared" ref="H152:H163" si="17">ROUND(E152*(G152),2)</f>
        <v>0</v>
      </c>
      <c r="I152" s="24">
        <f t="shared" si="15"/>
        <v>0</v>
      </c>
    </row>
    <row r="153" spans="1:9" ht="14.25" customHeight="1" x14ac:dyDescent="0.2">
      <c r="A153" s="22" t="s">
        <v>4417</v>
      </c>
      <c r="B153" s="22" t="s">
        <v>2468</v>
      </c>
      <c r="C153" s="22" t="s">
        <v>796</v>
      </c>
      <c r="D153" s="22" t="s">
        <v>797</v>
      </c>
      <c r="E153" s="24">
        <v>5304.55</v>
      </c>
      <c r="F153" s="35"/>
      <c r="G153" s="36">
        <f t="shared" si="16"/>
        <v>0</v>
      </c>
      <c r="H153" s="36">
        <f t="shared" si="17"/>
        <v>0</v>
      </c>
      <c r="I153" s="24">
        <f t="shared" si="15"/>
        <v>0</v>
      </c>
    </row>
    <row r="154" spans="1:9" ht="14.25" customHeight="1" x14ac:dyDescent="0.2">
      <c r="A154" s="22" t="s">
        <v>4418</v>
      </c>
      <c r="B154" s="22" t="s">
        <v>2469</v>
      </c>
      <c r="C154" s="22" t="s">
        <v>797</v>
      </c>
      <c r="D154" s="22" t="s">
        <v>800</v>
      </c>
      <c r="E154" s="24">
        <v>5342.47</v>
      </c>
      <c r="F154" s="35"/>
      <c r="G154" s="36">
        <f t="shared" si="16"/>
        <v>0</v>
      </c>
      <c r="H154" s="36">
        <f t="shared" si="17"/>
        <v>0</v>
      </c>
      <c r="I154" s="24">
        <f t="shared" si="15"/>
        <v>0</v>
      </c>
    </row>
    <row r="155" spans="1:9" ht="14.25" customHeight="1" x14ac:dyDescent="0.2">
      <c r="A155" s="22" t="s">
        <v>4419</v>
      </c>
      <c r="B155" s="22" t="s">
        <v>2470</v>
      </c>
      <c r="C155" s="22" t="s">
        <v>803</v>
      </c>
      <c r="D155" s="22" t="s">
        <v>804</v>
      </c>
      <c r="E155" s="24">
        <v>5462.87</v>
      </c>
      <c r="F155" s="35"/>
      <c r="G155" s="36">
        <f t="shared" si="16"/>
        <v>0</v>
      </c>
      <c r="H155" s="36">
        <f t="shared" si="17"/>
        <v>0</v>
      </c>
      <c r="I155" s="24">
        <f t="shared" si="15"/>
        <v>0</v>
      </c>
    </row>
    <row r="156" spans="1:9" ht="14.25" customHeight="1" x14ac:dyDescent="0.2">
      <c r="A156" s="22" t="s">
        <v>4420</v>
      </c>
      <c r="B156" s="22" t="s">
        <v>2471</v>
      </c>
      <c r="C156" s="22" t="s">
        <v>807</v>
      </c>
      <c r="D156" s="22" t="s">
        <v>808</v>
      </c>
      <c r="E156" s="24">
        <v>5550.23</v>
      </c>
      <c r="F156" s="35"/>
      <c r="G156" s="36">
        <f t="shared" si="16"/>
        <v>0</v>
      </c>
      <c r="H156" s="36">
        <f t="shared" si="17"/>
        <v>0</v>
      </c>
      <c r="I156" s="24">
        <f t="shared" si="15"/>
        <v>0</v>
      </c>
    </row>
    <row r="157" spans="1:9" ht="14.25" customHeight="1" x14ac:dyDescent="0.2">
      <c r="A157" s="22" t="s">
        <v>4421</v>
      </c>
      <c r="B157" s="22" t="s">
        <v>2472</v>
      </c>
      <c r="C157" s="22" t="s">
        <v>808</v>
      </c>
      <c r="D157" s="22" t="s">
        <v>810</v>
      </c>
      <c r="E157" s="24">
        <v>5584.85</v>
      </c>
      <c r="F157" s="35"/>
      <c r="G157" s="36">
        <f t="shared" si="16"/>
        <v>0</v>
      </c>
      <c r="H157" s="36">
        <f t="shared" si="17"/>
        <v>0</v>
      </c>
      <c r="I157" s="24">
        <f t="shared" si="15"/>
        <v>0</v>
      </c>
    </row>
    <row r="158" spans="1:9" s="162" customFormat="1" ht="14.25" customHeight="1" x14ac:dyDescent="0.25">
      <c r="A158" s="162" t="s">
        <v>4115</v>
      </c>
      <c r="E158"/>
      <c r="I158" s="163"/>
    </row>
    <row r="159" spans="1:9" ht="14.25" customHeight="1" x14ac:dyDescent="0.2">
      <c r="A159" s="22" t="s">
        <v>868</v>
      </c>
      <c r="B159" s="22" t="s">
        <v>869</v>
      </c>
      <c r="C159" s="22" t="s">
        <v>796</v>
      </c>
      <c r="D159" s="22" t="s">
        <v>797</v>
      </c>
      <c r="E159" s="24">
        <v>3521.56</v>
      </c>
      <c r="F159" s="35"/>
      <c r="G159" s="36">
        <f t="shared" si="16"/>
        <v>0</v>
      </c>
      <c r="H159" s="36">
        <f t="shared" si="17"/>
        <v>0</v>
      </c>
      <c r="I159" s="24">
        <f t="shared" si="15"/>
        <v>0</v>
      </c>
    </row>
    <row r="160" spans="1:9" ht="14.25" customHeight="1" x14ac:dyDescent="0.2">
      <c r="A160" s="22" t="s">
        <v>870</v>
      </c>
      <c r="B160" s="22" t="s">
        <v>871</v>
      </c>
      <c r="C160" s="22" t="s">
        <v>803</v>
      </c>
      <c r="D160" s="22" t="s">
        <v>804</v>
      </c>
      <c r="E160" s="24">
        <v>3578.74</v>
      </c>
      <c r="F160" s="35"/>
      <c r="G160" s="36">
        <f t="shared" si="16"/>
        <v>0</v>
      </c>
      <c r="H160" s="36">
        <f t="shared" si="17"/>
        <v>0</v>
      </c>
      <c r="I160" s="24">
        <f t="shared" si="15"/>
        <v>0</v>
      </c>
    </row>
    <row r="161" spans="1:9" ht="14.25" customHeight="1" x14ac:dyDescent="0.2">
      <c r="A161" s="22" t="s">
        <v>872</v>
      </c>
      <c r="B161" s="22" t="s">
        <v>873</v>
      </c>
      <c r="C161" s="22" t="s">
        <v>796</v>
      </c>
      <c r="D161" s="22" t="s">
        <v>797</v>
      </c>
      <c r="E161" s="24">
        <v>3287.85</v>
      </c>
      <c r="F161" s="35"/>
      <c r="G161" s="36">
        <f t="shared" si="16"/>
        <v>0</v>
      </c>
      <c r="H161" s="36">
        <f t="shared" si="17"/>
        <v>0</v>
      </c>
      <c r="I161" s="24">
        <f t="shared" si="15"/>
        <v>0</v>
      </c>
    </row>
    <row r="162" spans="1:9" ht="14.25" customHeight="1" x14ac:dyDescent="0.2">
      <c r="A162" s="22" t="s">
        <v>874</v>
      </c>
      <c r="B162" s="22" t="s">
        <v>875</v>
      </c>
      <c r="C162" s="22" t="s">
        <v>797</v>
      </c>
      <c r="D162" s="22" t="s">
        <v>800</v>
      </c>
      <c r="E162" s="24">
        <v>3463.31</v>
      </c>
      <c r="F162" s="35"/>
      <c r="G162" s="36">
        <f t="shared" si="16"/>
        <v>0</v>
      </c>
      <c r="H162" s="36">
        <f t="shared" si="17"/>
        <v>0</v>
      </c>
      <c r="I162" s="24">
        <f t="shared" si="15"/>
        <v>0</v>
      </c>
    </row>
    <row r="163" spans="1:9" ht="14.25" customHeight="1" x14ac:dyDescent="0.2">
      <c r="A163" s="22" t="s">
        <v>876</v>
      </c>
      <c r="B163" s="22" t="s">
        <v>877</v>
      </c>
      <c r="C163" s="22" t="s">
        <v>803</v>
      </c>
      <c r="D163" s="22" t="s">
        <v>804</v>
      </c>
      <c r="E163" s="24">
        <v>3578.74</v>
      </c>
      <c r="F163" s="35"/>
      <c r="G163" s="36">
        <f t="shared" si="16"/>
        <v>0</v>
      </c>
      <c r="H163" s="36">
        <f t="shared" si="17"/>
        <v>0</v>
      </c>
      <c r="I163" s="24">
        <f t="shared" si="15"/>
        <v>0</v>
      </c>
    </row>
    <row r="164" spans="1:9" s="162" customFormat="1" ht="14.25" customHeight="1" x14ac:dyDescent="0.25">
      <c r="A164" s="162" t="s">
        <v>4116</v>
      </c>
      <c r="E164"/>
      <c r="I164" s="163"/>
    </row>
    <row r="165" spans="1:9" ht="14.25" customHeight="1" x14ac:dyDescent="0.2">
      <c r="A165" s="22" t="s">
        <v>4422</v>
      </c>
      <c r="B165" s="22" t="s">
        <v>2473</v>
      </c>
      <c r="C165" s="22" t="s">
        <v>803</v>
      </c>
      <c r="D165" s="22" t="s">
        <v>804</v>
      </c>
      <c r="E165" s="24">
        <v>5965.79</v>
      </c>
      <c r="F165" s="35"/>
      <c r="G165" s="36">
        <f>IF(F165="",IF($I$8="","",$I$8),F165)</f>
        <v>0</v>
      </c>
      <c r="H165" s="36">
        <f>ROUND(E165*(G165),2)</f>
        <v>0</v>
      </c>
      <c r="I165" s="24">
        <f t="shared" si="15"/>
        <v>0</v>
      </c>
    </row>
    <row r="166" spans="1:9" ht="14.25" customHeight="1" x14ac:dyDescent="0.2">
      <c r="A166" s="22" t="s">
        <v>4423</v>
      </c>
      <c r="B166" s="22" t="s">
        <v>2474</v>
      </c>
      <c r="C166" s="22" t="s">
        <v>807</v>
      </c>
      <c r="D166" s="22" t="s">
        <v>808</v>
      </c>
      <c r="E166" s="24">
        <v>6097.68</v>
      </c>
      <c r="F166" s="35"/>
      <c r="G166" s="36">
        <f>IF(F166="",IF($I$8="","",$I$8),F166)</f>
        <v>0</v>
      </c>
      <c r="H166" s="36">
        <f>ROUND(E166*(G166),2)</f>
        <v>0</v>
      </c>
      <c r="I166" s="24">
        <f t="shared" si="15"/>
        <v>0</v>
      </c>
    </row>
    <row r="167" spans="1:9" ht="14.25" customHeight="1" x14ac:dyDescent="0.2">
      <c r="A167" s="22" t="s">
        <v>4424</v>
      </c>
      <c r="B167" s="22" t="s">
        <v>2475</v>
      </c>
      <c r="C167" s="22" t="s">
        <v>808</v>
      </c>
      <c r="D167" s="22" t="s">
        <v>810</v>
      </c>
      <c r="E167" s="24">
        <v>6790.23</v>
      </c>
      <c r="F167" s="35"/>
      <c r="G167" s="36">
        <f>IF(F167="",IF($I$8="","",$I$8),F167)</f>
        <v>0</v>
      </c>
      <c r="H167" s="36">
        <f>ROUND(E167*(G167),2)</f>
        <v>0</v>
      </c>
      <c r="I167" s="24">
        <f t="shared" si="15"/>
        <v>0</v>
      </c>
    </row>
    <row r="168" spans="1:9" s="162" customFormat="1" ht="14.25" customHeight="1" x14ac:dyDescent="0.25">
      <c r="A168" s="162" t="s">
        <v>4115</v>
      </c>
      <c r="E168"/>
      <c r="I168" s="163"/>
    </row>
    <row r="169" spans="1:9" ht="14.25" customHeight="1" x14ac:dyDescent="0.2">
      <c r="A169" s="22" t="s">
        <v>878</v>
      </c>
      <c r="B169" s="22" t="s">
        <v>879</v>
      </c>
      <c r="C169" s="22" t="s">
        <v>797</v>
      </c>
      <c r="D169" s="22" t="s">
        <v>800</v>
      </c>
      <c r="E169" s="24">
        <v>4669.74</v>
      </c>
      <c r="F169" s="35"/>
      <c r="G169" s="36">
        <f t="shared" ref="G169:G190" si="18">IF(F169="",IF($I$8="","",$I$8),F169)</f>
        <v>0</v>
      </c>
      <c r="H169" s="36">
        <f t="shared" ref="H169:H190" si="19">ROUND(E169*(G169),2)</f>
        <v>0</v>
      </c>
      <c r="I169" s="24">
        <f t="shared" si="15"/>
        <v>0</v>
      </c>
    </row>
    <row r="170" spans="1:9" ht="14.25" customHeight="1" x14ac:dyDescent="0.2">
      <c r="A170" s="22" t="s">
        <v>880</v>
      </c>
      <c r="B170" s="22" t="s">
        <v>881</v>
      </c>
      <c r="C170" s="22" t="s">
        <v>807</v>
      </c>
      <c r="D170" s="22" t="s">
        <v>808</v>
      </c>
      <c r="E170" s="24">
        <v>5053.9399999999996</v>
      </c>
      <c r="F170" s="35"/>
      <c r="G170" s="36">
        <f t="shared" si="18"/>
        <v>0</v>
      </c>
      <c r="H170" s="36">
        <f t="shared" si="19"/>
        <v>0</v>
      </c>
      <c r="I170" s="24">
        <f t="shared" si="15"/>
        <v>0</v>
      </c>
    </row>
    <row r="171" spans="1:9" ht="14.25" customHeight="1" x14ac:dyDescent="0.2">
      <c r="A171" s="22" t="s">
        <v>882</v>
      </c>
      <c r="B171" s="22" t="s">
        <v>883</v>
      </c>
      <c r="C171" s="22" t="s">
        <v>808</v>
      </c>
      <c r="D171" s="22" t="s">
        <v>810</v>
      </c>
      <c r="E171" s="24">
        <v>5146.2700000000004</v>
      </c>
      <c r="F171" s="35"/>
      <c r="G171" s="36">
        <f t="shared" si="18"/>
        <v>0</v>
      </c>
      <c r="H171" s="36">
        <f t="shared" si="19"/>
        <v>0</v>
      </c>
      <c r="I171" s="24">
        <f t="shared" si="15"/>
        <v>0</v>
      </c>
    </row>
    <row r="172" spans="1:9" ht="14.25" customHeight="1" x14ac:dyDescent="0.2">
      <c r="A172" s="22" t="s">
        <v>884</v>
      </c>
      <c r="B172" s="22" t="s">
        <v>885</v>
      </c>
      <c r="C172" s="22" t="s">
        <v>797</v>
      </c>
      <c r="D172" s="22" t="s">
        <v>800</v>
      </c>
      <c r="E172" s="24">
        <v>4636.74</v>
      </c>
      <c r="F172" s="35"/>
      <c r="G172" s="36">
        <f t="shared" si="18"/>
        <v>0</v>
      </c>
      <c r="H172" s="36">
        <f t="shared" si="19"/>
        <v>0</v>
      </c>
      <c r="I172" s="24">
        <f t="shared" si="15"/>
        <v>0</v>
      </c>
    </row>
    <row r="173" spans="1:9" ht="14.25" customHeight="1" x14ac:dyDescent="0.2">
      <c r="A173" s="22" t="s">
        <v>886</v>
      </c>
      <c r="B173" s="22" t="s">
        <v>887</v>
      </c>
      <c r="C173" s="22" t="s">
        <v>807</v>
      </c>
      <c r="D173" s="22" t="s">
        <v>808</v>
      </c>
      <c r="E173" s="24">
        <v>5020.92</v>
      </c>
      <c r="F173" s="35"/>
      <c r="G173" s="36">
        <f t="shared" si="18"/>
        <v>0</v>
      </c>
      <c r="H173" s="36">
        <f t="shared" si="19"/>
        <v>0</v>
      </c>
      <c r="I173" s="24">
        <f t="shared" si="15"/>
        <v>0</v>
      </c>
    </row>
    <row r="174" spans="1:9" ht="14.25" customHeight="1" x14ac:dyDescent="0.2">
      <c r="A174" s="22" t="s">
        <v>888</v>
      </c>
      <c r="B174" s="22" t="s">
        <v>889</v>
      </c>
      <c r="C174" s="22" t="s">
        <v>808</v>
      </c>
      <c r="D174" s="22" t="s">
        <v>810</v>
      </c>
      <c r="E174" s="24">
        <v>5113.2700000000004</v>
      </c>
      <c r="F174" s="35"/>
      <c r="G174" s="36">
        <f t="shared" si="18"/>
        <v>0</v>
      </c>
      <c r="H174" s="36">
        <f t="shared" si="19"/>
        <v>0</v>
      </c>
      <c r="I174" s="24">
        <f t="shared" si="15"/>
        <v>0</v>
      </c>
    </row>
    <row r="175" spans="1:9" ht="14.25" customHeight="1" x14ac:dyDescent="0.2">
      <c r="A175" s="22" t="s">
        <v>890</v>
      </c>
      <c r="B175" s="22" t="s">
        <v>891</v>
      </c>
      <c r="C175" s="22" t="s">
        <v>796</v>
      </c>
      <c r="D175" s="22" t="s">
        <v>797</v>
      </c>
      <c r="E175" s="24">
        <v>3686.98</v>
      </c>
      <c r="F175" s="35"/>
      <c r="G175" s="36">
        <f t="shared" si="18"/>
        <v>0</v>
      </c>
      <c r="H175" s="36">
        <f t="shared" si="19"/>
        <v>0</v>
      </c>
      <c r="I175" s="24">
        <f t="shared" si="15"/>
        <v>0</v>
      </c>
    </row>
    <row r="176" spans="1:9" ht="14.25" customHeight="1" x14ac:dyDescent="0.2">
      <c r="A176" s="22" t="s">
        <v>892</v>
      </c>
      <c r="B176" s="22" t="s">
        <v>893</v>
      </c>
      <c r="C176" s="22" t="s">
        <v>797</v>
      </c>
      <c r="D176" s="22" t="s">
        <v>800</v>
      </c>
      <c r="E176" s="24">
        <v>3719.95</v>
      </c>
      <c r="F176" s="35"/>
      <c r="G176" s="36">
        <f t="shared" si="18"/>
        <v>0</v>
      </c>
      <c r="H176" s="36">
        <f t="shared" si="19"/>
        <v>0</v>
      </c>
      <c r="I176" s="24">
        <f t="shared" si="15"/>
        <v>0</v>
      </c>
    </row>
    <row r="177" spans="1:9" ht="14.25" customHeight="1" x14ac:dyDescent="0.2">
      <c r="A177" s="22" t="s">
        <v>894</v>
      </c>
      <c r="B177" s="22" t="s">
        <v>895</v>
      </c>
      <c r="C177" s="22" t="s">
        <v>803</v>
      </c>
      <c r="D177" s="22" t="s">
        <v>804</v>
      </c>
      <c r="E177" s="24">
        <v>3843.63</v>
      </c>
      <c r="F177" s="35"/>
      <c r="G177" s="36">
        <f t="shared" si="18"/>
        <v>0</v>
      </c>
      <c r="H177" s="36">
        <f t="shared" si="19"/>
        <v>0</v>
      </c>
      <c r="I177" s="24">
        <f t="shared" si="15"/>
        <v>0</v>
      </c>
    </row>
    <row r="178" spans="1:9" ht="14.25" customHeight="1" x14ac:dyDescent="0.2">
      <c r="A178" s="22" t="s">
        <v>896</v>
      </c>
      <c r="B178" s="22" t="s">
        <v>897</v>
      </c>
      <c r="C178" s="22" t="s">
        <v>807</v>
      </c>
      <c r="D178" s="22" t="s">
        <v>808</v>
      </c>
      <c r="E178" s="24">
        <v>3962.33</v>
      </c>
      <c r="F178" s="35"/>
      <c r="G178" s="36">
        <f t="shared" si="18"/>
        <v>0</v>
      </c>
      <c r="H178" s="36">
        <f t="shared" si="19"/>
        <v>0</v>
      </c>
      <c r="I178" s="24">
        <f t="shared" si="15"/>
        <v>0</v>
      </c>
    </row>
    <row r="179" spans="1:9" ht="14.25" customHeight="1" x14ac:dyDescent="0.2">
      <c r="A179" s="22" t="s">
        <v>898</v>
      </c>
      <c r="B179" s="22" t="s">
        <v>899</v>
      </c>
      <c r="C179" s="22" t="s">
        <v>808</v>
      </c>
      <c r="D179" s="22" t="s">
        <v>810</v>
      </c>
      <c r="E179" s="24">
        <v>3995.32</v>
      </c>
      <c r="F179" s="35"/>
      <c r="G179" s="36">
        <f t="shared" si="18"/>
        <v>0</v>
      </c>
      <c r="H179" s="36">
        <f t="shared" si="19"/>
        <v>0</v>
      </c>
      <c r="I179" s="24">
        <f t="shared" si="15"/>
        <v>0</v>
      </c>
    </row>
    <row r="180" spans="1:9" ht="14.25" customHeight="1" x14ac:dyDescent="0.2">
      <c r="A180" s="22" t="s">
        <v>900</v>
      </c>
      <c r="B180" s="22" t="s">
        <v>901</v>
      </c>
      <c r="C180" s="22" t="s">
        <v>796</v>
      </c>
      <c r="D180" s="22" t="s">
        <v>797</v>
      </c>
      <c r="E180" s="24">
        <v>5445.11</v>
      </c>
      <c r="F180" s="35"/>
      <c r="G180" s="36">
        <f t="shared" si="18"/>
        <v>0</v>
      </c>
      <c r="H180" s="36">
        <f t="shared" si="19"/>
        <v>0</v>
      </c>
      <c r="I180" s="24">
        <f t="shared" si="15"/>
        <v>0</v>
      </c>
    </row>
    <row r="181" spans="1:9" ht="14.25" customHeight="1" x14ac:dyDescent="0.2">
      <c r="A181" s="22" t="s">
        <v>902</v>
      </c>
      <c r="B181" s="22" t="s">
        <v>903</v>
      </c>
      <c r="C181" s="22" t="s">
        <v>797</v>
      </c>
      <c r="D181" s="22" t="s">
        <v>800</v>
      </c>
      <c r="E181" s="24">
        <v>5479.77</v>
      </c>
      <c r="F181" s="35"/>
      <c r="G181" s="36">
        <f t="shared" si="18"/>
        <v>0</v>
      </c>
      <c r="H181" s="36">
        <f t="shared" si="19"/>
        <v>0</v>
      </c>
      <c r="I181" s="24">
        <f t="shared" si="15"/>
        <v>0</v>
      </c>
    </row>
    <row r="182" spans="1:9" ht="14.25" customHeight="1" x14ac:dyDescent="0.2">
      <c r="A182" s="22" t="s">
        <v>904</v>
      </c>
      <c r="B182" s="22" t="s">
        <v>905</v>
      </c>
      <c r="C182" s="22" t="s">
        <v>803</v>
      </c>
      <c r="D182" s="22" t="s">
        <v>804</v>
      </c>
      <c r="E182" s="24">
        <v>5600.95</v>
      </c>
      <c r="F182" s="35"/>
      <c r="G182" s="36">
        <f t="shared" si="18"/>
        <v>0</v>
      </c>
      <c r="H182" s="36">
        <f t="shared" si="19"/>
        <v>0</v>
      </c>
      <c r="I182" s="24">
        <f t="shared" si="15"/>
        <v>0</v>
      </c>
    </row>
    <row r="183" spans="1:9" ht="14.25" customHeight="1" x14ac:dyDescent="0.2">
      <c r="A183" s="22" t="s">
        <v>906</v>
      </c>
      <c r="B183" s="22" t="s">
        <v>907</v>
      </c>
      <c r="C183" s="22" t="s">
        <v>807</v>
      </c>
      <c r="D183" s="22" t="s">
        <v>808</v>
      </c>
      <c r="E183" s="24">
        <v>5722.15</v>
      </c>
      <c r="F183" s="35"/>
      <c r="G183" s="36">
        <f t="shared" si="18"/>
        <v>0</v>
      </c>
      <c r="H183" s="36">
        <f t="shared" si="19"/>
        <v>0</v>
      </c>
      <c r="I183" s="24">
        <f t="shared" si="15"/>
        <v>0</v>
      </c>
    </row>
    <row r="184" spans="1:9" ht="14.25" customHeight="1" x14ac:dyDescent="0.2">
      <c r="A184" s="22" t="s">
        <v>908</v>
      </c>
      <c r="B184" s="22" t="s">
        <v>909</v>
      </c>
      <c r="C184" s="22" t="s">
        <v>808</v>
      </c>
      <c r="D184" s="22" t="s">
        <v>810</v>
      </c>
      <c r="E184" s="24">
        <v>5756.92</v>
      </c>
      <c r="F184" s="35"/>
      <c r="G184" s="36">
        <f t="shared" si="18"/>
        <v>0</v>
      </c>
      <c r="H184" s="36">
        <f t="shared" si="19"/>
        <v>0</v>
      </c>
      <c r="I184" s="24">
        <f t="shared" si="15"/>
        <v>0</v>
      </c>
    </row>
    <row r="185" spans="1:9" ht="14.25" customHeight="1" x14ac:dyDescent="0.2">
      <c r="A185" s="22" t="s">
        <v>910</v>
      </c>
      <c r="B185" s="22" t="s">
        <v>911</v>
      </c>
      <c r="C185" s="22" t="s">
        <v>797</v>
      </c>
      <c r="D185" s="22" t="s">
        <v>800</v>
      </c>
      <c r="E185" s="24">
        <v>6435.71</v>
      </c>
      <c r="F185" s="35"/>
      <c r="G185" s="36">
        <f t="shared" si="18"/>
        <v>0</v>
      </c>
      <c r="H185" s="36">
        <f t="shared" si="19"/>
        <v>0</v>
      </c>
      <c r="I185" s="24">
        <f t="shared" si="15"/>
        <v>0</v>
      </c>
    </row>
    <row r="186" spans="1:9" ht="14.25" customHeight="1" x14ac:dyDescent="0.2">
      <c r="A186" s="22" t="s">
        <v>912</v>
      </c>
      <c r="B186" s="22" t="s">
        <v>913</v>
      </c>
      <c r="C186" s="22" t="s">
        <v>807</v>
      </c>
      <c r="D186" s="22" t="s">
        <v>808</v>
      </c>
      <c r="E186" s="24">
        <v>6821.57</v>
      </c>
      <c r="F186" s="35"/>
      <c r="G186" s="36">
        <f t="shared" si="18"/>
        <v>0</v>
      </c>
      <c r="H186" s="36">
        <f t="shared" si="19"/>
        <v>0</v>
      </c>
      <c r="I186" s="24">
        <f t="shared" si="15"/>
        <v>0</v>
      </c>
    </row>
    <row r="187" spans="1:9" ht="14.25" customHeight="1" x14ac:dyDescent="0.2">
      <c r="A187" s="22" t="s">
        <v>914</v>
      </c>
      <c r="B187" s="22" t="s">
        <v>915</v>
      </c>
      <c r="C187" s="22" t="s">
        <v>808</v>
      </c>
      <c r="D187" s="22" t="s">
        <v>810</v>
      </c>
      <c r="E187" s="24">
        <v>6913.89</v>
      </c>
      <c r="F187" s="35"/>
      <c r="G187" s="36">
        <f t="shared" si="18"/>
        <v>0</v>
      </c>
      <c r="H187" s="36">
        <f t="shared" si="19"/>
        <v>0</v>
      </c>
      <c r="I187" s="24">
        <f t="shared" si="15"/>
        <v>0</v>
      </c>
    </row>
    <row r="188" spans="1:9" ht="14.25" customHeight="1" x14ac:dyDescent="0.2">
      <c r="A188" s="22" t="s">
        <v>916</v>
      </c>
      <c r="B188" s="22" t="s">
        <v>917</v>
      </c>
      <c r="C188" s="22" t="s">
        <v>797</v>
      </c>
      <c r="D188" s="22" t="s">
        <v>800</v>
      </c>
      <c r="E188" s="24">
        <v>6402.73</v>
      </c>
      <c r="F188" s="35"/>
      <c r="G188" s="36">
        <f t="shared" si="18"/>
        <v>0</v>
      </c>
      <c r="H188" s="36">
        <f t="shared" si="19"/>
        <v>0</v>
      </c>
      <c r="I188" s="24">
        <f t="shared" si="15"/>
        <v>0</v>
      </c>
    </row>
    <row r="189" spans="1:9" ht="14.25" customHeight="1" x14ac:dyDescent="0.2">
      <c r="A189" s="22" t="s">
        <v>918</v>
      </c>
      <c r="B189" s="22" t="s">
        <v>919</v>
      </c>
      <c r="C189" s="22" t="s">
        <v>807</v>
      </c>
      <c r="D189" s="22" t="s">
        <v>808</v>
      </c>
      <c r="E189" s="24">
        <v>6788.57</v>
      </c>
      <c r="F189" s="35"/>
      <c r="G189" s="36">
        <f t="shared" si="18"/>
        <v>0</v>
      </c>
      <c r="H189" s="36">
        <f t="shared" si="19"/>
        <v>0</v>
      </c>
      <c r="I189" s="24">
        <f t="shared" si="15"/>
        <v>0</v>
      </c>
    </row>
    <row r="190" spans="1:9" ht="14.25" customHeight="1" x14ac:dyDescent="0.2">
      <c r="A190" s="22" t="s">
        <v>920</v>
      </c>
      <c r="B190" s="22" t="s">
        <v>921</v>
      </c>
      <c r="C190" s="22" t="s">
        <v>808</v>
      </c>
      <c r="D190" s="22" t="s">
        <v>810</v>
      </c>
      <c r="E190" s="24">
        <v>6880.91</v>
      </c>
      <c r="F190" s="35"/>
      <c r="G190" s="36">
        <f t="shared" si="18"/>
        <v>0</v>
      </c>
      <c r="H190" s="36">
        <f t="shared" si="19"/>
        <v>0</v>
      </c>
      <c r="I190" s="24">
        <f t="shared" si="15"/>
        <v>0</v>
      </c>
    </row>
    <row r="192" spans="1:9" ht="14.25" customHeight="1" x14ac:dyDescent="0.2">
      <c r="A192" s="153" t="s">
        <v>137</v>
      </c>
      <c r="B192" s="153" t="s">
        <v>328</v>
      </c>
      <c r="C192" s="91" t="s">
        <v>141</v>
      </c>
      <c r="D192" s="91"/>
      <c r="E192" s="57" t="s">
        <v>143</v>
      </c>
      <c r="F192" s="67" t="s">
        <v>145</v>
      </c>
      <c r="G192" s="67" t="s">
        <v>2223</v>
      </c>
      <c r="H192" s="67" t="s">
        <v>148</v>
      </c>
      <c r="I192" s="68" t="s">
        <v>150</v>
      </c>
    </row>
    <row r="193" spans="1:9" ht="14.25" customHeight="1" x14ac:dyDescent="0.2">
      <c r="A193" s="154" t="s">
        <v>138</v>
      </c>
      <c r="B193" s="154" t="s">
        <v>167</v>
      </c>
      <c r="C193" s="93" t="s">
        <v>142</v>
      </c>
      <c r="D193" s="93"/>
      <c r="E193" s="58" t="s">
        <v>144</v>
      </c>
      <c r="F193" s="69" t="s">
        <v>146</v>
      </c>
      <c r="G193" s="69" t="s">
        <v>147</v>
      </c>
      <c r="H193" s="69" t="s">
        <v>149</v>
      </c>
      <c r="I193" s="70" t="s">
        <v>151</v>
      </c>
    </row>
    <row r="194" spans="1:9" ht="14.25" customHeight="1" x14ac:dyDescent="0.2">
      <c r="C194" s="41" t="s">
        <v>159</v>
      </c>
      <c r="D194" s="41" t="s">
        <v>0</v>
      </c>
      <c r="E194" s="43" t="s">
        <v>15</v>
      </c>
      <c r="H194" s="41" t="str">
        <f>E194</f>
        <v>€</v>
      </c>
      <c r="I194" s="44">
        <f>$I$9</f>
        <v>0</v>
      </c>
    </row>
    <row r="195" spans="1:9" s="162" customFormat="1" ht="14.25" customHeight="1" x14ac:dyDescent="0.2">
      <c r="A195" s="162" t="s">
        <v>4114</v>
      </c>
      <c r="E195" s="160"/>
      <c r="I195" s="163"/>
    </row>
    <row r="196" spans="1:9" ht="14.25" customHeight="1" x14ac:dyDescent="0.2">
      <c r="A196" s="22" t="s">
        <v>770</v>
      </c>
      <c r="B196" s="22" t="s">
        <v>771</v>
      </c>
      <c r="C196" s="22" t="s">
        <v>772</v>
      </c>
      <c r="D196" s="22" t="s">
        <v>773</v>
      </c>
      <c r="E196" s="24">
        <v>2219.62</v>
      </c>
      <c r="F196" s="35"/>
      <c r="G196" s="36">
        <f t="shared" ref="G196:G208" si="20">IF(F196="",IF($I$8="","",$I$8),F196)</f>
        <v>0</v>
      </c>
      <c r="H196" s="36">
        <f t="shared" ref="H196:H208" si="21">ROUND(E196*(G196),2)</f>
        <v>0</v>
      </c>
      <c r="I196" s="24">
        <f t="shared" ref="I196:I208" si="22">H196*$I$10</f>
        <v>0</v>
      </c>
    </row>
    <row r="197" spans="1:9" ht="14.25" customHeight="1" x14ac:dyDescent="0.2">
      <c r="A197" s="22" t="s">
        <v>774</v>
      </c>
      <c r="B197" s="22" t="s">
        <v>775</v>
      </c>
      <c r="C197" s="22" t="s">
        <v>776</v>
      </c>
      <c r="D197" s="22" t="s">
        <v>777</v>
      </c>
      <c r="E197" s="24">
        <v>2337.35</v>
      </c>
      <c r="F197" s="35"/>
      <c r="G197" s="36">
        <f t="shared" si="20"/>
        <v>0</v>
      </c>
      <c r="H197" s="36">
        <f t="shared" si="21"/>
        <v>0</v>
      </c>
      <c r="I197" s="24">
        <f t="shared" si="22"/>
        <v>0</v>
      </c>
    </row>
    <row r="198" spans="1:9" ht="14.25" customHeight="1" x14ac:dyDescent="0.2">
      <c r="A198" s="22" t="s">
        <v>778</v>
      </c>
      <c r="B198" s="22" t="s">
        <v>779</v>
      </c>
      <c r="C198" s="22" t="s">
        <v>780</v>
      </c>
      <c r="D198" s="22" t="s">
        <v>781</v>
      </c>
      <c r="E198" s="24">
        <v>2444.66</v>
      </c>
      <c r="F198" s="35"/>
      <c r="G198" s="36">
        <f t="shared" si="20"/>
        <v>0</v>
      </c>
      <c r="H198" s="36">
        <f t="shared" si="21"/>
        <v>0</v>
      </c>
      <c r="I198" s="24">
        <f t="shared" si="22"/>
        <v>0</v>
      </c>
    </row>
    <row r="199" spans="1:9" ht="14.25" customHeight="1" x14ac:dyDescent="0.2">
      <c r="A199" s="22" t="s">
        <v>782</v>
      </c>
      <c r="B199" s="22" t="s">
        <v>783</v>
      </c>
      <c r="C199" s="22" t="s">
        <v>784</v>
      </c>
      <c r="D199" s="22" t="s">
        <v>785</v>
      </c>
      <c r="E199" s="24">
        <v>2517.38</v>
      </c>
      <c r="F199" s="35"/>
      <c r="G199" s="36">
        <f t="shared" si="20"/>
        <v>0</v>
      </c>
      <c r="H199" s="36">
        <f t="shared" si="21"/>
        <v>0</v>
      </c>
      <c r="I199" s="24">
        <f t="shared" si="22"/>
        <v>0</v>
      </c>
    </row>
    <row r="200" spans="1:9" ht="14.25" customHeight="1" x14ac:dyDescent="0.2">
      <c r="A200" s="22" t="s">
        <v>786</v>
      </c>
      <c r="B200" s="22" t="s">
        <v>787</v>
      </c>
      <c r="C200" s="22" t="s">
        <v>776</v>
      </c>
      <c r="D200" s="22" t="s">
        <v>777</v>
      </c>
      <c r="E200" s="24">
        <v>2434.3000000000002</v>
      </c>
      <c r="F200" s="35"/>
      <c r="G200" s="36">
        <f t="shared" si="20"/>
        <v>0</v>
      </c>
      <c r="H200" s="36">
        <f t="shared" si="21"/>
        <v>0</v>
      </c>
      <c r="I200" s="24">
        <f t="shared" si="22"/>
        <v>0</v>
      </c>
    </row>
    <row r="201" spans="1:9" ht="14.25" customHeight="1" x14ac:dyDescent="0.2">
      <c r="A201" s="22" t="s">
        <v>788</v>
      </c>
      <c r="B201" s="22" t="s">
        <v>789</v>
      </c>
      <c r="C201" s="22" t="s">
        <v>780</v>
      </c>
      <c r="D201" s="22" t="s">
        <v>781</v>
      </c>
      <c r="E201" s="24">
        <v>2531.2399999999998</v>
      </c>
      <c r="F201" s="35"/>
      <c r="G201" s="36">
        <f t="shared" si="20"/>
        <v>0</v>
      </c>
      <c r="H201" s="36">
        <f t="shared" si="21"/>
        <v>0</v>
      </c>
      <c r="I201" s="24">
        <f t="shared" si="22"/>
        <v>0</v>
      </c>
    </row>
    <row r="202" spans="1:9" ht="14.25" customHeight="1" x14ac:dyDescent="0.2">
      <c r="A202" s="22" t="s">
        <v>790</v>
      </c>
      <c r="B202" s="22" t="s">
        <v>791</v>
      </c>
      <c r="C202" s="22" t="s">
        <v>784</v>
      </c>
      <c r="D202" s="22" t="s">
        <v>785</v>
      </c>
      <c r="E202" s="24">
        <v>2673.22</v>
      </c>
      <c r="F202" s="35"/>
      <c r="G202" s="36">
        <f t="shared" si="20"/>
        <v>0</v>
      </c>
      <c r="H202" s="36">
        <f t="shared" si="21"/>
        <v>0</v>
      </c>
      <c r="I202" s="24">
        <f t="shared" si="22"/>
        <v>0</v>
      </c>
    </row>
    <row r="203" spans="1:9" ht="14.25" customHeight="1" x14ac:dyDescent="0.2">
      <c r="A203" s="22" t="s">
        <v>792</v>
      </c>
      <c r="B203" s="22" t="s">
        <v>793</v>
      </c>
      <c r="C203" s="22" t="s">
        <v>784</v>
      </c>
      <c r="D203" s="22" t="s">
        <v>785</v>
      </c>
      <c r="E203" s="24">
        <v>2740.73</v>
      </c>
      <c r="F203" s="35"/>
      <c r="G203" s="36">
        <f t="shared" si="20"/>
        <v>0</v>
      </c>
      <c r="H203" s="36">
        <f t="shared" si="21"/>
        <v>0</v>
      </c>
      <c r="I203" s="24">
        <f t="shared" si="22"/>
        <v>0</v>
      </c>
    </row>
    <row r="204" spans="1:9" ht="14.25" customHeight="1" x14ac:dyDescent="0.2">
      <c r="A204" s="22" t="s">
        <v>794</v>
      </c>
      <c r="B204" s="22" t="s">
        <v>795</v>
      </c>
      <c r="C204" s="22" t="s">
        <v>796</v>
      </c>
      <c r="D204" s="22" t="s">
        <v>797</v>
      </c>
      <c r="E204" s="24">
        <v>2789.22</v>
      </c>
      <c r="F204" s="35"/>
      <c r="G204" s="36">
        <f t="shared" si="20"/>
        <v>0</v>
      </c>
      <c r="H204" s="36">
        <f t="shared" si="21"/>
        <v>0</v>
      </c>
      <c r="I204" s="24">
        <f t="shared" si="22"/>
        <v>0</v>
      </c>
    </row>
    <row r="205" spans="1:9" ht="14.25" customHeight="1" x14ac:dyDescent="0.2">
      <c r="A205" s="22" t="s">
        <v>798</v>
      </c>
      <c r="B205" s="22" t="s">
        <v>799</v>
      </c>
      <c r="C205" s="22" t="s">
        <v>797</v>
      </c>
      <c r="D205" s="22" t="s">
        <v>800</v>
      </c>
      <c r="E205" s="24">
        <v>2827.3</v>
      </c>
      <c r="F205" s="35"/>
      <c r="G205" s="36">
        <f t="shared" si="20"/>
        <v>0</v>
      </c>
      <c r="H205" s="36">
        <f t="shared" si="21"/>
        <v>0</v>
      </c>
      <c r="I205" s="24">
        <f t="shared" si="22"/>
        <v>0</v>
      </c>
    </row>
    <row r="206" spans="1:9" ht="14.25" customHeight="1" x14ac:dyDescent="0.2">
      <c r="A206" s="22" t="s">
        <v>801</v>
      </c>
      <c r="B206" s="22" t="s">
        <v>802</v>
      </c>
      <c r="C206" s="22" t="s">
        <v>803</v>
      </c>
      <c r="D206" s="22" t="s">
        <v>804</v>
      </c>
      <c r="E206" s="24">
        <v>2948.5</v>
      </c>
      <c r="F206" s="35"/>
      <c r="G206" s="36">
        <f t="shared" si="20"/>
        <v>0</v>
      </c>
      <c r="H206" s="36">
        <f t="shared" si="21"/>
        <v>0</v>
      </c>
      <c r="I206" s="24">
        <f t="shared" si="22"/>
        <v>0</v>
      </c>
    </row>
    <row r="207" spans="1:9" ht="14.25" customHeight="1" x14ac:dyDescent="0.2">
      <c r="A207" s="22" t="s">
        <v>805</v>
      </c>
      <c r="B207" s="22" t="s">
        <v>806</v>
      </c>
      <c r="C207" s="22" t="s">
        <v>807</v>
      </c>
      <c r="D207" s="22" t="s">
        <v>808</v>
      </c>
      <c r="E207" s="24">
        <v>3035.07</v>
      </c>
      <c r="F207" s="35"/>
      <c r="G207" s="36">
        <f t="shared" si="20"/>
        <v>0</v>
      </c>
      <c r="H207" s="36">
        <f t="shared" si="21"/>
        <v>0</v>
      </c>
      <c r="I207" s="24">
        <f t="shared" si="22"/>
        <v>0</v>
      </c>
    </row>
    <row r="208" spans="1:9" ht="14.25" customHeight="1" x14ac:dyDescent="0.2">
      <c r="A208" s="22" t="s">
        <v>4425</v>
      </c>
      <c r="B208" s="22" t="s">
        <v>809</v>
      </c>
      <c r="C208" s="22" t="s">
        <v>808</v>
      </c>
      <c r="D208" s="22" t="s">
        <v>810</v>
      </c>
      <c r="E208" s="24">
        <v>3232.95</v>
      </c>
      <c r="F208" s="35"/>
      <c r="G208" s="36">
        <f t="shared" si="20"/>
        <v>0</v>
      </c>
      <c r="H208" s="36">
        <f t="shared" si="21"/>
        <v>0</v>
      </c>
      <c r="I208" s="24">
        <f t="shared" si="22"/>
        <v>0</v>
      </c>
    </row>
    <row r="209" spans="1:9" ht="14.25" customHeight="1" x14ac:dyDescent="0.2">
      <c r="A209" s="22" t="s">
        <v>4426</v>
      </c>
      <c r="B209" s="22" t="s">
        <v>2479</v>
      </c>
      <c r="C209" s="22" t="s">
        <v>784</v>
      </c>
      <c r="D209" s="22" t="s">
        <v>785</v>
      </c>
      <c r="E209" s="24">
        <v>4930.26</v>
      </c>
      <c r="F209" s="35"/>
      <c r="G209" s="36">
        <f t="shared" ref="G209:G214" si="23">IF(F209="",IF($I$8="","",$I$8),F209)</f>
        <v>0</v>
      </c>
      <c r="H209" s="36">
        <f t="shared" ref="H209:H214" si="24">ROUND(E209*(G209),2)</f>
        <v>0</v>
      </c>
      <c r="I209" s="24">
        <f t="shared" ref="I209:I214" si="25">H209*$I$10</f>
        <v>0</v>
      </c>
    </row>
    <row r="210" spans="1:9" ht="14.25" customHeight="1" x14ac:dyDescent="0.2">
      <c r="A210" s="22" t="s">
        <v>4427</v>
      </c>
      <c r="B210" s="22" t="s">
        <v>2480</v>
      </c>
      <c r="C210" s="22" t="s">
        <v>796</v>
      </c>
      <c r="D210" s="22" t="s">
        <v>797</v>
      </c>
      <c r="E210" s="24">
        <v>4979.71</v>
      </c>
      <c r="F210" s="35"/>
      <c r="G210" s="36">
        <f t="shared" si="23"/>
        <v>0</v>
      </c>
      <c r="H210" s="36">
        <f t="shared" si="24"/>
        <v>0</v>
      </c>
      <c r="I210" s="24">
        <f t="shared" si="25"/>
        <v>0</v>
      </c>
    </row>
    <row r="211" spans="1:9" ht="14.25" customHeight="1" x14ac:dyDescent="0.2">
      <c r="A211" s="22" t="s">
        <v>4428</v>
      </c>
      <c r="B211" s="22" t="s">
        <v>2481</v>
      </c>
      <c r="C211" s="22" t="s">
        <v>797</v>
      </c>
      <c r="D211" s="22" t="s">
        <v>800</v>
      </c>
      <c r="E211" s="24">
        <v>5017.6499999999996</v>
      </c>
      <c r="F211" s="35"/>
      <c r="G211" s="36">
        <f t="shared" si="23"/>
        <v>0</v>
      </c>
      <c r="H211" s="36">
        <f t="shared" si="24"/>
        <v>0</v>
      </c>
      <c r="I211" s="24">
        <f t="shared" si="25"/>
        <v>0</v>
      </c>
    </row>
    <row r="212" spans="1:9" ht="14.25" customHeight="1" x14ac:dyDescent="0.2">
      <c r="A212" s="22" t="s">
        <v>4429</v>
      </c>
      <c r="B212" s="22" t="s">
        <v>2482</v>
      </c>
      <c r="C212" s="22" t="s">
        <v>803</v>
      </c>
      <c r="D212" s="22" t="s">
        <v>804</v>
      </c>
      <c r="E212" s="24">
        <v>5138.03</v>
      </c>
      <c r="F212" s="35"/>
      <c r="G212" s="36">
        <f t="shared" si="23"/>
        <v>0</v>
      </c>
      <c r="H212" s="36">
        <f t="shared" si="24"/>
        <v>0</v>
      </c>
      <c r="I212" s="24">
        <f t="shared" si="25"/>
        <v>0</v>
      </c>
    </row>
    <row r="213" spans="1:9" ht="14.25" customHeight="1" x14ac:dyDescent="0.2">
      <c r="A213" s="22" t="s">
        <v>4430</v>
      </c>
      <c r="B213" s="22" t="s">
        <v>2483</v>
      </c>
      <c r="C213" s="22" t="s">
        <v>807</v>
      </c>
      <c r="D213" s="22" t="s">
        <v>808</v>
      </c>
      <c r="E213" s="24">
        <v>5225.3900000000003</v>
      </c>
      <c r="F213" s="35"/>
      <c r="G213" s="36">
        <f t="shared" si="23"/>
        <v>0</v>
      </c>
      <c r="H213" s="36">
        <f t="shared" si="24"/>
        <v>0</v>
      </c>
      <c r="I213" s="24">
        <f t="shared" si="25"/>
        <v>0</v>
      </c>
    </row>
    <row r="214" spans="1:9" ht="14.25" customHeight="1" x14ac:dyDescent="0.2">
      <c r="A214" s="22" t="s">
        <v>4431</v>
      </c>
      <c r="B214" s="22" t="s">
        <v>2484</v>
      </c>
      <c r="C214" s="22" t="s">
        <v>808</v>
      </c>
      <c r="D214" s="22" t="s">
        <v>810</v>
      </c>
      <c r="E214" s="24">
        <v>5423.3</v>
      </c>
      <c r="F214" s="35"/>
      <c r="G214" s="36">
        <f t="shared" si="23"/>
        <v>0</v>
      </c>
      <c r="H214" s="36">
        <f t="shared" si="24"/>
        <v>0</v>
      </c>
      <c r="I214" s="24">
        <f t="shared" si="25"/>
        <v>0</v>
      </c>
    </row>
    <row r="215" spans="1:9" s="162" customFormat="1" ht="14.25" customHeight="1" x14ac:dyDescent="0.25">
      <c r="A215" s="162" t="s">
        <v>4115</v>
      </c>
      <c r="E215"/>
      <c r="I215" s="163"/>
    </row>
    <row r="216" spans="1:9" ht="14.25" customHeight="1" x14ac:dyDescent="0.2">
      <c r="A216" s="22" t="s">
        <v>811</v>
      </c>
      <c r="B216" s="22" t="s">
        <v>812</v>
      </c>
      <c r="C216" s="22" t="s">
        <v>796</v>
      </c>
      <c r="D216" s="22" t="s">
        <v>797</v>
      </c>
      <c r="E216" s="24">
        <v>3267.07</v>
      </c>
      <c r="F216" s="35"/>
      <c r="G216" s="36">
        <f>IF(F216="",IF($I$8="","",$I$8),F216)</f>
        <v>0</v>
      </c>
      <c r="H216" s="36">
        <f>ROUND(E216*(G216),2)</f>
        <v>0</v>
      </c>
      <c r="I216" s="24">
        <f t="shared" ref="I216:I243" si="26">H216*$I$10</f>
        <v>0</v>
      </c>
    </row>
    <row r="217" spans="1:9" ht="14.25" customHeight="1" x14ac:dyDescent="0.2">
      <c r="A217" s="22" t="s">
        <v>813</v>
      </c>
      <c r="B217" s="22" t="s">
        <v>814</v>
      </c>
      <c r="C217" s="22" t="s">
        <v>803</v>
      </c>
      <c r="D217" s="22" t="s">
        <v>804</v>
      </c>
      <c r="E217" s="24">
        <v>3324.22</v>
      </c>
      <c r="F217" s="35"/>
      <c r="G217" s="36">
        <f>IF(F217="",IF($I$8="","",$I$8),F217)</f>
        <v>0</v>
      </c>
      <c r="H217" s="36">
        <f>ROUND(E217*(G217),2)</f>
        <v>0</v>
      </c>
      <c r="I217" s="24">
        <f t="shared" si="26"/>
        <v>0</v>
      </c>
    </row>
    <row r="218" spans="1:9" ht="14.25" customHeight="1" x14ac:dyDescent="0.2">
      <c r="A218" s="22" t="s">
        <v>815</v>
      </c>
      <c r="B218" s="22" t="s">
        <v>816</v>
      </c>
      <c r="C218" s="22" t="s">
        <v>796</v>
      </c>
      <c r="D218" s="22" t="s">
        <v>797</v>
      </c>
      <c r="E218" s="24">
        <v>2917.34</v>
      </c>
      <c r="F218" s="35"/>
      <c r="G218" s="36">
        <f>IF(F218="",IF($I$8="","",$I$8),F218)</f>
        <v>0</v>
      </c>
      <c r="H218" s="36">
        <f>ROUND(E218*(G218),2)</f>
        <v>0</v>
      </c>
      <c r="I218" s="24">
        <f t="shared" si="26"/>
        <v>0</v>
      </c>
    </row>
    <row r="219" spans="1:9" ht="14.25" customHeight="1" x14ac:dyDescent="0.2">
      <c r="A219" s="22" t="s">
        <v>817</v>
      </c>
      <c r="B219" s="22" t="s">
        <v>818</v>
      </c>
      <c r="C219" s="22" t="s">
        <v>797</v>
      </c>
      <c r="D219" s="22" t="s">
        <v>800</v>
      </c>
      <c r="E219" s="24">
        <v>3087.6</v>
      </c>
      <c r="F219" s="35"/>
      <c r="G219" s="36">
        <f>IF(F219="",IF($I$8="","",$I$8),F219)</f>
        <v>0</v>
      </c>
      <c r="H219" s="36">
        <f>ROUND(E219*(G219),2)</f>
        <v>0</v>
      </c>
      <c r="I219" s="24">
        <f t="shared" si="26"/>
        <v>0</v>
      </c>
    </row>
    <row r="220" spans="1:9" ht="14.25" customHeight="1" x14ac:dyDescent="0.2">
      <c r="A220" s="22" t="s">
        <v>819</v>
      </c>
      <c r="B220" s="22" t="s">
        <v>820</v>
      </c>
      <c r="C220" s="22" t="s">
        <v>803</v>
      </c>
      <c r="D220" s="22" t="s">
        <v>804</v>
      </c>
      <c r="E220" s="24">
        <v>3203.01</v>
      </c>
      <c r="F220" s="35"/>
      <c r="G220" s="36">
        <f>IF(F220="",IF($I$8="","",$I$8),F220)</f>
        <v>0</v>
      </c>
      <c r="H220" s="36">
        <f>ROUND(E220*(G220),2)</f>
        <v>0</v>
      </c>
      <c r="I220" s="24">
        <f t="shared" si="26"/>
        <v>0</v>
      </c>
    </row>
    <row r="221" spans="1:9" s="162" customFormat="1" ht="14.25" customHeight="1" x14ac:dyDescent="0.25">
      <c r="A221" s="162" t="s">
        <v>4116</v>
      </c>
      <c r="E221"/>
      <c r="I221" s="163"/>
    </row>
    <row r="222" spans="1:9" ht="14.25" customHeight="1" x14ac:dyDescent="0.2">
      <c r="A222" s="22" t="s">
        <v>4432</v>
      </c>
      <c r="B222" s="22" t="s">
        <v>2476</v>
      </c>
      <c r="C222" s="22" t="s">
        <v>803</v>
      </c>
      <c r="D222" s="22" t="s">
        <v>804</v>
      </c>
      <c r="E222" s="24">
        <v>5721.73</v>
      </c>
      <c r="F222" s="35"/>
      <c r="G222" s="36">
        <f>IF(F222="",IF($I$8="","",$I$8),F222)</f>
        <v>0</v>
      </c>
      <c r="H222" s="36">
        <f>ROUND(E222*(G222),2)</f>
        <v>0</v>
      </c>
      <c r="I222" s="24">
        <f t="shared" si="26"/>
        <v>0</v>
      </c>
    </row>
    <row r="223" spans="1:9" ht="14.25" customHeight="1" x14ac:dyDescent="0.2">
      <c r="A223" s="22" t="s">
        <v>4433</v>
      </c>
      <c r="B223" s="22" t="s">
        <v>2477</v>
      </c>
      <c r="C223" s="22" t="s">
        <v>807</v>
      </c>
      <c r="D223" s="22" t="s">
        <v>808</v>
      </c>
      <c r="E223" s="24">
        <v>5853.65</v>
      </c>
      <c r="F223" s="35"/>
      <c r="G223" s="36">
        <f>IF(F223="",IF($I$8="","",$I$8),F223)</f>
        <v>0</v>
      </c>
      <c r="H223" s="36">
        <f>ROUND(E223*(G223),2)</f>
        <v>0</v>
      </c>
      <c r="I223" s="24">
        <f t="shared" si="26"/>
        <v>0</v>
      </c>
    </row>
    <row r="224" spans="1:9" ht="14.25" customHeight="1" x14ac:dyDescent="0.2">
      <c r="A224" s="22" t="s">
        <v>4434</v>
      </c>
      <c r="B224" s="22" t="s">
        <v>2478</v>
      </c>
      <c r="C224" s="22" t="s">
        <v>808</v>
      </c>
      <c r="D224" s="22" t="s">
        <v>810</v>
      </c>
      <c r="E224" s="24">
        <v>6546.2</v>
      </c>
      <c r="F224" s="35"/>
      <c r="G224" s="36">
        <f>IF(F224="",IF($I$8="","",$I$8),F224)</f>
        <v>0</v>
      </c>
      <c r="H224" s="36">
        <f>ROUND(E224*(G224),2)</f>
        <v>0</v>
      </c>
      <c r="I224" s="24">
        <f t="shared" si="26"/>
        <v>0</v>
      </c>
    </row>
    <row r="225" spans="1:9" s="162" customFormat="1" ht="14.25" customHeight="1" x14ac:dyDescent="0.25">
      <c r="A225" s="162" t="s">
        <v>4115</v>
      </c>
      <c r="E225"/>
      <c r="I225" s="163"/>
    </row>
    <row r="226" spans="1:9" ht="14.25" customHeight="1" x14ac:dyDescent="0.2">
      <c r="A226" s="22" t="s">
        <v>823</v>
      </c>
      <c r="B226" s="22" t="s">
        <v>824</v>
      </c>
      <c r="C226" s="22" t="s">
        <v>797</v>
      </c>
      <c r="D226" s="22" t="s">
        <v>800</v>
      </c>
      <c r="E226" s="24">
        <v>4400.95</v>
      </c>
      <c r="F226" s="35"/>
      <c r="G226" s="36">
        <f t="shared" ref="G226:G243" si="27">IF(F226="",IF($I$8="","",$I$8),F226)</f>
        <v>0</v>
      </c>
      <c r="H226" s="36">
        <f t="shared" ref="H226:H243" si="28">ROUND(E226*(G226),2)</f>
        <v>0</v>
      </c>
      <c r="I226" s="24">
        <f t="shared" si="26"/>
        <v>0</v>
      </c>
    </row>
    <row r="227" spans="1:9" ht="14.25" customHeight="1" x14ac:dyDescent="0.2">
      <c r="A227" s="22" t="s">
        <v>825</v>
      </c>
      <c r="B227" s="22" t="s">
        <v>826</v>
      </c>
      <c r="C227" s="22" t="s">
        <v>807</v>
      </c>
      <c r="D227" s="22" t="s">
        <v>808</v>
      </c>
      <c r="E227" s="24">
        <v>4796.7</v>
      </c>
      <c r="F227" s="35"/>
      <c r="G227" s="36">
        <f t="shared" si="27"/>
        <v>0</v>
      </c>
      <c r="H227" s="36">
        <f t="shared" si="28"/>
        <v>0</v>
      </c>
      <c r="I227" s="24">
        <f t="shared" si="26"/>
        <v>0</v>
      </c>
    </row>
    <row r="228" spans="1:9" ht="14.25" customHeight="1" x14ac:dyDescent="0.2">
      <c r="A228" s="22" t="s">
        <v>827</v>
      </c>
      <c r="B228" s="22" t="s">
        <v>828</v>
      </c>
      <c r="C228" s="22" t="s">
        <v>797</v>
      </c>
      <c r="D228" s="22" t="s">
        <v>800</v>
      </c>
      <c r="E228" s="24">
        <v>4367.96</v>
      </c>
      <c r="F228" s="35"/>
      <c r="G228" s="36">
        <f t="shared" si="27"/>
        <v>0</v>
      </c>
      <c r="H228" s="36">
        <f t="shared" si="28"/>
        <v>0</v>
      </c>
      <c r="I228" s="24">
        <f t="shared" si="26"/>
        <v>0</v>
      </c>
    </row>
    <row r="229" spans="1:9" ht="14.25" customHeight="1" x14ac:dyDescent="0.2">
      <c r="A229" s="22" t="s">
        <v>829</v>
      </c>
      <c r="B229" s="22" t="s">
        <v>830</v>
      </c>
      <c r="C229" s="22" t="s">
        <v>807</v>
      </c>
      <c r="D229" s="22" t="s">
        <v>808</v>
      </c>
      <c r="E229" s="24">
        <v>4763.7299999999996</v>
      </c>
      <c r="F229" s="35"/>
      <c r="G229" s="36">
        <f t="shared" si="27"/>
        <v>0</v>
      </c>
      <c r="H229" s="36">
        <f t="shared" si="28"/>
        <v>0</v>
      </c>
      <c r="I229" s="24">
        <f t="shared" si="26"/>
        <v>0</v>
      </c>
    </row>
    <row r="230" spans="1:9" ht="14.25" customHeight="1" x14ac:dyDescent="0.2">
      <c r="A230" s="22" t="s">
        <v>831</v>
      </c>
      <c r="B230" s="22" t="s">
        <v>832</v>
      </c>
      <c r="C230" s="22" t="s">
        <v>796</v>
      </c>
      <c r="D230" s="22" t="s">
        <v>797</v>
      </c>
      <c r="E230" s="24">
        <v>3335.76</v>
      </c>
      <c r="F230" s="35"/>
      <c r="G230" s="36">
        <f t="shared" si="27"/>
        <v>0</v>
      </c>
      <c r="H230" s="36">
        <f t="shared" si="28"/>
        <v>0</v>
      </c>
      <c r="I230" s="24">
        <f t="shared" si="26"/>
        <v>0</v>
      </c>
    </row>
    <row r="231" spans="1:9" ht="14.25" customHeight="1" x14ac:dyDescent="0.2">
      <c r="A231" s="22" t="s">
        <v>833</v>
      </c>
      <c r="B231" s="22" t="s">
        <v>834</v>
      </c>
      <c r="C231" s="22" t="s">
        <v>797</v>
      </c>
      <c r="D231" s="22" t="s">
        <v>800</v>
      </c>
      <c r="E231" s="24">
        <v>3368.72</v>
      </c>
      <c r="F231" s="35"/>
      <c r="G231" s="36">
        <f t="shared" si="27"/>
        <v>0</v>
      </c>
      <c r="H231" s="36">
        <f t="shared" si="28"/>
        <v>0</v>
      </c>
      <c r="I231" s="24">
        <f t="shared" si="26"/>
        <v>0</v>
      </c>
    </row>
    <row r="232" spans="1:9" ht="14.25" customHeight="1" x14ac:dyDescent="0.2">
      <c r="A232" s="22" t="s">
        <v>835</v>
      </c>
      <c r="B232" s="22" t="s">
        <v>836</v>
      </c>
      <c r="C232" s="22" t="s">
        <v>803</v>
      </c>
      <c r="D232" s="22" t="s">
        <v>804</v>
      </c>
      <c r="E232" s="24">
        <v>3494.05</v>
      </c>
      <c r="F232" s="35"/>
      <c r="G232" s="36">
        <f t="shared" si="27"/>
        <v>0</v>
      </c>
      <c r="H232" s="36">
        <f t="shared" si="28"/>
        <v>0</v>
      </c>
      <c r="I232" s="24">
        <f t="shared" si="26"/>
        <v>0</v>
      </c>
    </row>
    <row r="233" spans="1:9" ht="14.25" customHeight="1" x14ac:dyDescent="0.2">
      <c r="A233" s="22" t="s">
        <v>837</v>
      </c>
      <c r="B233" s="22" t="s">
        <v>838</v>
      </c>
      <c r="C233" s="22" t="s">
        <v>807</v>
      </c>
      <c r="D233" s="22" t="s">
        <v>808</v>
      </c>
      <c r="E233" s="24">
        <v>3612.77</v>
      </c>
      <c r="F233" s="35"/>
      <c r="G233" s="36">
        <f t="shared" si="27"/>
        <v>0</v>
      </c>
      <c r="H233" s="36">
        <f t="shared" si="28"/>
        <v>0</v>
      </c>
      <c r="I233" s="24">
        <f t="shared" si="26"/>
        <v>0</v>
      </c>
    </row>
    <row r="234" spans="1:9" ht="14.25" customHeight="1" x14ac:dyDescent="0.2">
      <c r="A234" s="22" t="s">
        <v>4435</v>
      </c>
      <c r="B234" s="22" t="s">
        <v>839</v>
      </c>
      <c r="C234" s="22" t="s">
        <v>808</v>
      </c>
      <c r="D234" s="22" t="s">
        <v>810</v>
      </c>
      <c r="E234" s="24">
        <v>3810.63</v>
      </c>
      <c r="F234" s="35"/>
      <c r="G234" s="36">
        <f t="shared" si="27"/>
        <v>0</v>
      </c>
      <c r="H234" s="36">
        <f t="shared" si="28"/>
        <v>0</v>
      </c>
      <c r="I234" s="24">
        <f t="shared" si="26"/>
        <v>0</v>
      </c>
    </row>
    <row r="235" spans="1:9" ht="14.25" customHeight="1" x14ac:dyDescent="0.2">
      <c r="A235" s="22" t="s">
        <v>840</v>
      </c>
      <c r="B235" s="22" t="s">
        <v>841</v>
      </c>
      <c r="C235" s="22" t="s">
        <v>796</v>
      </c>
      <c r="D235" s="22" t="s">
        <v>797</v>
      </c>
      <c r="E235" s="24">
        <v>5119.6400000000003</v>
      </c>
      <c r="F235" s="35"/>
      <c r="G235" s="36">
        <f t="shared" si="27"/>
        <v>0</v>
      </c>
      <c r="H235" s="36">
        <f t="shared" si="28"/>
        <v>0</v>
      </c>
      <c r="I235" s="24">
        <f t="shared" si="26"/>
        <v>0</v>
      </c>
    </row>
    <row r="236" spans="1:9" ht="14.25" customHeight="1" x14ac:dyDescent="0.2">
      <c r="A236" s="22" t="s">
        <v>842</v>
      </c>
      <c r="B236" s="22" t="s">
        <v>843</v>
      </c>
      <c r="C236" s="22" t="s">
        <v>797</v>
      </c>
      <c r="D236" s="22" t="s">
        <v>800</v>
      </c>
      <c r="E236" s="24">
        <v>5154.2700000000004</v>
      </c>
      <c r="F236" s="35"/>
      <c r="G236" s="36">
        <f t="shared" si="27"/>
        <v>0</v>
      </c>
      <c r="H236" s="36">
        <f t="shared" si="28"/>
        <v>0</v>
      </c>
      <c r="I236" s="24">
        <f t="shared" si="26"/>
        <v>0</v>
      </c>
    </row>
    <row r="237" spans="1:9" ht="14.25" customHeight="1" x14ac:dyDescent="0.2">
      <c r="A237" s="22" t="s">
        <v>844</v>
      </c>
      <c r="B237" s="22" t="s">
        <v>845</v>
      </c>
      <c r="C237" s="22" t="s">
        <v>803</v>
      </c>
      <c r="D237" s="22" t="s">
        <v>804</v>
      </c>
      <c r="E237" s="24">
        <v>5275.43</v>
      </c>
      <c r="F237" s="35"/>
      <c r="G237" s="36">
        <f t="shared" si="27"/>
        <v>0</v>
      </c>
      <c r="H237" s="36">
        <f t="shared" si="28"/>
        <v>0</v>
      </c>
      <c r="I237" s="24">
        <f t="shared" si="26"/>
        <v>0</v>
      </c>
    </row>
    <row r="238" spans="1:9" ht="14.25" customHeight="1" x14ac:dyDescent="0.2">
      <c r="A238" s="22" t="s">
        <v>846</v>
      </c>
      <c r="B238" s="22" t="s">
        <v>847</v>
      </c>
      <c r="C238" s="22" t="s">
        <v>807</v>
      </c>
      <c r="D238" s="22" t="s">
        <v>808</v>
      </c>
      <c r="E238" s="24">
        <v>5396.66</v>
      </c>
      <c r="F238" s="35"/>
      <c r="G238" s="36">
        <f t="shared" si="27"/>
        <v>0</v>
      </c>
      <c r="H238" s="36">
        <f t="shared" si="28"/>
        <v>0</v>
      </c>
      <c r="I238" s="24">
        <f t="shared" si="26"/>
        <v>0</v>
      </c>
    </row>
    <row r="239" spans="1:9" ht="14.25" customHeight="1" x14ac:dyDescent="0.2">
      <c r="A239" s="22" t="s">
        <v>7391</v>
      </c>
      <c r="B239" s="22" t="s">
        <v>848</v>
      </c>
      <c r="C239" s="22" t="s">
        <v>808</v>
      </c>
      <c r="D239" s="22" t="s">
        <v>810</v>
      </c>
      <c r="E239" s="24">
        <v>5594.52</v>
      </c>
      <c r="F239" s="35"/>
      <c r="G239" s="36">
        <f t="shared" si="27"/>
        <v>0</v>
      </c>
      <c r="H239" s="36">
        <f t="shared" si="28"/>
        <v>0</v>
      </c>
      <c r="I239" s="24">
        <f t="shared" si="26"/>
        <v>0</v>
      </c>
    </row>
    <row r="240" spans="1:9" ht="14.25" customHeight="1" x14ac:dyDescent="0.2">
      <c r="A240" s="22" t="s">
        <v>849</v>
      </c>
      <c r="B240" s="22" t="s">
        <v>850</v>
      </c>
      <c r="C240" s="22" t="s">
        <v>797</v>
      </c>
      <c r="D240" s="22" t="s">
        <v>800</v>
      </c>
      <c r="E240" s="24">
        <v>6166.93</v>
      </c>
      <c r="F240" s="35"/>
      <c r="G240" s="36">
        <f t="shared" si="27"/>
        <v>0</v>
      </c>
      <c r="H240" s="36">
        <f t="shared" si="28"/>
        <v>0</v>
      </c>
      <c r="I240" s="24">
        <f t="shared" si="26"/>
        <v>0</v>
      </c>
    </row>
    <row r="241" spans="1:9" ht="14.25" customHeight="1" x14ac:dyDescent="0.2">
      <c r="A241" s="22" t="s">
        <v>851</v>
      </c>
      <c r="B241" s="22" t="s">
        <v>852</v>
      </c>
      <c r="C241" s="22" t="s">
        <v>807</v>
      </c>
      <c r="D241" s="22" t="s">
        <v>808</v>
      </c>
      <c r="E241" s="24">
        <v>6562.68</v>
      </c>
      <c r="F241" s="35"/>
      <c r="G241" s="36">
        <f t="shared" si="27"/>
        <v>0</v>
      </c>
      <c r="H241" s="36">
        <f t="shared" si="28"/>
        <v>0</v>
      </c>
      <c r="I241" s="24">
        <f t="shared" si="26"/>
        <v>0</v>
      </c>
    </row>
    <row r="242" spans="1:9" ht="14.25" customHeight="1" x14ac:dyDescent="0.2">
      <c r="A242" s="22" t="s">
        <v>853</v>
      </c>
      <c r="B242" s="22" t="s">
        <v>854</v>
      </c>
      <c r="C242" s="22" t="s">
        <v>797</v>
      </c>
      <c r="D242" s="22" t="s">
        <v>800</v>
      </c>
      <c r="E242" s="24">
        <v>6133.95</v>
      </c>
      <c r="F242" s="35"/>
      <c r="G242" s="36">
        <f t="shared" si="27"/>
        <v>0</v>
      </c>
      <c r="H242" s="36">
        <f t="shared" si="28"/>
        <v>0</v>
      </c>
      <c r="I242" s="24">
        <f t="shared" si="26"/>
        <v>0</v>
      </c>
    </row>
    <row r="243" spans="1:9" ht="14.25" customHeight="1" x14ac:dyDescent="0.2">
      <c r="A243" s="22" t="s">
        <v>855</v>
      </c>
      <c r="B243" s="22" t="s">
        <v>856</v>
      </c>
      <c r="C243" s="22" t="s">
        <v>807</v>
      </c>
      <c r="D243" s="22" t="s">
        <v>808</v>
      </c>
      <c r="E243" s="24">
        <v>6529.71</v>
      </c>
      <c r="F243" s="35"/>
      <c r="G243" s="36">
        <f t="shared" si="27"/>
        <v>0</v>
      </c>
      <c r="H243" s="36">
        <f t="shared" si="28"/>
        <v>0</v>
      </c>
      <c r="I243" s="24">
        <f t="shared" si="26"/>
        <v>0</v>
      </c>
    </row>
    <row r="245" spans="1:9" s="162" customFormat="1" ht="14.25" customHeight="1" x14ac:dyDescent="0.2">
      <c r="E245" s="160"/>
      <c r="I245" s="163"/>
    </row>
  </sheetData>
  <mergeCells count="6">
    <mergeCell ref="A13:I13"/>
    <mergeCell ref="A3:A4"/>
    <mergeCell ref="A21:A22"/>
    <mergeCell ref="A133:A134"/>
    <mergeCell ref="A1:I1"/>
    <mergeCell ref="A2:I2"/>
  </mergeCells>
  <conditionalFormatting sqref="A15:D18 F15:I18">
    <cfRule type="expression" dxfId="280" priority="120">
      <formula>MOD(ROW(),2)=0</formula>
    </cfRule>
  </conditionalFormatting>
  <conditionalFormatting sqref="A33:D38 F33:I38">
    <cfRule type="expression" dxfId="279" priority="67">
      <formula>MOD(ROW(),2)=0</formula>
    </cfRule>
  </conditionalFormatting>
  <conditionalFormatting sqref="A40:D50 A196:D214 A145:D150 A82:I82 A226:D243 A222:D224 A216:D220 A191:I191 A165:D167 A159:D163 A152:D157 A108:D130 A104:D106 A97:D102 A52:D54 A56:D77 F56:I77 F52:I54 F40:I50 F97:I102 F104:I106 F108:I130 A83:D95 F83:I95 F152:I157 F159:I163 F165:I167 A169:D190 F169:I190 F145:I150 F216:I220 F222:I224 F226:I243 F196:I214">
    <cfRule type="expression" dxfId="278" priority="40">
      <formula>MOD(ROW(),2)=0</formula>
    </cfRule>
  </conditionalFormatting>
  <conditionalFormatting sqref="A39:D39 F39:I39">
    <cfRule type="expression" dxfId="277" priority="39">
      <formula>MOD(ROW(),2)=0</formula>
    </cfRule>
  </conditionalFormatting>
  <conditionalFormatting sqref="A32:I32">
    <cfRule type="expression" dxfId="276" priority="38">
      <formula>MOD(ROW(),2)=0</formula>
    </cfRule>
  </conditionalFormatting>
  <conditionalFormatting sqref="A51:D51 F51:I51">
    <cfRule type="expression" dxfId="275" priority="37">
      <formula>MOD(ROW(),2)=0</formula>
    </cfRule>
  </conditionalFormatting>
  <conditionalFormatting sqref="A55:D55 F55:I55">
    <cfRule type="expression" dxfId="274" priority="36">
      <formula>MOD(ROW(),2)=0</formula>
    </cfRule>
  </conditionalFormatting>
  <conditionalFormatting sqref="E15:E18">
    <cfRule type="expression" dxfId="273" priority="35">
      <formula>MOD(ROW(),2)=0</formula>
    </cfRule>
  </conditionalFormatting>
  <conditionalFormatting sqref="E33:E38">
    <cfRule type="expression" dxfId="272" priority="17">
      <formula>MOD(ROW(),2)=0</formula>
    </cfRule>
  </conditionalFormatting>
  <conditionalFormatting sqref="E40:E50">
    <cfRule type="expression" dxfId="271" priority="16">
      <formula>MOD(ROW(),2)=0</formula>
    </cfRule>
  </conditionalFormatting>
  <conditionalFormatting sqref="E52:E54">
    <cfRule type="expression" dxfId="270" priority="15">
      <formula>MOD(ROW(),2)=0</formula>
    </cfRule>
  </conditionalFormatting>
  <conditionalFormatting sqref="E56:E77">
    <cfRule type="expression" dxfId="269" priority="14">
      <formula>MOD(ROW(),2)=0</formula>
    </cfRule>
  </conditionalFormatting>
  <conditionalFormatting sqref="E83:E95">
    <cfRule type="expression" dxfId="268" priority="13">
      <formula>MOD(ROW(),2)=0</formula>
    </cfRule>
  </conditionalFormatting>
  <conditionalFormatting sqref="E97:E102">
    <cfRule type="expression" dxfId="267" priority="12">
      <formula>MOD(ROW(),2)=0</formula>
    </cfRule>
  </conditionalFormatting>
  <conditionalFormatting sqref="E104:E106">
    <cfRule type="expression" dxfId="266" priority="11">
      <formula>MOD(ROW(),2)=0</formula>
    </cfRule>
  </conditionalFormatting>
  <conditionalFormatting sqref="E108:E130">
    <cfRule type="expression" dxfId="265" priority="10">
      <formula>MOD(ROW(),2)=0</formula>
    </cfRule>
  </conditionalFormatting>
  <conditionalFormatting sqref="E145:E150">
    <cfRule type="expression" dxfId="264" priority="9">
      <formula>MOD(ROW(),2)=0</formula>
    </cfRule>
  </conditionalFormatting>
  <conditionalFormatting sqref="E152:E157">
    <cfRule type="expression" dxfId="263" priority="8">
      <formula>MOD(ROW(),2)=0</formula>
    </cfRule>
  </conditionalFormatting>
  <conditionalFormatting sqref="E159:E163">
    <cfRule type="expression" dxfId="262" priority="7">
      <formula>MOD(ROW(),2)=0</formula>
    </cfRule>
  </conditionalFormatting>
  <conditionalFormatting sqref="E165:E167">
    <cfRule type="expression" dxfId="261" priority="6">
      <formula>MOD(ROW(),2)=0</formula>
    </cfRule>
  </conditionalFormatting>
  <conditionalFormatting sqref="E169:E190">
    <cfRule type="expression" dxfId="260" priority="5">
      <formula>MOD(ROW(),2)=0</formula>
    </cfRule>
  </conditionalFormatting>
  <conditionalFormatting sqref="E196:E214">
    <cfRule type="expression" dxfId="259" priority="4">
      <formula>MOD(ROW(),2)=0</formula>
    </cfRule>
  </conditionalFormatting>
  <conditionalFormatting sqref="E216:E220">
    <cfRule type="expression" dxfId="258" priority="3">
      <formula>MOD(ROW(),2)=0</formula>
    </cfRule>
  </conditionalFormatting>
  <conditionalFormatting sqref="E222:E224">
    <cfRule type="expression" dxfId="257" priority="2">
      <formula>MOD(ROW(),2)=0</formula>
    </cfRule>
  </conditionalFormatting>
  <conditionalFormatting sqref="E226:E243">
    <cfRule type="expression" dxfId="256" priority="1">
      <formula>MOD(ROW(),2)=0</formula>
    </cfRule>
  </conditionalFormatting>
  <hyperlinks>
    <hyperlink ref="H5" location="indice!A1" display="INDICE"/>
    <hyperlink ref="H23" location="indice!A1" display="INDICE"/>
    <hyperlink ref="H135" location="indice!A1" display="INDICE"/>
  </hyperlinks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301"/>
  <sheetViews>
    <sheetView zoomScaleNormal="100" workbookViewId="0">
      <selection activeCell="A3" sqref="A3:B4"/>
    </sheetView>
  </sheetViews>
  <sheetFormatPr defaultColWidth="11.42578125" defaultRowHeight="12.75" x14ac:dyDescent="0.2"/>
  <cols>
    <col min="1" max="1" width="15.42578125" style="41" customWidth="1"/>
    <col min="2" max="2" width="38.7109375" style="41" bestFit="1" customWidth="1"/>
    <col min="3" max="3" width="7" style="41" bestFit="1" customWidth="1"/>
    <col min="4" max="4" width="5.140625" style="41" bestFit="1" customWidth="1"/>
    <col min="5" max="5" width="10.5703125" style="43" bestFit="1" customWidth="1"/>
    <col min="6" max="6" width="13.85546875" style="41" bestFit="1" customWidth="1"/>
    <col min="7" max="7" width="15.42578125" style="41" bestFit="1" customWidth="1"/>
    <col min="8" max="8" width="16.85546875" style="41" bestFit="1" customWidth="1"/>
    <col min="9" max="9" width="17.140625" style="44" bestFit="1" customWidth="1"/>
    <col min="10" max="16384" width="11.42578125" style="41"/>
  </cols>
  <sheetData>
    <row r="1" spans="1:9" x14ac:dyDescent="0.2">
      <c r="A1" s="317" t="s">
        <v>8513</v>
      </c>
      <c r="B1" s="317"/>
      <c r="C1" s="317"/>
      <c r="D1" s="317"/>
      <c r="E1" s="317"/>
      <c r="F1" s="317"/>
      <c r="G1" s="317"/>
      <c r="H1" s="317"/>
      <c r="I1" s="317"/>
    </row>
    <row r="2" spans="1:9" x14ac:dyDescent="0.2">
      <c r="A2" s="317" t="s">
        <v>8514</v>
      </c>
      <c r="B2" s="317"/>
      <c r="C2" s="317"/>
      <c r="D2" s="317"/>
      <c r="E2" s="317"/>
      <c r="F2" s="317"/>
      <c r="G2" s="317"/>
      <c r="H2" s="317"/>
      <c r="I2" s="317"/>
    </row>
    <row r="3" spans="1:9" ht="14.25" customHeight="1" x14ac:dyDescent="0.2">
      <c r="A3" s="292" t="s">
        <v>7808</v>
      </c>
      <c r="B3" s="292"/>
      <c r="C3" s="79"/>
      <c r="D3" s="79"/>
      <c r="E3" s="79"/>
      <c r="F3" s="79"/>
      <c r="G3" s="79"/>
      <c r="H3" s="79"/>
      <c r="I3" s="79"/>
    </row>
    <row r="4" spans="1:9" ht="14.25" customHeight="1" x14ac:dyDescent="0.2">
      <c r="A4" s="292"/>
      <c r="B4" s="292"/>
      <c r="C4" s="79"/>
      <c r="D4" s="79"/>
      <c r="E4" s="79"/>
      <c r="F4" s="79"/>
      <c r="G4" s="79"/>
      <c r="H4" s="79"/>
      <c r="I4" s="79"/>
    </row>
    <row r="5" spans="1:9" ht="14.25" customHeight="1" x14ac:dyDescent="0.2">
      <c r="A5" s="168" t="s">
        <v>90</v>
      </c>
      <c r="B5" s="168"/>
      <c r="C5" s="168"/>
      <c r="D5" s="168"/>
      <c r="E5" s="168"/>
      <c r="F5" s="168"/>
      <c r="G5" s="168"/>
      <c r="H5" s="182" t="s">
        <v>2224</v>
      </c>
      <c r="I5" s="159"/>
    </row>
    <row r="6" spans="1:9" ht="14.25" customHeight="1" x14ac:dyDescent="0.2">
      <c r="A6" s="168" t="s">
        <v>77</v>
      </c>
      <c r="B6" s="168"/>
      <c r="C6" s="168"/>
      <c r="D6" s="168"/>
      <c r="E6" s="168"/>
      <c r="F6" s="168"/>
      <c r="G6" s="168"/>
      <c r="H6" s="162"/>
      <c r="I6" s="159"/>
    </row>
    <row r="7" spans="1:9" ht="14.25" customHeight="1" x14ac:dyDescent="0.2">
      <c r="A7" s="168"/>
      <c r="B7" s="168"/>
      <c r="C7" s="168"/>
      <c r="D7" s="168"/>
      <c r="E7" s="168"/>
      <c r="F7" s="168"/>
      <c r="G7" s="168"/>
      <c r="H7" s="162"/>
      <c r="I7" s="159"/>
    </row>
    <row r="8" spans="1:9" ht="14.25" customHeight="1" x14ac:dyDescent="0.2">
      <c r="A8" s="168" t="s">
        <v>7809</v>
      </c>
      <c r="B8" s="168" t="s">
        <v>7810</v>
      </c>
      <c r="C8" s="168"/>
      <c r="D8" s="168"/>
      <c r="E8" s="168"/>
      <c r="F8" s="168" t="s">
        <v>7811</v>
      </c>
      <c r="G8" s="168"/>
      <c r="H8" s="162"/>
      <c r="I8" s="163"/>
    </row>
    <row r="9" spans="1:9" ht="14.25" customHeight="1" x14ac:dyDescent="0.2">
      <c r="A9" s="168" t="s">
        <v>7812</v>
      </c>
      <c r="B9" s="168" t="s">
        <v>7813</v>
      </c>
      <c r="C9" s="168"/>
      <c r="D9" s="168"/>
      <c r="E9" s="168"/>
      <c r="F9" s="168" t="s">
        <v>7814</v>
      </c>
      <c r="G9" s="168"/>
      <c r="H9" s="173" t="s">
        <v>2223</v>
      </c>
      <c r="I9" s="156">
        <f>IF(indice!$C$103="",indice!$D$7,indice!$C$103)</f>
        <v>0</v>
      </c>
    </row>
    <row r="10" spans="1:9" ht="14.25" customHeight="1" x14ac:dyDescent="0.2">
      <c r="A10" s="168" t="s">
        <v>7815</v>
      </c>
      <c r="B10" s="168" t="s">
        <v>7816</v>
      </c>
      <c r="C10" s="168"/>
      <c r="D10" s="168"/>
      <c r="E10" s="168"/>
      <c r="F10" s="168" t="s">
        <v>7817</v>
      </c>
      <c r="G10" s="168"/>
      <c r="H10" s="173" t="s">
        <v>2221</v>
      </c>
      <c r="I10" s="156">
        <f>IF(indice!$C$103="",indice!$D$7,indice!$C$103)</f>
        <v>0</v>
      </c>
    </row>
    <row r="11" spans="1:9" ht="14.25" customHeight="1" x14ac:dyDescent="0.2">
      <c r="A11" s="168" t="s">
        <v>7818</v>
      </c>
      <c r="B11" s="168" t="s">
        <v>7819</v>
      </c>
      <c r="C11" s="168"/>
      <c r="D11" s="168"/>
      <c r="E11" s="168"/>
      <c r="F11" s="168" t="s">
        <v>7820</v>
      </c>
      <c r="G11" s="168"/>
      <c r="H11" s="173" t="s">
        <v>2221</v>
      </c>
      <c r="I11" s="156">
        <f>IF(indice!$C$103="",indice!$D$7,indice!$C$103)</f>
        <v>0</v>
      </c>
    </row>
    <row r="12" spans="1:9" ht="14.25" customHeight="1" x14ac:dyDescent="0.2">
      <c r="A12" s="247" t="s">
        <v>137</v>
      </c>
      <c r="B12" s="247" t="s">
        <v>4080</v>
      </c>
      <c r="C12" s="247" t="s">
        <v>141</v>
      </c>
      <c r="D12" s="247"/>
      <c r="E12" s="57" t="s">
        <v>143</v>
      </c>
      <c r="F12" s="67" t="s">
        <v>145</v>
      </c>
      <c r="G12" s="67" t="s">
        <v>2223</v>
      </c>
      <c r="H12" s="67" t="s">
        <v>148</v>
      </c>
      <c r="I12" s="68" t="s">
        <v>150</v>
      </c>
    </row>
    <row r="13" spans="1:9" ht="14.25" customHeight="1" x14ac:dyDescent="0.2">
      <c r="A13" s="248" t="s">
        <v>138</v>
      </c>
      <c r="B13" s="248" t="s">
        <v>4078</v>
      </c>
      <c r="C13" s="248" t="s">
        <v>142</v>
      </c>
      <c r="D13" s="248"/>
      <c r="E13" s="58" t="s">
        <v>144</v>
      </c>
      <c r="F13" s="69" t="s">
        <v>146</v>
      </c>
      <c r="G13" s="69" t="s">
        <v>147</v>
      </c>
      <c r="H13" s="69" t="s">
        <v>149</v>
      </c>
      <c r="I13" s="70" t="s">
        <v>151</v>
      </c>
    </row>
    <row r="14" spans="1:9" ht="14.25" customHeight="1" x14ac:dyDescent="0.2">
      <c r="E14" s="41"/>
      <c r="I14" s="41"/>
    </row>
    <row r="15" spans="1:9" ht="14.25" customHeight="1" x14ac:dyDescent="0.2">
      <c r="A15" s="273" t="s">
        <v>7812</v>
      </c>
      <c r="B15" s="168"/>
      <c r="C15" s="168" t="s">
        <v>159</v>
      </c>
      <c r="D15" s="168" t="s">
        <v>0</v>
      </c>
      <c r="E15" s="168" t="s">
        <v>15</v>
      </c>
      <c r="F15" s="168"/>
      <c r="G15" s="168"/>
      <c r="H15" s="173" t="str">
        <f>E15</f>
        <v>€</v>
      </c>
      <c r="I15" s="156">
        <f>$I$10</f>
        <v>0</v>
      </c>
    </row>
    <row r="16" spans="1:9" ht="14.25" customHeight="1" x14ac:dyDescent="0.2">
      <c r="A16" s="22" t="s">
        <v>7821</v>
      </c>
      <c r="B16" s="22" t="s">
        <v>7822</v>
      </c>
      <c r="C16" s="22">
        <v>2</v>
      </c>
      <c r="D16" s="22"/>
      <c r="E16" s="36">
        <v>3084.3</v>
      </c>
      <c r="F16" s="35"/>
      <c r="G16" s="36">
        <f t="shared" ref="G16:G74" si="0">IF(F16="",IF($I$9="","",$I$9),F16)</f>
        <v>0</v>
      </c>
      <c r="H16" s="36">
        <f t="shared" ref="H16:H74" si="1">ROUND(E16*(G16),2)</f>
        <v>0</v>
      </c>
      <c r="I16" s="24">
        <f t="shared" ref="I16:I74" si="2">H16*$I$11</f>
        <v>0</v>
      </c>
    </row>
    <row r="17" spans="1:9" ht="14.25" customHeight="1" x14ac:dyDescent="0.2">
      <c r="A17" s="22" t="s">
        <v>7823</v>
      </c>
      <c r="B17" s="22" t="s">
        <v>7824</v>
      </c>
      <c r="C17" s="22">
        <v>2.5</v>
      </c>
      <c r="D17" s="22"/>
      <c r="E17" s="36">
        <v>3202.75</v>
      </c>
      <c r="F17" s="35"/>
      <c r="G17" s="36">
        <f t="shared" si="0"/>
        <v>0</v>
      </c>
      <c r="H17" s="36">
        <f t="shared" si="1"/>
        <v>0</v>
      </c>
      <c r="I17" s="24">
        <f t="shared" si="2"/>
        <v>0</v>
      </c>
    </row>
    <row r="18" spans="1:9" ht="14.25" customHeight="1" x14ac:dyDescent="0.2">
      <c r="A18" s="22" t="s">
        <v>7825</v>
      </c>
      <c r="B18" s="22" t="s">
        <v>7826</v>
      </c>
      <c r="C18" s="22">
        <v>3.1</v>
      </c>
      <c r="D18" s="22"/>
      <c r="E18" s="36">
        <v>3297.05</v>
      </c>
      <c r="F18" s="35"/>
      <c r="G18" s="36">
        <f t="shared" si="0"/>
        <v>0</v>
      </c>
      <c r="H18" s="36">
        <f t="shared" si="1"/>
        <v>0</v>
      </c>
      <c r="I18" s="24">
        <f t="shared" si="2"/>
        <v>0</v>
      </c>
    </row>
    <row r="19" spans="1:9" ht="14.25" customHeight="1" x14ac:dyDescent="0.2">
      <c r="A19" s="22" t="s">
        <v>7827</v>
      </c>
      <c r="B19" s="22" t="s">
        <v>7828</v>
      </c>
      <c r="C19" s="22">
        <v>3.1</v>
      </c>
      <c r="D19" s="22"/>
      <c r="E19" s="36">
        <v>3297.05</v>
      </c>
      <c r="F19" s="35"/>
      <c r="G19" s="36">
        <f t="shared" si="0"/>
        <v>0</v>
      </c>
      <c r="H19" s="36">
        <f t="shared" si="1"/>
        <v>0</v>
      </c>
      <c r="I19" s="24">
        <f t="shared" si="2"/>
        <v>0</v>
      </c>
    </row>
    <row r="20" spans="1:9" ht="14.25" customHeight="1" x14ac:dyDescent="0.2">
      <c r="A20" s="22" t="s">
        <v>7829</v>
      </c>
      <c r="B20" s="22" t="s">
        <v>7830</v>
      </c>
      <c r="C20" s="22">
        <v>4.8</v>
      </c>
      <c r="D20" s="22"/>
      <c r="E20" s="36">
        <v>6279</v>
      </c>
      <c r="F20" s="35"/>
      <c r="G20" s="36">
        <f t="shared" si="0"/>
        <v>0</v>
      </c>
      <c r="H20" s="36">
        <f t="shared" si="1"/>
        <v>0</v>
      </c>
      <c r="I20" s="24">
        <f t="shared" si="2"/>
        <v>0</v>
      </c>
    </row>
    <row r="21" spans="1:9" ht="14.25" customHeight="1" x14ac:dyDescent="0.2">
      <c r="A21" s="22" t="s">
        <v>7831</v>
      </c>
      <c r="B21" s="22" t="s">
        <v>7832</v>
      </c>
      <c r="C21" s="22">
        <v>4.8</v>
      </c>
      <c r="D21" s="22"/>
      <c r="E21" s="36">
        <v>6279</v>
      </c>
      <c r="F21" s="35"/>
      <c r="G21" s="36">
        <f t="shared" si="0"/>
        <v>0</v>
      </c>
      <c r="H21" s="36">
        <f t="shared" si="1"/>
        <v>0</v>
      </c>
      <c r="I21" s="24">
        <f t="shared" si="2"/>
        <v>0</v>
      </c>
    </row>
    <row r="22" spans="1:9" ht="14.25" customHeight="1" x14ac:dyDescent="0.2">
      <c r="A22" s="22" t="s">
        <v>7833</v>
      </c>
      <c r="B22" s="22" t="s">
        <v>7834</v>
      </c>
      <c r="C22" s="22">
        <v>4.8</v>
      </c>
      <c r="D22" s="22"/>
      <c r="E22" s="36">
        <v>6279</v>
      </c>
      <c r="F22" s="35"/>
      <c r="G22" s="36">
        <f t="shared" si="0"/>
        <v>0</v>
      </c>
      <c r="H22" s="36">
        <f t="shared" si="1"/>
        <v>0</v>
      </c>
      <c r="I22" s="24">
        <f t="shared" si="2"/>
        <v>0</v>
      </c>
    </row>
    <row r="23" spans="1:9" ht="14.25" customHeight="1" x14ac:dyDescent="0.2">
      <c r="A23" s="22" t="s">
        <v>7835</v>
      </c>
      <c r="B23" s="22" t="s">
        <v>7836</v>
      </c>
      <c r="C23" s="22">
        <v>4.8</v>
      </c>
      <c r="D23" s="22"/>
      <c r="E23" s="36">
        <v>6279</v>
      </c>
      <c r="F23" s="35"/>
      <c r="G23" s="36">
        <f t="shared" si="0"/>
        <v>0</v>
      </c>
      <c r="H23" s="36">
        <f t="shared" si="1"/>
        <v>0</v>
      </c>
      <c r="I23" s="24">
        <f t="shared" si="2"/>
        <v>0</v>
      </c>
    </row>
    <row r="24" spans="1:9" ht="14.25" customHeight="1" x14ac:dyDescent="0.2">
      <c r="A24" s="22" t="s">
        <v>7837</v>
      </c>
      <c r="B24" s="22" t="s">
        <v>7838</v>
      </c>
      <c r="C24" s="22">
        <v>6.5</v>
      </c>
      <c r="D24" s="22"/>
      <c r="E24" s="36">
        <v>7064.45</v>
      </c>
      <c r="F24" s="35"/>
      <c r="G24" s="36">
        <f t="shared" si="0"/>
        <v>0</v>
      </c>
      <c r="H24" s="36">
        <f t="shared" si="1"/>
        <v>0</v>
      </c>
      <c r="I24" s="24">
        <f t="shared" si="2"/>
        <v>0</v>
      </c>
    </row>
    <row r="25" spans="1:9" ht="14.25" customHeight="1" x14ac:dyDescent="0.2">
      <c r="A25" s="22" t="s">
        <v>7839</v>
      </c>
      <c r="B25" s="22" t="s">
        <v>7840</v>
      </c>
      <c r="C25" s="22">
        <v>6.5</v>
      </c>
      <c r="D25" s="22"/>
      <c r="E25" s="36">
        <v>7064.45</v>
      </c>
      <c r="F25" s="35"/>
      <c r="G25" s="36">
        <f t="shared" si="0"/>
        <v>0</v>
      </c>
      <c r="H25" s="36">
        <f t="shared" si="1"/>
        <v>0</v>
      </c>
      <c r="I25" s="24">
        <f t="shared" si="2"/>
        <v>0</v>
      </c>
    </row>
    <row r="26" spans="1:9" ht="14.25" customHeight="1" x14ac:dyDescent="0.2">
      <c r="A26" s="22" t="s">
        <v>7841</v>
      </c>
      <c r="B26" s="22" t="s">
        <v>7842</v>
      </c>
      <c r="C26" s="22">
        <v>6.5</v>
      </c>
      <c r="D26" s="22"/>
      <c r="E26" s="36">
        <v>7064.45</v>
      </c>
      <c r="F26" s="35"/>
      <c r="G26" s="36">
        <f t="shared" si="0"/>
        <v>0</v>
      </c>
      <c r="H26" s="36">
        <f t="shared" si="1"/>
        <v>0</v>
      </c>
      <c r="I26" s="24">
        <f t="shared" si="2"/>
        <v>0</v>
      </c>
    </row>
    <row r="27" spans="1:9" ht="14.25" customHeight="1" x14ac:dyDescent="0.2">
      <c r="A27" s="22" t="s">
        <v>7843</v>
      </c>
      <c r="B27" s="22" t="s">
        <v>7844</v>
      </c>
      <c r="C27" s="22">
        <v>6.5</v>
      </c>
      <c r="D27" s="22"/>
      <c r="E27" s="36">
        <v>7064.45</v>
      </c>
      <c r="F27" s="35"/>
      <c r="G27" s="36">
        <f t="shared" si="0"/>
        <v>0</v>
      </c>
      <c r="H27" s="36">
        <f t="shared" si="1"/>
        <v>0</v>
      </c>
      <c r="I27" s="24">
        <f t="shared" si="2"/>
        <v>0</v>
      </c>
    </row>
    <row r="28" spans="1:9" ht="14.25" customHeight="1" x14ac:dyDescent="0.2">
      <c r="A28" s="22" t="s">
        <v>7845</v>
      </c>
      <c r="B28" s="22" t="s">
        <v>7846</v>
      </c>
      <c r="C28" s="22">
        <v>6.5</v>
      </c>
      <c r="D28" s="22"/>
      <c r="E28" s="36">
        <v>7064.45</v>
      </c>
      <c r="F28" s="35"/>
      <c r="G28" s="36">
        <f t="shared" si="0"/>
        <v>0</v>
      </c>
      <c r="H28" s="36">
        <f t="shared" si="1"/>
        <v>0</v>
      </c>
      <c r="I28" s="24">
        <f t="shared" si="2"/>
        <v>0</v>
      </c>
    </row>
    <row r="29" spans="1:9" ht="14.25" customHeight="1" x14ac:dyDescent="0.2">
      <c r="A29" s="22" t="s">
        <v>7847</v>
      </c>
      <c r="B29" s="22" t="s">
        <v>7848</v>
      </c>
      <c r="C29" s="22">
        <v>6.5</v>
      </c>
      <c r="D29" s="22"/>
      <c r="E29" s="36">
        <v>7064.45</v>
      </c>
      <c r="F29" s="35"/>
      <c r="G29" s="36">
        <f t="shared" si="0"/>
        <v>0</v>
      </c>
      <c r="H29" s="36">
        <f t="shared" si="1"/>
        <v>0</v>
      </c>
      <c r="I29" s="24">
        <f t="shared" si="2"/>
        <v>0</v>
      </c>
    </row>
    <row r="30" spans="1:9" ht="14.25" customHeight="1" x14ac:dyDescent="0.2">
      <c r="A30" s="22" t="s">
        <v>7849</v>
      </c>
      <c r="B30" s="22" t="s">
        <v>7850</v>
      </c>
      <c r="C30" s="22">
        <v>9</v>
      </c>
      <c r="D30" s="22"/>
      <c r="E30" s="36">
        <v>7848.75</v>
      </c>
      <c r="F30" s="35"/>
      <c r="G30" s="36">
        <f t="shared" si="0"/>
        <v>0</v>
      </c>
      <c r="H30" s="36">
        <f t="shared" si="1"/>
        <v>0</v>
      </c>
      <c r="I30" s="24">
        <f t="shared" si="2"/>
        <v>0</v>
      </c>
    </row>
    <row r="31" spans="1:9" ht="14.25" customHeight="1" x14ac:dyDescent="0.2">
      <c r="A31" s="22" t="s">
        <v>7851</v>
      </c>
      <c r="B31" s="22" t="s">
        <v>7852</v>
      </c>
      <c r="C31" s="22">
        <v>9</v>
      </c>
      <c r="D31" s="22"/>
      <c r="E31" s="36">
        <v>7848.75</v>
      </c>
      <c r="F31" s="35"/>
      <c r="G31" s="36">
        <f t="shared" si="0"/>
        <v>0</v>
      </c>
      <c r="H31" s="36">
        <f t="shared" si="1"/>
        <v>0</v>
      </c>
      <c r="I31" s="24">
        <f t="shared" si="2"/>
        <v>0</v>
      </c>
    </row>
    <row r="32" spans="1:9" ht="14.25" customHeight="1" x14ac:dyDescent="0.2">
      <c r="A32" s="22" t="s">
        <v>7853</v>
      </c>
      <c r="B32" s="22" t="s">
        <v>7854</v>
      </c>
      <c r="C32" s="22">
        <v>9</v>
      </c>
      <c r="D32" s="22"/>
      <c r="E32" s="36">
        <v>7848.75</v>
      </c>
      <c r="F32" s="35"/>
      <c r="G32" s="36">
        <f t="shared" si="0"/>
        <v>0</v>
      </c>
      <c r="H32" s="36">
        <f t="shared" si="1"/>
        <v>0</v>
      </c>
      <c r="I32" s="24">
        <f t="shared" si="2"/>
        <v>0</v>
      </c>
    </row>
    <row r="33" spans="1:9" ht="14.25" customHeight="1" x14ac:dyDescent="0.2">
      <c r="A33" s="22" t="s">
        <v>7855</v>
      </c>
      <c r="B33" s="22" t="s">
        <v>7856</v>
      </c>
      <c r="C33" s="22">
        <v>9</v>
      </c>
      <c r="D33" s="22"/>
      <c r="E33" s="36">
        <v>7848.75</v>
      </c>
      <c r="F33" s="35"/>
      <c r="G33" s="36">
        <f t="shared" si="0"/>
        <v>0</v>
      </c>
      <c r="H33" s="36">
        <f t="shared" si="1"/>
        <v>0</v>
      </c>
      <c r="I33" s="24">
        <f t="shared" si="2"/>
        <v>0</v>
      </c>
    </row>
    <row r="34" spans="1:9" ht="14.25" customHeight="1" x14ac:dyDescent="0.2">
      <c r="A34" s="22" t="s">
        <v>7857</v>
      </c>
      <c r="B34" s="22" t="s">
        <v>7858</v>
      </c>
      <c r="C34" s="22">
        <v>9</v>
      </c>
      <c r="D34" s="22"/>
      <c r="E34" s="36">
        <v>7848.75</v>
      </c>
      <c r="F34" s="35"/>
      <c r="G34" s="36">
        <f t="shared" si="0"/>
        <v>0</v>
      </c>
      <c r="H34" s="36">
        <f t="shared" si="1"/>
        <v>0</v>
      </c>
      <c r="I34" s="24">
        <f t="shared" si="2"/>
        <v>0</v>
      </c>
    </row>
    <row r="35" spans="1:9" ht="14.25" customHeight="1" x14ac:dyDescent="0.2">
      <c r="A35" s="22" t="s">
        <v>7859</v>
      </c>
      <c r="B35" s="22" t="s">
        <v>7860</v>
      </c>
      <c r="C35" s="22">
        <v>9</v>
      </c>
      <c r="D35" s="22"/>
      <c r="E35" s="36">
        <v>7848.75</v>
      </c>
      <c r="F35" s="35"/>
      <c r="G35" s="36">
        <f t="shared" si="0"/>
        <v>0</v>
      </c>
      <c r="H35" s="36">
        <f t="shared" si="1"/>
        <v>0</v>
      </c>
      <c r="I35" s="24">
        <f t="shared" si="2"/>
        <v>0</v>
      </c>
    </row>
    <row r="36" spans="1:9" ht="14.25" customHeight="1" x14ac:dyDescent="0.2">
      <c r="A36" s="22" t="s">
        <v>7861</v>
      </c>
      <c r="B36" s="22" t="s">
        <v>7862</v>
      </c>
      <c r="C36" s="22">
        <v>12.5</v>
      </c>
      <c r="D36" s="22"/>
      <c r="E36" s="36">
        <v>10861.75</v>
      </c>
      <c r="F36" s="35"/>
      <c r="G36" s="36">
        <f t="shared" si="0"/>
        <v>0</v>
      </c>
      <c r="H36" s="36">
        <f t="shared" si="1"/>
        <v>0</v>
      </c>
      <c r="I36" s="24">
        <f t="shared" si="2"/>
        <v>0</v>
      </c>
    </row>
    <row r="37" spans="1:9" ht="14.25" customHeight="1" x14ac:dyDescent="0.2">
      <c r="A37" s="22" t="s">
        <v>7863</v>
      </c>
      <c r="B37" s="22" t="s">
        <v>7864</v>
      </c>
      <c r="C37" s="22">
        <v>16.5</v>
      </c>
      <c r="D37" s="22"/>
      <c r="E37" s="36">
        <v>11302.2</v>
      </c>
      <c r="F37" s="35"/>
      <c r="G37" s="36">
        <f t="shared" si="0"/>
        <v>0</v>
      </c>
      <c r="H37" s="36">
        <f t="shared" si="1"/>
        <v>0</v>
      </c>
      <c r="I37" s="24">
        <f t="shared" si="2"/>
        <v>0</v>
      </c>
    </row>
    <row r="38" spans="1:9" ht="14.25" customHeight="1" x14ac:dyDescent="0.2">
      <c r="A38" s="22" t="s">
        <v>7865</v>
      </c>
      <c r="B38" s="22" t="s">
        <v>7866</v>
      </c>
      <c r="C38" s="22">
        <v>16.5</v>
      </c>
      <c r="D38" s="22"/>
      <c r="E38" s="36">
        <v>11302.2</v>
      </c>
      <c r="F38" s="35"/>
      <c r="G38" s="36">
        <f t="shared" si="0"/>
        <v>0</v>
      </c>
      <c r="H38" s="36">
        <f t="shared" si="1"/>
        <v>0</v>
      </c>
      <c r="I38" s="24">
        <f t="shared" si="2"/>
        <v>0</v>
      </c>
    </row>
    <row r="39" spans="1:9" ht="14.25" customHeight="1" x14ac:dyDescent="0.2">
      <c r="A39" s="22" t="s">
        <v>7867</v>
      </c>
      <c r="B39" s="22" t="s">
        <v>7868</v>
      </c>
      <c r="C39" s="22">
        <v>16.5</v>
      </c>
      <c r="D39" s="22"/>
      <c r="E39" s="36">
        <v>11302.2</v>
      </c>
      <c r="F39" s="35"/>
      <c r="G39" s="36">
        <f t="shared" si="0"/>
        <v>0</v>
      </c>
      <c r="H39" s="36">
        <f t="shared" si="1"/>
        <v>0</v>
      </c>
      <c r="I39" s="24">
        <f t="shared" si="2"/>
        <v>0</v>
      </c>
    </row>
    <row r="40" spans="1:9" ht="14.25" customHeight="1" x14ac:dyDescent="0.2">
      <c r="A40" s="22" t="s">
        <v>7869</v>
      </c>
      <c r="B40" s="22" t="s">
        <v>7870</v>
      </c>
      <c r="C40" s="22">
        <v>16.5</v>
      </c>
      <c r="D40" s="22"/>
      <c r="E40" s="36">
        <v>11302.2</v>
      </c>
      <c r="F40" s="35"/>
      <c r="G40" s="36">
        <f t="shared" si="0"/>
        <v>0</v>
      </c>
      <c r="H40" s="36">
        <f t="shared" si="1"/>
        <v>0</v>
      </c>
      <c r="I40" s="24">
        <f t="shared" si="2"/>
        <v>0</v>
      </c>
    </row>
    <row r="41" spans="1:9" ht="14.25" customHeight="1" x14ac:dyDescent="0.2">
      <c r="A41" s="22" t="s">
        <v>7871</v>
      </c>
      <c r="B41" s="22" t="s">
        <v>7872</v>
      </c>
      <c r="C41" s="22">
        <v>16.5</v>
      </c>
      <c r="D41" s="22"/>
      <c r="E41" s="36">
        <v>11302.2</v>
      </c>
      <c r="F41" s="35"/>
      <c r="G41" s="36">
        <f t="shared" si="0"/>
        <v>0</v>
      </c>
      <c r="H41" s="36">
        <f t="shared" si="1"/>
        <v>0</v>
      </c>
      <c r="I41" s="24">
        <f t="shared" si="2"/>
        <v>0</v>
      </c>
    </row>
    <row r="42" spans="1:9" ht="14.25" customHeight="1" x14ac:dyDescent="0.2">
      <c r="A42" s="22" t="s">
        <v>7873</v>
      </c>
      <c r="B42" s="22" t="s">
        <v>7874</v>
      </c>
      <c r="C42" s="22">
        <v>26</v>
      </c>
      <c r="D42" s="22"/>
      <c r="E42" s="36">
        <v>20213.55</v>
      </c>
      <c r="F42" s="35"/>
      <c r="G42" s="36">
        <f t="shared" si="0"/>
        <v>0</v>
      </c>
      <c r="H42" s="36">
        <f t="shared" si="1"/>
        <v>0</v>
      </c>
      <c r="I42" s="24">
        <f t="shared" si="2"/>
        <v>0</v>
      </c>
    </row>
    <row r="43" spans="1:9" ht="14.25" customHeight="1" x14ac:dyDescent="0.2">
      <c r="A43" s="22" t="s">
        <v>7875</v>
      </c>
      <c r="B43" s="22" t="s">
        <v>7876</v>
      </c>
      <c r="C43" s="22">
        <v>26</v>
      </c>
      <c r="D43" s="22"/>
      <c r="E43" s="36">
        <v>20213.55</v>
      </c>
      <c r="F43" s="35"/>
      <c r="G43" s="36">
        <f t="shared" si="0"/>
        <v>0</v>
      </c>
      <c r="H43" s="36">
        <f t="shared" si="1"/>
        <v>0</v>
      </c>
      <c r="I43" s="24">
        <f t="shared" si="2"/>
        <v>0</v>
      </c>
    </row>
    <row r="44" spans="1:9" ht="14.25" customHeight="1" x14ac:dyDescent="0.2">
      <c r="A44" s="22" t="s">
        <v>7877</v>
      </c>
      <c r="B44" s="22" t="s">
        <v>7878</v>
      </c>
      <c r="C44" s="22">
        <v>35</v>
      </c>
      <c r="D44" s="22"/>
      <c r="E44" s="36">
        <v>23473.8</v>
      </c>
      <c r="F44" s="35"/>
      <c r="G44" s="36">
        <f t="shared" si="0"/>
        <v>0</v>
      </c>
      <c r="H44" s="36">
        <f t="shared" si="1"/>
        <v>0</v>
      </c>
      <c r="I44" s="24">
        <f t="shared" si="2"/>
        <v>0</v>
      </c>
    </row>
    <row r="45" spans="1:9" ht="14.25" customHeight="1" x14ac:dyDescent="0.2">
      <c r="A45" s="22" t="s">
        <v>7879</v>
      </c>
      <c r="B45" s="22" t="s">
        <v>7880</v>
      </c>
      <c r="C45" s="22">
        <v>35</v>
      </c>
      <c r="D45" s="22"/>
      <c r="E45" s="36">
        <v>23473.8</v>
      </c>
      <c r="F45" s="35"/>
      <c r="G45" s="36">
        <f t="shared" si="0"/>
        <v>0</v>
      </c>
      <c r="H45" s="36">
        <f t="shared" si="1"/>
        <v>0</v>
      </c>
      <c r="I45" s="24">
        <f t="shared" si="2"/>
        <v>0</v>
      </c>
    </row>
    <row r="46" spans="1:9" ht="14.25" customHeight="1" x14ac:dyDescent="0.2">
      <c r="A46" s="22" t="s">
        <v>7881</v>
      </c>
      <c r="B46" s="22" t="s">
        <v>7882</v>
      </c>
      <c r="C46" s="22">
        <v>35</v>
      </c>
      <c r="D46" s="22"/>
      <c r="E46" s="36">
        <v>23473.8</v>
      </c>
      <c r="F46" s="35"/>
      <c r="G46" s="36">
        <f t="shared" si="0"/>
        <v>0</v>
      </c>
      <c r="H46" s="36">
        <f t="shared" si="1"/>
        <v>0</v>
      </c>
      <c r="I46" s="24">
        <f t="shared" si="2"/>
        <v>0</v>
      </c>
    </row>
    <row r="47" spans="1:9" ht="14.25" customHeight="1" x14ac:dyDescent="0.2">
      <c r="A47" s="22" t="s">
        <v>7883</v>
      </c>
      <c r="B47" s="22" t="s">
        <v>7884</v>
      </c>
      <c r="C47" s="22">
        <v>35</v>
      </c>
      <c r="D47" s="22"/>
      <c r="E47" s="36">
        <v>23473.8</v>
      </c>
      <c r="F47" s="35"/>
      <c r="G47" s="36">
        <f t="shared" si="0"/>
        <v>0</v>
      </c>
      <c r="H47" s="36">
        <f t="shared" si="1"/>
        <v>0</v>
      </c>
      <c r="I47" s="24">
        <f t="shared" si="2"/>
        <v>0</v>
      </c>
    </row>
    <row r="48" spans="1:9" ht="14.25" customHeight="1" x14ac:dyDescent="0.2">
      <c r="A48" s="22" t="s">
        <v>7885</v>
      </c>
      <c r="B48" s="22" t="s">
        <v>7886</v>
      </c>
      <c r="C48" s="22">
        <v>35</v>
      </c>
      <c r="D48" s="22"/>
      <c r="E48" s="36">
        <v>23473.8</v>
      </c>
      <c r="F48" s="35"/>
      <c r="G48" s="36">
        <f t="shared" si="0"/>
        <v>0</v>
      </c>
      <c r="H48" s="36">
        <f t="shared" si="1"/>
        <v>0</v>
      </c>
      <c r="I48" s="24">
        <f t="shared" si="2"/>
        <v>0</v>
      </c>
    </row>
    <row r="49" spans="1:9" ht="14.25" customHeight="1" x14ac:dyDescent="0.2">
      <c r="A49" s="22" t="s">
        <v>7887</v>
      </c>
      <c r="B49" s="22" t="s">
        <v>7888</v>
      </c>
      <c r="C49" s="22">
        <v>1.6</v>
      </c>
      <c r="D49" s="22"/>
      <c r="E49" s="36">
        <v>2746.2</v>
      </c>
      <c r="F49" s="35"/>
      <c r="G49" s="36">
        <f t="shared" si="0"/>
        <v>0</v>
      </c>
      <c r="H49" s="36">
        <f t="shared" si="1"/>
        <v>0</v>
      </c>
      <c r="I49" s="24">
        <f t="shared" si="2"/>
        <v>0</v>
      </c>
    </row>
    <row r="50" spans="1:9" ht="14.25" customHeight="1" x14ac:dyDescent="0.2">
      <c r="A50" s="22" t="s">
        <v>7889</v>
      </c>
      <c r="B50" s="22" t="s">
        <v>7890</v>
      </c>
      <c r="C50" s="22">
        <v>2.1</v>
      </c>
      <c r="D50" s="22"/>
      <c r="E50" s="36">
        <v>2825.55</v>
      </c>
      <c r="F50" s="35"/>
      <c r="G50" s="36">
        <f t="shared" si="0"/>
        <v>0</v>
      </c>
      <c r="H50" s="36">
        <f t="shared" si="1"/>
        <v>0</v>
      </c>
      <c r="I50" s="24">
        <f t="shared" si="2"/>
        <v>0</v>
      </c>
    </row>
    <row r="51" spans="1:9" ht="14.25" customHeight="1" x14ac:dyDescent="0.2">
      <c r="A51" s="22" t="s">
        <v>7891</v>
      </c>
      <c r="B51" s="22" t="s">
        <v>7892</v>
      </c>
      <c r="C51" s="22">
        <v>2.6</v>
      </c>
      <c r="D51" s="22"/>
      <c r="E51" s="36">
        <v>3014.15</v>
      </c>
      <c r="F51" s="35"/>
      <c r="G51" s="36">
        <f t="shared" si="0"/>
        <v>0</v>
      </c>
      <c r="H51" s="36">
        <f t="shared" si="1"/>
        <v>0</v>
      </c>
      <c r="I51" s="24">
        <f t="shared" si="2"/>
        <v>0</v>
      </c>
    </row>
    <row r="52" spans="1:9" ht="14.25" customHeight="1" x14ac:dyDescent="0.2">
      <c r="A52" s="22" t="s">
        <v>7893</v>
      </c>
      <c r="B52" s="22" t="s">
        <v>7894</v>
      </c>
      <c r="C52" s="22">
        <v>1.6</v>
      </c>
      <c r="D52" s="22"/>
      <c r="E52" s="36">
        <v>3728.3</v>
      </c>
      <c r="F52" s="35"/>
      <c r="G52" s="36">
        <f t="shared" si="0"/>
        <v>0</v>
      </c>
      <c r="H52" s="36">
        <f t="shared" si="1"/>
        <v>0</v>
      </c>
      <c r="I52" s="24">
        <f t="shared" si="2"/>
        <v>0</v>
      </c>
    </row>
    <row r="53" spans="1:9" ht="14.25" customHeight="1" x14ac:dyDescent="0.2">
      <c r="A53" s="22" t="s">
        <v>7895</v>
      </c>
      <c r="B53" s="22" t="s">
        <v>7896</v>
      </c>
      <c r="C53" s="22">
        <v>1.6</v>
      </c>
      <c r="D53" s="22"/>
      <c r="E53" s="36">
        <v>3728.3</v>
      </c>
      <c r="F53" s="35"/>
      <c r="G53" s="36">
        <f t="shared" si="0"/>
        <v>0</v>
      </c>
      <c r="H53" s="36">
        <f t="shared" si="1"/>
        <v>0</v>
      </c>
      <c r="I53" s="24">
        <f t="shared" si="2"/>
        <v>0</v>
      </c>
    </row>
    <row r="54" spans="1:9" ht="14.25" customHeight="1" x14ac:dyDescent="0.2">
      <c r="A54" s="22" t="s">
        <v>7897</v>
      </c>
      <c r="B54" s="22" t="s">
        <v>7898</v>
      </c>
      <c r="C54" s="22">
        <v>2.1</v>
      </c>
      <c r="D54" s="22"/>
      <c r="E54" s="36">
        <v>3845.6</v>
      </c>
      <c r="F54" s="35"/>
      <c r="G54" s="36">
        <f t="shared" si="0"/>
        <v>0</v>
      </c>
      <c r="H54" s="36">
        <f t="shared" si="1"/>
        <v>0</v>
      </c>
      <c r="I54" s="24">
        <f t="shared" si="2"/>
        <v>0</v>
      </c>
    </row>
    <row r="55" spans="1:9" ht="14.25" customHeight="1" x14ac:dyDescent="0.2">
      <c r="A55" s="22" t="s">
        <v>7899</v>
      </c>
      <c r="B55" s="22" t="s">
        <v>7900</v>
      </c>
      <c r="C55" s="22">
        <v>2.9</v>
      </c>
      <c r="D55" s="22"/>
      <c r="E55" s="36">
        <v>4159.55</v>
      </c>
      <c r="F55" s="35"/>
      <c r="G55" s="36">
        <f t="shared" si="0"/>
        <v>0</v>
      </c>
      <c r="H55" s="36">
        <f t="shared" si="1"/>
        <v>0</v>
      </c>
      <c r="I55" s="24">
        <f t="shared" si="2"/>
        <v>0</v>
      </c>
    </row>
    <row r="56" spans="1:9" ht="14.25" customHeight="1" x14ac:dyDescent="0.2">
      <c r="A56" s="22" t="s">
        <v>7901</v>
      </c>
      <c r="B56" s="22" t="s">
        <v>7902</v>
      </c>
      <c r="C56" s="22">
        <v>3.7</v>
      </c>
      <c r="D56" s="22"/>
      <c r="E56" s="36">
        <v>4958.8</v>
      </c>
      <c r="F56" s="35"/>
      <c r="G56" s="36">
        <f t="shared" si="0"/>
        <v>0</v>
      </c>
      <c r="H56" s="36">
        <f t="shared" si="1"/>
        <v>0</v>
      </c>
      <c r="I56" s="24">
        <f t="shared" si="2"/>
        <v>0</v>
      </c>
    </row>
    <row r="57" spans="1:9" ht="14.25" customHeight="1" x14ac:dyDescent="0.2">
      <c r="A57" s="22" t="s">
        <v>7903</v>
      </c>
      <c r="B57" s="22" t="s">
        <v>7904</v>
      </c>
      <c r="C57" s="22">
        <v>4.5999999999999996</v>
      </c>
      <c r="D57" s="22"/>
      <c r="E57" s="36">
        <v>5368.2</v>
      </c>
      <c r="F57" s="35"/>
      <c r="G57" s="36">
        <f t="shared" si="0"/>
        <v>0</v>
      </c>
      <c r="H57" s="36">
        <f t="shared" si="1"/>
        <v>0</v>
      </c>
      <c r="I57" s="24">
        <f t="shared" si="2"/>
        <v>0</v>
      </c>
    </row>
    <row r="58" spans="1:9" ht="14.25" customHeight="1" x14ac:dyDescent="0.2">
      <c r="A58" s="22" t="s">
        <v>7905</v>
      </c>
      <c r="B58" s="22" t="s">
        <v>7906</v>
      </c>
      <c r="C58" s="22">
        <v>5.8</v>
      </c>
      <c r="D58" s="22"/>
      <c r="E58" s="36">
        <v>6357.2</v>
      </c>
      <c r="F58" s="35"/>
      <c r="G58" s="36">
        <f t="shared" si="0"/>
        <v>0</v>
      </c>
      <c r="H58" s="36">
        <f t="shared" si="1"/>
        <v>0</v>
      </c>
      <c r="I58" s="24">
        <f t="shared" si="2"/>
        <v>0</v>
      </c>
    </row>
    <row r="59" spans="1:9" ht="14.25" customHeight="1" x14ac:dyDescent="0.2">
      <c r="A59" s="22" t="s">
        <v>7907</v>
      </c>
      <c r="B59" s="22" t="s">
        <v>7908</v>
      </c>
      <c r="C59" s="22">
        <v>2.1</v>
      </c>
      <c r="D59" s="22"/>
      <c r="E59" s="36">
        <v>6136.4</v>
      </c>
      <c r="F59" s="35"/>
      <c r="G59" s="36">
        <f t="shared" si="0"/>
        <v>0</v>
      </c>
      <c r="H59" s="36">
        <f t="shared" si="1"/>
        <v>0</v>
      </c>
      <c r="I59" s="24">
        <f t="shared" si="2"/>
        <v>0</v>
      </c>
    </row>
    <row r="60" spans="1:9" ht="14.25" customHeight="1" x14ac:dyDescent="0.2">
      <c r="A60" s="22" t="s">
        <v>7909</v>
      </c>
      <c r="B60" s="22" t="s">
        <v>7910</v>
      </c>
      <c r="C60" s="22">
        <v>2.9</v>
      </c>
      <c r="D60" s="22"/>
      <c r="E60" s="36">
        <v>6404.35</v>
      </c>
      <c r="F60" s="35"/>
      <c r="G60" s="36">
        <f t="shared" si="0"/>
        <v>0</v>
      </c>
      <c r="H60" s="36">
        <f t="shared" si="1"/>
        <v>0</v>
      </c>
      <c r="I60" s="24">
        <f t="shared" si="2"/>
        <v>0</v>
      </c>
    </row>
    <row r="61" spans="1:9" ht="14.25" customHeight="1" x14ac:dyDescent="0.2">
      <c r="A61" s="22" t="s">
        <v>7911</v>
      </c>
      <c r="B61" s="22" t="s">
        <v>7912</v>
      </c>
      <c r="C61" s="22">
        <v>3.7</v>
      </c>
      <c r="D61" s="22"/>
      <c r="E61" s="36">
        <v>7041.45</v>
      </c>
      <c r="F61" s="35"/>
      <c r="G61" s="36">
        <f t="shared" si="0"/>
        <v>0</v>
      </c>
      <c r="H61" s="36">
        <f t="shared" si="1"/>
        <v>0</v>
      </c>
      <c r="I61" s="24">
        <f t="shared" si="2"/>
        <v>0</v>
      </c>
    </row>
    <row r="62" spans="1:9" ht="14.25" customHeight="1" x14ac:dyDescent="0.2">
      <c r="A62" s="22" t="s">
        <v>7913</v>
      </c>
      <c r="B62" s="22" t="s">
        <v>7914</v>
      </c>
      <c r="C62" s="22">
        <v>4.5999999999999996</v>
      </c>
      <c r="D62" s="22"/>
      <c r="E62" s="36">
        <v>7299.05</v>
      </c>
      <c r="F62" s="35"/>
      <c r="G62" s="36">
        <f t="shared" si="0"/>
        <v>0</v>
      </c>
      <c r="H62" s="36">
        <f t="shared" si="1"/>
        <v>0</v>
      </c>
      <c r="I62" s="24">
        <f t="shared" si="2"/>
        <v>0</v>
      </c>
    </row>
    <row r="63" spans="1:9" ht="14.25" customHeight="1" x14ac:dyDescent="0.2">
      <c r="A63" s="22" t="s">
        <v>7915</v>
      </c>
      <c r="B63" s="22" t="s">
        <v>7916</v>
      </c>
      <c r="C63" s="22">
        <v>5.8</v>
      </c>
      <c r="D63" s="22"/>
      <c r="E63" s="36">
        <v>7517.55</v>
      </c>
      <c r="F63" s="35"/>
      <c r="G63" s="36">
        <f t="shared" si="0"/>
        <v>0</v>
      </c>
      <c r="H63" s="36">
        <f t="shared" si="1"/>
        <v>0</v>
      </c>
      <c r="I63" s="24">
        <f t="shared" si="2"/>
        <v>0</v>
      </c>
    </row>
    <row r="64" spans="1:9" ht="14.25" customHeight="1" x14ac:dyDescent="0.2">
      <c r="A64" s="22" t="s">
        <v>7917</v>
      </c>
      <c r="B64" s="22" t="s">
        <v>7918</v>
      </c>
      <c r="C64" s="22">
        <v>7.5</v>
      </c>
      <c r="D64" s="22"/>
      <c r="E64" s="36">
        <v>8704.35</v>
      </c>
      <c r="F64" s="35"/>
      <c r="G64" s="36">
        <f t="shared" si="0"/>
        <v>0</v>
      </c>
      <c r="H64" s="36">
        <f t="shared" si="1"/>
        <v>0</v>
      </c>
      <c r="I64" s="24">
        <f t="shared" si="2"/>
        <v>0</v>
      </c>
    </row>
    <row r="65" spans="1:9" ht="14.25" customHeight="1" x14ac:dyDescent="0.2">
      <c r="A65" s="22" t="s">
        <v>7919</v>
      </c>
      <c r="B65" s="22" t="s">
        <v>7920</v>
      </c>
      <c r="C65" s="22">
        <v>10.5</v>
      </c>
      <c r="D65" s="22"/>
      <c r="E65" s="36">
        <v>9936</v>
      </c>
      <c r="F65" s="35"/>
      <c r="G65" s="36">
        <f t="shared" si="0"/>
        <v>0</v>
      </c>
      <c r="H65" s="36">
        <f t="shared" si="1"/>
        <v>0</v>
      </c>
      <c r="I65" s="24">
        <f t="shared" si="2"/>
        <v>0</v>
      </c>
    </row>
    <row r="66" spans="1:9" ht="14.25" customHeight="1" x14ac:dyDescent="0.2">
      <c r="A66" s="22" t="s">
        <v>7921</v>
      </c>
      <c r="B66" s="22" t="s">
        <v>7922</v>
      </c>
      <c r="C66" s="22">
        <v>12.5</v>
      </c>
      <c r="D66" s="22"/>
      <c r="E66" s="36">
        <v>10643.25</v>
      </c>
      <c r="F66" s="35"/>
      <c r="G66" s="36">
        <f t="shared" si="0"/>
        <v>0</v>
      </c>
      <c r="H66" s="36">
        <f t="shared" si="1"/>
        <v>0</v>
      </c>
      <c r="I66" s="24">
        <f t="shared" si="2"/>
        <v>0</v>
      </c>
    </row>
    <row r="67" spans="1:9" ht="14.25" customHeight="1" x14ac:dyDescent="0.2">
      <c r="A67" s="22" t="s">
        <v>7923</v>
      </c>
      <c r="B67" s="22" t="s">
        <v>7924</v>
      </c>
      <c r="C67" s="22">
        <v>1.5</v>
      </c>
      <c r="D67" s="22"/>
      <c r="E67" s="36">
        <v>4598.8500000000004</v>
      </c>
      <c r="F67" s="35"/>
      <c r="G67" s="36">
        <f t="shared" si="0"/>
        <v>0</v>
      </c>
      <c r="H67" s="36">
        <f t="shared" si="1"/>
        <v>0</v>
      </c>
      <c r="I67" s="24">
        <f t="shared" si="2"/>
        <v>0</v>
      </c>
    </row>
    <row r="68" spans="1:9" ht="14.25" customHeight="1" x14ac:dyDescent="0.2">
      <c r="A68" s="22" t="s">
        <v>7925</v>
      </c>
      <c r="B68" s="22" t="s">
        <v>7926</v>
      </c>
      <c r="C68" s="22">
        <v>1.5</v>
      </c>
      <c r="D68" s="22"/>
      <c r="E68" s="36">
        <v>4598.8500000000004</v>
      </c>
      <c r="F68" s="35"/>
      <c r="G68" s="36">
        <f t="shared" si="0"/>
        <v>0</v>
      </c>
      <c r="H68" s="36">
        <f t="shared" si="1"/>
        <v>0</v>
      </c>
      <c r="I68" s="24">
        <f t="shared" si="2"/>
        <v>0</v>
      </c>
    </row>
    <row r="69" spans="1:9" ht="14.25" customHeight="1" x14ac:dyDescent="0.2">
      <c r="A69" s="22" t="s">
        <v>7927</v>
      </c>
      <c r="B69" s="22" t="s">
        <v>7928</v>
      </c>
      <c r="C69" s="22">
        <v>1.5</v>
      </c>
      <c r="D69" s="22"/>
      <c r="E69" s="36">
        <v>4598.8500000000004</v>
      </c>
      <c r="F69" s="35"/>
      <c r="G69" s="36">
        <f t="shared" si="0"/>
        <v>0</v>
      </c>
      <c r="H69" s="36">
        <f t="shared" si="1"/>
        <v>0</v>
      </c>
      <c r="I69" s="24">
        <f t="shared" si="2"/>
        <v>0</v>
      </c>
    </row>
    <row r="70" spans="1:9" ht="14.25" customHeight="1" x14ac:dyDescent="0.2">
      <c r="A70" s="22" t="s">
        <v>7929</v>
      </c>
      <c r="B70" s="22" t="s">
        <v>7930</v>
      </c>
      <c r="C70" s="22">
        <v>1.5</v>
      </c>
      <c r="D70" s="22"/>
      <c r="E70" s="36">
        <v>4598.8500000000004</v>
      </c>
      <c r="F70" s="35"/>
      <c r="G70" s="36">
        <f t="shared" si="0"/>
        <v>0</v>
      </c>
      <c r="H70" s="36">
        <f t="shared" si="1"/>
        <v>0</v>
      </c>
      <c r="I70" s="24">
        <f t="shared" si="2"/>
        <v>0</v>
      </c>
    </row>
    <row r="71" spans="1:9" ht="14.25" customHeight="1" x14ac:dyDescent="0.2">
      <c r="A71" s="22" t="s">
        <v>7931</v>
      </c>
      <c r="B71" s="22" t="s">
        <v>7932</v>
      </c>
      <c r="C71" s="22">
        <v>1.5</v>
      </c>
      <c r="D71" s="22"/>
      <c r="E71" s="36">
        <v>4598.8500000000004</v>
      </c>
      <c r="F71" s="35"/>
      <c r="G71" s="36">
        <f t="shared" si="0"/>
        <v>0</v>
      </c>
      <c r="H71" s="36">
        <f t="shared" si="1"/>
        <v>0</v>
      </c>
      <c r="I71" s="24">
        <f t="shared" si="2"/>
        <v>0</v>
      </c>
    </row>
    <row r="72" spans="1:9" ht="14.25" customHeight="1" x14ac:dyDescent="0.2">
      <c r="A72" s="22" t="s">
        <v>7933</v>
      </c>
      <c r="B72" s="22" t="s">
        <v>7934</v>
      </c>
      <c r="C72" s="22">
        <v>4</v>
      </c>
      <c r="D72" s="22"/>
      <c r="E72" s="36">
        <v>8492.75</v>
      </c>
      <c r="F72" s="35"/>
      <c r="G72" s="36">
        <f t="shared" si="0"/>
        <v>0</v>
      </c>
      <c r="H72" s="36">
        <f t="shared" si="1"/>
        <v>0</v>
      </c>
      <c r="I72" s="24">
        <f t="shared" si="2"/>
        <v>0</v>
      </c>
    </row>
    <row r="73" spans="1:9" ht="14.25" customHeight="1" x14ac:dyDescent="0.2">
      <c r="A73" s="22" t="s">
        <v>7935</v>
      </c>
      <c r="B73" s="22" t="s">
        <v>7936</v>
      </c>
      <c r="C73" s="22">
        <v>4</v>
      </c>
      <c r="D73" s="22"/>
      <c r="E73" s="36">
        <v>8492.75</v>
      </c>
      <c r="F73" s="35"/>
      <c r="G73" s="36">
        <f t="shared" si="0"/>
        <v>0</v>
      </c>
      <c r="H73" s="36">
        <f t="shared" si="1"/>
        <v>0</v>
      </c>
      <c r="I73" s="24">
        <f t="shared" si="2"/>
        <v>0</v>
      </c>
    </row>
    <row r="74" spans="1:9" ht="14.25" customHeight="1" x14ac:dyDescent="0.2">
      <c r="A74" s="22" t="s">
        <v>7937</v>
      </c>
      <c r="B74" s="22" t="s">
        <v>7938</v>
      </c>
      <c r="C74" s="22">
        <v>4</v>
      </c>
      <c r="D74" s="22"/>
      <c r="E74" s="36">
        <v>8492.75</v>
      </c>
      <c r="F74" s="35"/>
      <c r="G74" s="36">
        <f t="shared" si="0"/>
        <v>0</v>
      </c>
      <c r="H74" s="36">
        <f t="shared" si="1"/>
        <v>0</v>
      </c>
      <c r="I74" s="24">
        <f t="shared" si="2"/>
        <v>0</v>
      </c>
    </row>
    <row r="76" spans="1:9" ht="14.25" customHeight="1" x14ac:dyDescent="0.2">
      <c r="A76" s="273" t="s">
        <v>7815</v>
      </c>
      <c r="B76" s="168"/>
      <c r="C76" s="168" t="s">
        <v>159</v>
      </c>
      <c r="D76" s="168" t="s">
        <v>0</v>
      </c>
      <c r="E76" s="168" t="s">
        <v>15</v>
      </c>
      <c r="F76" s="168"/>
      <c r="G76" s="168"/>
      <c r="H76" s="173" t="str">
        <f>E76</f>
        <v>€</v>
      </c>
      <c r="I76" s="156">
        <f>$I$10</f>
        <v>0</v>
      </c>
    </row>
    <row r="77" spans="1:9" ht="14.25" customHeight="1" x14ac:dyDescent="0.2">
      <c r="A77" s="22" t="s">
        <v>7939</v>
      </c>
      <c r="B77" s="22" t="s">
        <v>7940</v>
      </c>
      <c r="C77" s="22">
        <v>2</v>
      </c>
      <c r="D77" s="22"/>
      <c r="E77" s="36">
        <v>2636.95</v>
      </c>
      <c r="F77" s="35"/>
      <c r="G77" s="36">
        <f t="shared" ref="G77:G140" si="3">IF(F77="",IF($I$9="","",$I$9),F77)</f>
        <v>0</v>
      </c>
      <c r="H77" s="36">
        <f t="shared" ref="H77:H140" si="4">ROUND(E77*(G77),2)</f>
        <v>0</v>
      </c>
      <c r="I77" s="24">
        <f t="shared" ref="I77:I140" si="5">H77*$I$11</f>
        <v>0</v>
      </c>
    </row>
    <row r="78" spans="1:9" ht="14.25" customHeight="1" x14ac:dyDescent="0.2">
      <c r="A78" s="22" t="s">
        <v>7941</v>
      </c>
      <c r="B78" s="22" t="s">
        <v>7942</v>
      </c>
      <c r="C78" s="22">
        <v>2</v>
      </c>
      <c r="D78" s="22"/>
      <c r="E78" s="36">
        <v>2856.6</v>
      </c>
      <c r="F78" s="35"/>
      <c r="G78" s="36">
        <f t="shared" si="3"/>
        <v>0</v>
      </c>
      <c r="H78" s="36">
        <f t="shared" si="4"/>
        <v>0</v>
      </c>
      <c r="I78" s="24">
        <f t="shared" si="5"/>
        <v>0</v>
      </c>
    </row>
    <row r="79" spans="1:9" ht="14.25" customHeight="1" x14ac:dyDescent="0.2">
      <c r="A79" s="22" t="s">
        <v>7943</v>
      </c>
      <c r="B79" s="22" t="s">
        <v>7944</v>
      </c>
      <c r="C79" s="22">
        <v>2.5</v>
      </c>
      <c r="D79" s="22"/>
      <c r="E79" s="36">
        <v>3031.4</v>
      </c>
      <c r="F79" s="35"/>
      <c r="G79" s="36">
        <f t="shared" si="3"/>
        <v>0</v>
      </c>
      <c r="H79" s="36">
        <f t="shared" si="4"/>
        <v>0</v>
      </c>
      <c r="I79" s="24">
        <f t="shared" si="5"/>
        <v>0</v>
      </c>
    </row>
    <row r="80" spans="1:9" ht="14.25" customHeight="1" x14ac:dyDescent="0.2">
      <c r="A80" s="22" t="s">
        <v>7945</v>
      </c>
      <c r="B80" s="22" t="s">
        <v>7946</v>
      </c>
      <c r="C80" s="22">
        <v>6.5</v>
      </c>
      <c r="D80" s="22"/>
      <c r="E80" s="36">
        <v>8837.75</v>
      </c>
      <c r="F80" s="35"/>
      <c r="G80" s="36">
        <f t="shared" si="3"/>
        <v>0</v>
      </c>
      <c r="H80" s="36">
        <f t="shared" si="4"/>
        <v>0</v>
      </c>
      <c r="I80" s="24">
        <f t="shared" si="5"/>
        <v>0</v>
      </c>
    </row>
    <row r="81" spans="1:9" ht="14.25" customHeight="1" x14ac:dyDescent="0.2">
      <c r="A81" s="22" t="s">
        <v>7947</v>
      </c>
      <c r="B81" s="22" t="s">
        <v>7948</v>
      </c>
      <c r="C81" s="22">
        <v>6.5</v>
      </c>
      <c r="D81" s="22"/>
      <c r="E81" s="36">
        <v>8837.75</v>
      </c>
      <c r="F81" s="35"/>
      <c r="G81" s="36">
        <f t="shared" si="3"/>
        <v>0</v>
      </c>
      <c r="H81" s="36">
        <f t="shared" si="4"/>
        <v>0</v>
      </c>
      <c r="I81" s="24">
        <f t="shared" si="5"/>
        <v>0</v>
      </c>
    </row>
    <row r="82" spans="1:9" ht="14.25" customHeight="1" x14ac:dyDescent="0.2">
      <c r="A82" s="22" t="s">
        <v>7949</v>
      </c>
      <c r="B82" s="22" t="s">
        <v>7950</v>
      </c>
      <c r="C82" s="22">
        <v>9</v>
      </c>
      <c r="D82" s="22"/>
      <c r="E82" s="36">
        <v>9262.1</v>
      </c>
      <c r="F82" s="35"/>
      <c r="G82" s="36">
        <f t="shared" si="3"/>
        <v>0</v>
      </c>
      <c r="H82" s="36">
        <f t="shared" si="4"/>
        <v>0</v>
      </c>
      <c r="I82" s="24">
        <f t="shared" si="5"/>
        <v>0</v>
      </c>
    </row>
    <row r="83" spans="1:9" ht="14.25" customHeight="1" x14ac:dyDescent="0.2">
      <c r="A83" s="22" t="s">
        <v>7951</v>
      </c>
      <c r="B83" s="22" t="s">
        <v>7952</v>
      </c>
      <c r="C83" s="22">
        <v>12.5</v>
      </c>
      <c r="D83" s="22"/>
      <c r="E83" s="36">
        <v>11129.7</v>
      </c>
      <c r="F83" s="35"/>
      <c r="G83" s="36">
        <f t="shared" si="3"/>
        <v>0</v>
      </c>
      <c r="H83" s="36">
        <f t="shared" si="4"/>
        <v>0</v>
      </c>
      <c r="I83" s="24">
        <f t="shared" si="5"/>
        <v>0</v>
      </c>
    </row>
    <row r="84" spans="1:9" ht="14.25" customHeight="1" x14ac:dyDescent="0.2">
      <c r="A84" s="22" t="s">
        <v>7953</v>
      </c>
      <c r="B84" s="22" t="s">
        <v>7954</v>
      </c>
      <c r="C84" s="22">
        <v>12.5</v>
      </c>
      <c r="D84" s="22"/>
      <c r="E84" s="36">
        <v>11129.7</v>
      </c>
      <c r="F84" s="35"/>
      <c r="G84" s="36">
        <f t="shared" si="3"/>
        <v>0</v>
      </c>
      <c r="H84" s="36">
        <f t="shared" si="4"/>
        <v>0</v>
      </c>
      <c r="I84" s="24">
        <f t="shared" si="5"/>
        <v>0</v>
      </c>
    </row>
    <row r="85" spans="1:9" ht="14.25" customHeight="1" x14ac:dyDescent="0.2">
      <c r="A85" s="22" t="s">
        <v>7955</v>
      </c>
      <c r="B85" s="22" t="s">
        <v>7956</v>
      </c>
      <c r="C85" s="22">
        <v>16.5</v>
      </c>
      <c r="D85" s="22"/>
      <c r="E85" s="36">
        <v>11773.7</v>
      </c>
      <c r="F85" s="35"/>
      <c r="G85" s="36">
        <f t="shared" si="3"/>
        <v>0</v>
      </c>
      <c r="H85" s="36">
        <f t="shared" si="4"/>
        <v>0</v>
      </c>
      <c r="I85" s="24">
        <f t="shared" si="5"/>
        <v>0</v>
      </c>
    </row>
    <row r="86" spans="1:9" ht="14.25" customHeight="1" x14ac:dyDescent="0.2">
      <c r="A86" s="22" t="s">
        <v>7957</v>
      </c>
      <c r="B86" s="22" t="s">
        <v>7958</v>
      </c>
      <c r="C86" s="22">
        <v>26</v>
      </c>
      <c r="D86" s="22"/>
      <c r="E86" s="36">
        <v>22560.7</v>
      </c>
      <c r="F86" s="35"/>
      <c r="G86" s="36">
        <f t="shared" si="3"/>
        <v>0</v>
      </c>
      <c r="H86" s="36">
        <f t="shared" si="4"/>
        <v>0</v>
      </c>
      <c r="I86" s="24">
        <f t="shared" si="5"/>
        <v>0</v>
      </c>
    </row>
    <row r="87" spans="1:9" ht="14.25" customHeight="1" x14ac:dyDescent="0.2">
      <c r="A87" s="22" t="s">
        <v>7959</v>
      </c>
      <c r="B87" s="22" t="s">
        <v>7960</v>
      </c>
      <c r="C87" s="22">
        <v>26</v>
      </c>
      <c r="D87" s="22"/>
      <c r="E87" s="36">
        <v>22560.7</v>
      </c>
      <c r="F87" s="35"/>
      <c r="G87" s="36">
        <f t="shared" si="3"/>
        <v>0</v>
      </c>
      <c r="H87" s="36">
        <f t="shared" si="4"/>
        <v>0</v>
      </c>
      <c r="I87" s="24">
        <f t="shared" si="5"/>
        <v>0</v>
      </c>
    </row>
    <row r="88" spans="1:9" ht="14.25" customHeight="1" x14ac:dyDescent="0.2">
      <c r="A88" s="22" t="s">
        <v>7961</v>
      </c>
      <c r="B88" s="22" t="s">
        <v>7962</v>
      </c>
      <c r="C88" s="22">
        <v>26</v>
      </c>
      <c r="D88" s="22"/>
      <c r="E88" s="36">
        <v>22560.7</v>
      </c>
      <c r="F88" s="35"/>
      <c r="G88" s="36">
        <f t="shared" si="3"/>
        <v>0</v>
      </c>
      <c r="H88" s="36">
        <f t="shared" si="4"/>
        <v>0</v>
      </c>
      <c r="I88" s="24">
        <f t="shared" si="5"/>
        <v>0</v>
      </c>
    </row>
    <row r="89" spans="1:9" ht="14.25" customHeight="1" x14ac:dyDescent="0.2">
      <c r="A89" s="22" t="s">
        <v>7963</v>
      </c>
      <c r="B89" s="22" t="s">
        <v>7964</v>
      </c>
      <c r="C89" s="22">
        <v>26</v>
      </c>
      <c r="D89" s="22"/>
      <c r="E89" s="36">
        <v>22560.7</v>
      </c>
      <c r="F89" s="35"/>
      <c r="G89" s="36">
        <f t="shared" si="3"/>
        <v>0</v>
      </c>
      <c r="H89" s="36">
        <f t="shared" si="4"/>
        <v>0</v>
      </c>
      <c r="I89" s="24">
        <f t="shared" si="5"/>
        <v>0</v>
      </c>
    </row>
    <row r="90" spans="1:9" ht="14.25" customHeight="1" x14ac:dyDescent="0.2">
      <c r="A90" s="22" t="s">
        <v>7965</v>
      </c>
      <c r="B90" s="22" t="s">
        <v>7966</v>
      </c>
      <c r="C90" s="22">
        <v>26</v>
      </c>
      <c r="D90" s="22"/>
      <c r="E90" s="36">
        <v>22560.7</v>
      </c>
      <c r="F90" s="35"/>
      <c r="G90" s="36">
        <f t="shared" si="3"/>
        <v>0</v>
      </c>
      <c r="H90" s="36">
        <f t="shared" si="4"/>
        <v>0</v>
      </c>
      <c r="I90" s="24">
        <f t="shared" si="5"/>
        <v>0</v>
      </c>
    </row>
    <row r="91" spans="1:9" ht="14.25" customHeight="1" x14ac:dyDescent="0.2">
      <c r="A91" s="22" t="s">
        <v>7967</v>
      </c>
      <c r="B91" s="22" t="s">
        <v>7968</v>
      </c>
      <c r="C91" s="22">
        <v>35</v>
      </c>
      <c r="D91" s="22"/>
      <c r="E91" s="36">
        <v>26082</v>
      </c>
      <c r="F91" s="35"/>
      <c r="G91" s="36">
        <f t="shared" si="3"/>
        <v>0</v>
      </c>
      <c r="H91" s="36">
        <f t="shared" si="4"/>
        <v>0</v>
      </c>
      <c r="I91" s="24">
        <f t="shared" si="5"/>
        <v>0</v>
      </c>
    </row>
    <row r="92" spans="1:9" ht="14.25" customHeight="1" x14ac:dyDescent="0.2">
      <c r="A92" s="22" t="s">
        <v>7969</v>
      </c>
      <c r="B92" s="22" t="s">
        <v>7970</v>
      </c>
      <c r="C92" s="22">
        <v>35</v>
      </c>
      <c r="D92" s="22"/>
      <c r="E92" s="36">
        <v>26082</v>
      </c>
      <c r="F92" s="35"/>
      <c r="G92" s="36">
        <f t="shared" si="3"/>
        <v>0</v>
      </c>
      <c r="H92" s="36">
        <f t="shared" si="4"/>
        <v>0</v>
      </c>
      <c r="I92" s="24">
        <f t="shared" si="5"/>
        <v>0</v>
      </c>
    </row>
    <row r="93" spans="1:9" ht="14.25" customHeight="1" x14ac:dyDescent="0.2">
      <c r="A93" s="22" t="s">
        <v>7971</v>
      </c>
      <c r="B93" s="22" t="s">
        <v>7972</v>
      </c>
      <c r="C93" s="22">
        <v>35</v>
      </c>
      <c r="D93" s="22"/>
      <c r="E93" s="36">
        <v>26082</v>
      </c>
      <c r="F93" s="35"/>
      <c r="G93" s="36">
        <f t="shared" si="3"/>
        <v>0</v>
      </c>
      <c r="H93" s="36">
        <f t="shared" si="4"/>
        <v>0</v>
      </c>
      <c r="I93" s="24">
        <f t="shared" si="5"/>
        <v>0</v>
      </c>
    </row>
    <row r="94" spans="1:9" ht="14.25" customHeight="1" x14ac:dyDescent="0.2">
      <c r="A94" s="22" t="s">
        <v>7973</v>
      </c>
      <c r="B94" s="22" t="s">
        <v>7974</v>
      </c>
      <c r="C94" s="22">
        <v>35</v>
      </c>
      <c r="D94" s="22"/>
      <c r="E94" s="36">
        <v>26082</v>
      </c>
      <c r="F94" s="35"/>
      <c r="G94" s="36">
        <f t="shared" si="3"/>
        <v>0</v>
      </c>
      <c r="H94" s="36">
        <f t="shared" si="4"/>
        <v>0</v>
      </c>
      <c r="I94" s="24">
        <f t="shared" si="5"/>
        <v>0</v>
      </c>
    </row>
    <row r="95" spans="1:9" ht="14.25" customHeight="1" x14ac:dyDescent="0.2">
      <c r="A95" s="22" t="s">
        <v>7975</v>
      </c>
      <c r="B95" s="22" t="s">
        <v>7976</v>
      </c>
      <c r="C95" s="22">
        <v>1.6</v>
      </c>
      <c r="D95" s="22"/>
      <c r="E95" s="36">
        <v>3924.95</v>
      </c>
      <c r="F95" s="35"/>
      <c r="G95" s="36">
        <f t="shared" si="3"/>
        <v>0</v>
      </c>
      <c r="H95" s="36">
        <f t="shared" si="4"/>
        <v>0</v>
      </c>
      <c r="I95" s="24">
        <f t="shared" si="5"/>
        <v>0</v>
      </c>
    </row>
    <row r="96" spans="1:9" ht="14.25" customHeight="1" x14ac:dyDescent="0.2">
      <c r="A96" s="22" t="s">
        <v>7977</v>
      </c>
      <c r="B96" s="22" t="s">
        <v>7978</v>
      </c>
      <c r="C96" s="22">
        <v>2.1</v>
      </c>
      <c r="D96" s="22"/>
      <c r="E96" s="36">
        <v>4112.3999999999996</v>
      </c>
      <c r="F96" s="35"/>
      <c r="G96" s="36">
        <f t="shared" si="3"/>
        <v>0</v>
      </c>
      <c r="H96" s="36">
        <f t="shared" si="4"/>
        <v>0</v>
      </c>
      <c r="I96" s="24">
        <f t="shared" si="5"/>
        <v>0</v>
      </c>
    </row>
    <row r="97" spans="1:9" ht="14.25" customHeight="1" x14ac:dyDescent="0.2">
      <c r="A97" s="22" t="s">
        <v>7979</v>
      </c>
      <c r="B97" s="22" t="s">
        <v>7980</v>
      </c>
      <c r="C97" s="22">
        <v>2.9</v>
      </c>
      <c r="D97" s="22"/>
      <c r="E97" s="36">
        <v>4159.55</v>
      </c>
      <c r="F97" s="35"/>
      <c r="G97" s="36">
        <f t="shared" si="3"/>
        <v>0</v>
      </c>
      <c r="H97" s="36">
        <f t="shared" si="4"/>
        <v>0</v>
      </c>
      <c r="I97" s="24">
        <f t="shared" si="5"/>
        <v>0</v>
      </c>
    </row>
    <row r="98" spans="1:9" ht="14.25" customHeight="1" x14ac:dyDescent="0.2">
      <c r="A98" s="22" t="s">
        <v>7981</v>
      </c>
      <c r="B98" s="22" t="s">
        <v>7982</v>
      </c>
      <c r="C98" s="22">
        <v>2.9</v>
      </c>
      <c r="D98" s="22"/>
      <c r="E98" s="36">
        <v>4159.55</v>
      </c>
      <c r="F98" s="35"/>
      <c r="G98" s="36">
        <f t="shared" si="3"/>
        <v>0</v>
      </c>
      <c r="H98" s="36">
        <f t="shared" si="4"/>
        <v>0</v>
      </c>
      <c r="I98" s="24">
        <f t="shared" si="5"/>
        <v>0</v>
      </c>
    </row>
    <row r="99" spans="1:9" ht="14.25" customHeight="1" x14ac:dyDescent="0.2">
      <c r="A99" s="22" t="s">
        <v>7983</v>
      </c>
      <c r="B99" s="22" t="s">
        <v>7984</v>
      </c>
      <c r="C99" s="22">
        <v>3.7</v>
      </c>
      <c r="D99" s="22"/>
      <c r="E99" s="36">
        <v>4396.45</v>
      </c>
      <c r="F99" s="35"/>
      <c r="G99" s="36">
        <f t="shared" si="3"/>
        <v>0</v>
      </c>
      <c r="H99" s="36">
        <f t="shared" si="4"/>
        <v>0</v>
      </c>
      <c r="I99" s="24">
        <f t="shared" si="5"/>
        <v>0</v>
      </c>
    </row>
    <row r="100" spans="1:9" ht="14.25" customHeight="1" x14ac:dyDescent="0.2">
      <c r="A100" s="22" t="s">
        <v>7985</v>
      </c>
      <c r="B100" s="22" t="s">
        <v>7986</v>
      </c>
      <c r="C100" s="22">
        <v>4.5999999999999996</v>
      </c>
      <c r="D100" s="22"/>
      <c r="E100" s="36">
        <v>4756.3999999999996</v>
      </c>
      <c r="F100" s="35"/>
      <c r="G100" s="36">
        <f t="shared" si="3"/>
        <v>0</v>
      </c>
      <c r="H100" s="36">
        <f t="shared" si="4"/>
        <v>0</v>
      </c>
      <c r="I100" s="24">
        <f t="shared" si="5"/>
        <v>0</v>
      </c>
    </row>
    <row r="101" spans="1:9" ht="14.25" customHeight="1" x14ac:dyDescent="0.2">
      <c r="A101" s="22" t="s">
        <v>7987</v>
      </c>
      <c r="B101" s="22" t="s">
        <v>7988</v>
      </c>
      <c r="C101" s="22">
        <v>5.8</v>
      </c>
      <c r="D101" s="22"/>
      <c r="E101" s="36">
        <v>5101.3999999999996</v>
      </c>
      <c r="F101" s="35"/>
      <c r="G101" s="36">
        <f t="shared" si="3"/>
        <v>0</v>
      </c>
      <c r="H101" s="36">
        <f t="shared" si="4"/>
        <v>0</v>
      </c>
      <c r="I101" s="24">
        <f t="shared" si="5"/>
        <v>0</v>
      </c>
    </row>
    <row r="102" spans="1:9" ht="14.25" customHeight="1" x14ac:dyDescent="0.2">
      <c r="A102" s="22" t="s">
        <v>7989</v>
      </c>
      <c r="B102" s="22" t="s">
        <v>7990</v>
      </c>
      <c r="C102" s="22">
        <v>2.9</v>
      </c>
      <c r="D102" s="22"/>
      <c r="E102" s="36">
        <v>4709.25</v>
      </c>
      <c r="F102" s="35"/>
      <c r="G102" s="36">
        <f t="shared" si="3"/>
        <v>0</v>
      </c>
      <c r="H102" s="36">
        <f t="shared" si="4"/>
        <v>0</v>
      </c>
      <c r="I102" s="24">
        <f t="shared" si="5"/>
        <v>0</v>
      </c>
    </row>
    <row r="103" spans="1:9" ht="14.25" customHeight="1" x14ac:dyDescent="0.2">
      <c r="A103" s="22" t="s">
        <v>7991</v>
      </c>
      <c r="B103" s="22" t="s">
        <v>7992</v>
      </c>
      <c r="C103" s="22">
        <v>3.7</v>
      </c>
      <c r="D103" s="22"/>
      <c r="E103" s="36">
        <v>5258.95</v>
      </c>
      <c r="F103" s="35"/>
      <c r="G103" s="36">
        <f t="shared" si="3"/>
        <v>0</v>
      </c>
      <c r="H103" s="36">
        <f t="shared" si="4"/>
        <v>0</v>
      </c>
      <c r="I103" s="24">
        <f t="shared" si="5"/>
        <v>0</v>
      </c>
    </row>
    <row r="104" spans="1:9" ht="14.25" customHeight="1" x14ac:dyDescent="0.2">
      <c r="A104" s="22" t="s">
        <v>7993</v>
      </c>
      <c r="B104" s="22" t="s">
        <v>7994</v>
      </c>
      <c r="C104" s="22">
        <v>4.5999999999999996</v>
      </c>
      <c r="D104" s="22"/>
      <c r="E104" s="36">
        <v>6043.25</v>
      </c>
      <c r="F104" s="35"/>
      <c r="G104" s="36">
        <f t="shared" si="3"/>
        <v>0</v>
      </c>
      <c r="H104" s="36">
        <f t="shared" si="4"/>
        <v>0</v>
      </c>
      <c r="I104" s="24">
        <f t="shared" si="5"/>
        <v>0</v>
      </c>
    </row>
    <row r="105" spans="1:9" ht="14.25" customHeight="1" x14ac:dyDescent="0.2">
      <c r="A105" s="22" t="s">
        <v>7995</v>
      </c>
      <c r="B105" s="22" t="s">
        <v>7996</v>
      </c>
      <c r="C105" s="22">
        <v>5.8</v>
      </c>
      <c r="D105" s="22"/>
      <c r="E105" s="36">
        <v>6908.05</v>
      </c>
      <c r="F105" s="35"/>
      <c r="G105" s="36">
        <f t="shared" si="3"/>
        <v>0</v>
      </c>
      <c r="H105" s="36">
        <f t="shared" si="4"/>
        <v>0</v>
      </c>
      <c r="I105" s="24">
        <f t="shared" si="5"/>
        <v>0</v>
      </c>
    </row>
    <row r="106" spans="1:9" ht="14.25" customHeight="1" x14ac:dyDescent="0.2">
      <c r="A106" s="22" t="s">
        <v>7997</v>
      </c>
      <c r="B106" s="22" t="s">
        <v>7998</v>
      </c>
      <c r="C106" s="22">
        <v>16.5</v>
      </c>
      <c r="D106" s="22"/>
      <c r="E106" s="36">
        <v>19561.5</v>
      </c>
      <c r="F106" s="35"/>
      <c r="G106" s="36">
        <f t="shared" si="3"/>
        <v>0</v>
      </c>
      <c r="H106" s="36">
        <f t="shared" si="4"/>
        <v>0</v>
      </c>
      <c r="I106" s="24">
        <f t="shared" si="5"/>
        <v>0</v>
      </c>
    </row>
    <row r="107" spans="1:9" ht="14.25" customHeight="1" x14ac:dyDescent="0.2">
      <c r="A107" s="22" t="s">
        <v>7999</v>
      </c>
      <c r="B107" s="22" t="s">
        <v>8000</v>
      </c>
      <c r="C107" s="22">
        <v>19.3</v>
      </c>
      <c r="D107" s="22"/>
      <c r="E107" s="36">
        <v>20865.599999999999</v>
      </c>
      <c r="F107" s="35"/>
      <c r="G107" s="36">
        <f t="shared" si="3"/>
        <v>0</v>
      </c>
      <c r="H107" s="36">
        <f t="shared" si="4"/>
        <v>0</v>
      </c>
      <c r="I107" s="24">
        <f t="shared" si="5"/>
        <v>0</v>
      </c>
    </row>
    <row r="108" spans="1:9" ht="14.25" customHeight="1" x14ac:dyDescent="0.2">
      <c r="A108" s="22" t="s">
        <v>8001</v>
      </c>
      <c r="B108" s="22" t="s">
        <v>8002</v>
      </c>
      <c r="C108" s="22">
        <v>19.3</v>
      </c>
      <c r="D108" s="22"/>
      <c r="E108" s="36">
        <v>20865.599999999999</v>
      </c>
      <c r="F108" s="35"/>
      <c r="G108" s="36">
        <f t="shared" si="3"/>
        <v>0</v>
      </c>
      <c r="H108" s="36">
        <f t="shared" si="4"/>
        <v>0</v>
      </c>
      <c r="I108" s="24">
        <f t="shared" si="5"/>
        <v>0</v>
      </c>
    </row>
    <row r="109" spans="1:9" ht="14.25" customHeight="1" x14ac:dyDescent="0.2">
      <c r="A109" s="22" t="s">
        <v>8003</v>
      </c>
      <c r="B109" s="22" t="s">
        <v>8004</v>
      </c>
      <c r="C109" s="22">
        <v>23</v>
      </c>
      <c r="D109" s="22"/>
      <c r="E109" s="36">
        <v>22169.7</v>
      </c>
      <c r="F109" s="35"/>
      <c r="G109" s="36">
        <f t="shared" si="3"/>
        <v>0</v>
      </c>
      <c r="H109" s="36">
        <f t="shared" si="4"/>
        <v>0</v>
      </c>
      <c r="I109" s="24">
        <f t="shared" si="5"/>
        <v>0</v>
      </c>
    </row>
    <row r="110" spans="1:9" ht="14.25" customHeight="1" x14ac:dyDescent="0.2">
      <c r="A110" s="22" t="s">
        <v>8005</v>
      </c>
      <c r="B110" s="22" t="s">
        <v>8006</v>
      </c>
      <c r="C110" s="22">
        <v>4.5999999999999996</v>
      </c>
      <c r="D110" s="22"/>
      <c r="E110" s="36">
        <v>9969.35</v>
      </c>
      <c r="F110" s="35"/>
      <c r="G110" s="36">
        <f t="shared" si="3"/>
        <v>0</v>
      </c>
      <c r="H110" s="36">
        <f t="shared" si="4"/>
        <v>0</v>
      </c>
      <c r="I110" s="24">
        <f t="shared" si="5"/>
        <v>0</v>
      </c>
    </row>
    <row r="111" spans="1:9" ht="14.25" customHeight="1" x14ac:dyDescent="0.2">
      <c r="A111" s="22" t="s">
        <v>8007</v>
      </c>
      <c r="B111" s="22" t="s">
        <v>8008</v>
      </c>
      <c r="C111" s="22">
        <v>5.8</v>
      </c>
      <c r="D111" s="22"/>
      <c r="E111" s="36">
        <v>10557</v>
      </c>
      <c r="F111" s="35"/>
      <c r="G111" s="36">
        <f t="shared" si="3"/>
        <v>0</v>
      </c>
      <c r="H111" s="36">
        <f t="shared" si="4"/>
        <v>0</v>
      </c>
      <c r="I111" s="24">
        <f t="shared" si="5"/>
        <v>0</v>
      </c>
    </row>
    <row r="112" spans="1:9" ht="14.25" customHeight="1" x14ac:dyDescent="0.2">
      <c r="A112" s="22" t="s">
        <v>8009</v>
      </c>
      <c r="B112" s="22" t="s">
        <v>8010</v>
      </c>
      <c r="C112" s="22">
        <v>7.5</v>
      </c>
      <c r="D112" s="22"/>
      <c r="E112" s="36">
        <v>9865.85</v>
      </c>
      <c r="F112" s="35"/>
      <c r="G112" s="36">
        <f t="shared" si="3"/>
        <v>0</v>
      </c>
      <c r="H112" s="36">
        <f t="shared" si="4"/>
        <v>0</v>
      </c>
      <c r="I112" s="24">
        <f t="shared" si="5"/>
        <v>0</v>
      </c>
    </row>
    <row r="113" spans="1:9" ht="14.25" customHeight="1" x14ac:dyDescent="0.2">
      <c r="A113" s="22" t="s">
        <v>8011</v>
      </c>
      <c r="B113" s="22" t="s">
        <v>8012</v>
      </c>
      <c r="C113" s="22">
        <v>10.5</v>
      </c>
      <c r="D113" s="22"/>
      <c r="E113" s="36">
        <v>11490.8</v>
      </c>
      <c r="F113" s="35"/>
      <c r="G113" s="36">
        <f t="shared" si="3"/>
        <v>0</v>
      </c>
      <c r="H113" s="36">
        <f t="shared" si="4"/>
        <v>0</v>
      </c>
      <c r="I113" s="24">
        <f t="shared" si="5"/>
        <v>0</v>
      </c>
    </row>
    <row r="114" spans="1:9" ht="14.25" customHeight="1" x14ac:dyDescent="0.2">
      <c r="A114" s="22" t="s">
        <v>8013</v>
      </c>
      <c r="B114" s="22" t="s">
        <v>8014</v>
      </c>
      <c r="C114" s="22">
        <v>12.5</v>
      </c>
      <c r="D114" s="22"/>
      <c r="E114" s="36">
        <v>12298.1</v>
      </c>
      <c r="F114" s="35"/>
      <c r="G114" s="36">
        <f t="shared" si="3"/>
        <v>0</v>
      </c>
      <c r="H114" s="36">
        <f t="shared" si="4"/>
        <v>0</v>
      </c>
      <c r="I114" s="24">
        <f t="shared" si="5"/>
        <v>0</v>
      </c>
    </row>
    <row r="115" spans="1:9" ht="14.25" customHeight="1" x14ac:dyDescent="0.2">
      <c r="A115" s="22" t="s">
        <v>8015</v>
      </c>
      <c r="B115" s="22" t="s">
        <v>8016</v>
      </c>
      <c r="C115" s="22">
        <v>16.5</v>
      </c>
      <c r="D115" s="22"/>
      <c r="E115" s="36">
        <v>19561.5</v>
      </c>
      <c r="F115" s="35"/>
      <c r="G115" s="36">
        <f t="shared" si="3"/>
        <v>0</v>
      </c>
      <c r="H115" s="36">
        <f t="shared" si="4"/>
        <v>0</v>
      </c>
      <c r="I115" s="24">
        <f t="shared" si="5"/>
        <v>0</v>
      </c>
    </row>
    <row r="116" spans="1:9" ht="14.25" customHeight="1" x14ac:dyDescent="0.2">
      <c r="A116" s="22" t="s">
        <v>8017</v>
      </c>
      <c r="B116" s="22" t="s">
        <v>8018</v>
      </c>
      <c r="C116" s="22">
        <v>19.3</v>
      </c>
      <c r="D116" s="22"/>
      <c r="E116" s="36">
        <v>20865.599999999999</v>
      </c>
      <c r="F116" s="35"/>
      <c r="G116" s="36">
        <f t="shared" si="3"/>
        <v>0</v>
      </c>
      <c r="H116" s="36">
        <f t="shared" si="4"/>
        <v>0</v>
      </c>
      <c r="I116" s="24">
        <f t="shared" si="5"/>
        <v>0</v>
      </c>
    </row>
    <row r="117" spans="1:9" ht="14.25" customHeight="1" x14ac:dyDescent="0.2">
      <c r="A117" s="22" t="s">
        <v>8019</v>
      </c>
      <c r="B117" s="22" t="s">
        <v>8020</v>
      </c>
      <c r="C117" s="22">
        <v>21</v>
      </c>
      <c r="D117" s="22"/>
      <c r="E117" s="36">
        <v>22821.75</v>
      </c>
      <c r="F117" s="35"/>
      <c r="G117" s="36">
        <f t="shared" si="3"/>
        <v>0</v>
      </c>
      <c r="H117" s="36">
        <f t="shared" si="4"/>
        <v>0</v>
      </c>
      <c r="I117" s="24">
        <f t="shared" si="5"/>
        <v>0</v>
      </c>
    </row>
    <row r="118" spans="1:9" ht="14.25" customHeight="1" x14ac:dyDescent="0.2">
      <c r="A118" s="22" t="s">
        <v>8021</v>
      </c>
      <c r="B118" s="22" t="s">
        <v>8022</v>
      </c>
      <c r="C118" s="22">
        <v>26</v>
      </c>
      <c r="D118" s="22"/>
      <c r="E118" s="36">
        <v>23473.8</v>
      </c>
      <c r="F118" s="35"/>
      <c r="G118" s="36">
        <f t="shared" si="3"/>
        <v>0</v>
      </c>
      <c r="H118" s="36">
        <f t="shared" si="4"/>
        <v>0</v>
      </c>
      <c r="I118" s="24">
        <f t="shared" si="5"/>
        <v>0</v>
      </c>
    </row>
    <row r="119" spans="1:9" ht="14.25" customHeight="1" x14ac:dyDescent="0.2">
      <c r="A119" s="22" t="s">
        <v>8023</v>
      </c>
      <c r="B119" s="22" t="s">
        <v>8024</v>
      </c>
      <c r="C119" s="22">
        <v>34</v>
      </c>
      <c r="D119" s="22"/>
      <c r="E119" s="36">
        <v>40406.400000000001</v>
      </c>
      <c r="F119" s="35"/>
      <c r="G119" s="36">
        <f t="shared" si="3"/>
        <v>0</v>
      </c>
      <c r="H119" s="36">
        <f t="shared" si="4"/>
        <v>0</v>
      </c>
      <c r="I119" s="24">
        <f t="shared" si="5"/>
        <v>0</v>
      </c>
    </row>
    <row r="120" spans="1:9" ht="14.25" customHeight="1" x14ac:dyDescent="0.2">
      <c r="A120" s="22" t="s">
        <v>8025</v>
      </c>
      <c r="B120" s="22" t="s">
        <v>8026</v>
      </c>
      <c r="C120" s="22">
        <v>42</v>
      </c>
      <c r="D120" s="22"/>
      <c r="E120" s="36">
        <v>41127.449999999997</v>
      </c>
      <c r="F120" s="35"/>
      <c r="G120" s="36">
        <f t="shared" si="3"/>
        <v>0</v>
      </c>
      <c r="H120" s="36">
        <f t="shared" si="4"/>
        <v>0</v>
      </c>
      <c r="I120" s="24">
        <f t="shared" si="5"/>
        <v>0</v>
      </c>
    </row>
    <row r="121" spans="1:9" ht="14.25" customHeight="1" x14ac:dyDescent="0.2">
      <c r="A121" s="22" t="s">
        <v>8027</v>
      </c>
      <c r="B121" s="22" t="s">
        <v>8028</v>
      </c>
      <c r="C121" s="22">
        <v>51</v>
      </c>
      <c r="D121" s="22"/>
      <c r="E121" s="36">
        <v>42540.800000000003</v>
      </c>
      <c r="F121" s="35"/>
      <c r="G121" s="36">
        <f t="shared" si="3"/>
        <v>0</v>
      </c>
      <c r="H121" s="36">
        <f t="shared" si="4"/>
        <v>0</v>
      </c>
      <c r="I121" s="24">
        <f t="shared" si="5"/>
        <v>0</v>
      </c>
    </row>
    <row r="122" spans="1:9" ht="14.25" customHeight="1" x14ac:dyDescent="0.2">
      <c r="A122" s="22" t="s">
        <v>8029</v>
      </c>
      <c r="B122" s="22" t="s">
        <v>8030</v>
      </c>
      <c r="C122" s="22">
        <v>62</v>
      </c>
      <c r="D122" s="22"/>
      <c r="E122" s="36">
        <v>51707.45</v>
      </c>
      <c r="F122" s="35"/>
      <c r="G122" s="36">
        <f t="shared" si="3"/>
        <v>0</v>
      </c>
      <c r="H122" s="36">
        <f t="shared" si="4"/>
        <v>0</v>
      </c>
      <c r="I122" s="24">
        <f t="shared" si="5"/>
        <v>0</v>
      </c>
    </row>
    <row r="123" spans="1:9" ht="14.25" customHeight="1" x14ac:dyDescent="0.2">
      <c r="A123" s="22" t="s">
        <v>8031</v>
      </c>
      <c r="B123" s="22" t="s">
        <v>8032</v>
      </c>
      <c r="C123" s="22">
        <v>34</v>
      </c>
      <c r="D123" s="22"/>
      <c r="E123" s="36">
        <v>45131.75</v>
      </c>
      <c r="F123" s="35"/>
      <c r="G123" s="36">
        <f t="shared" si="3"/>
        <v>0</v>
      </c>
      <c r="H123" s="36">
        <f t="shared" si="4"/>
        <v>0</v>
      </c>
      <c r="I123" s="24">
        <f t="shared" si="5"/>
        <v>0</v>
      </c>
    </row>
    <row r="124" spans="1:9" ht="14.25" customHeight="1" x14ac:dyDescent="0.2">
      <c r="A124" s="22" t="s">
        <v>8033</v>
      </c>
      <c r="B124" s="22" t="s">
        <v>8034</v>
      </c>
      <c r="C124" s="22">
        <v>42</v>
      </c>
      <c r="D124" s="22"/>
      <c r="E124" s="36">
        <v>45885</v>
      </c>
      <c r="F124" s="35"/>
      <c r="G124" s="36">
        <f t="shared" si="3"/>
        <v>0</v>
      </c>
      <c r="H124" s="36">
        <f t="shared" si="4"/>
        <v>0</v>
      </c>
      <c r="I124" s="24">
        <f t="shared" si="5"/>
        <v>0</v>
      </c>
    </row>
    <row r="125" spans="1:9" ht="14.25" customHeight="1" x14ac:dyDescent="0.2">
      <c r="A125" s="22" t="s">
        <v>8035</v>
      </c>
      <c r="B125" s="22" t="s">
        <v>8036</v>
      </c>
      <c r="C125" s="22">
        <v>51</v>
      </c>
      <c r="D125" s="22"/>
      <c r="E125" s="36">
        <v>47328.25</v>
      </c>
      <c r="F125" s="35"/>
      <c r="G125" s="36">
        <f t="shared" si="3"/>
        <v>0</v>
      </c>
      <c r="H125" s="36">
        <f t="shared" si="4"/>
        <v>0</v>
      </c>
      <c r="I125" s="24">
        <f t="shared" si="5"/>
        <v>0</v>
      </c>
    </row>
    <row r="126" spans="1:9" ht="14.25" customHeight="1" x14ac:dyDescent="0.2">
      <c r="A126" s="22" t="s">
        <v>8037</v>
      </c>
      <c r="B126" s="22" t="s">
        <v>8038</v>
      </c>
      <c r="C126" s="22">
        <v>62</v>
      </c>
      <c r="D126" s="22"/>
      <c r="E126" s="36">
        <v>58850.1</v>
      </c>
      <c r="F126" s="35"/>
      <c r="G126" s="36">
        <f t="shared" si="3"/>
        <v>0</v>
      </c>
      <c r="H126" s="36">
        <f t="shared" si="4"/>
        <v>0</v>
      </c>
      <c r="I126" s="24">
        <f t="shared" si="5"/>
        <v>0</v>
      </c>
    </row>
    <row r="127" spans="1:9" ht="14.25" customHeight="1" x14ac:dyDescent="0.2">
      <c r="A127" s="22" t="s">
        <v>8039</v>
      </c>
      <c r="B127" s="22" t="s">
        <v>8040</v>
      </c>
      <c r="C127" s="22">
        <v>1.5</v>
      </c>
      <c r="D127" s="22"/>
      <c r="E127" s="36">
        <v>4396.45</v>
      </c>
      <c r="F127" s="35"/>
      <c r="G127" s="36">
        <f t="shared" si="3"/>
        <v>0</v>
      </c>
      <c r="H127" s="36">
        <f t="shared" si="4"/>
        <v>0</v>
      </c>
      <c r="I127" s="24">
        <f t="shared" si="5"/>
        <v>0</v>
      </c>
    </row>
    <row r="128" spans="1:9" ht="14.25" customHeight="1" x14ac:dyDescent="0.2">
      <c r="A128" s="22" t="s">
        <v>8041</v>
      </c>
      <c r="B128" s="22" t="s">
        <v>8042</v>
      </c>
      <c r="C128" s="22">
        <v>1.5</v>
      </c>
      <c r="D128" s="22"/>
      <c r="E128" s="36">
        <v>4396.45</v>
      </c>
      <c r="F128" s="35"/>
      <c r="G128" s="36">
        <f t="shared" si="3"/>
        <v>0</v>
      </c>
      <c r="H128" s="36">
        <f t="shared" si="4"/>
        <v>0</v>
      </c>
      <c r="I128" s="24">
        <f t="shared" si="5"/>
        <v>0</v>
      </c>
    </row>
    <row r="129" spans="1:9" ht="14.25" customHeight="1" x14ac:dyDescent="0.2">
      <c r="A129" s="22" t="s">
        <v>8043</v>
      </c>
      <c r="B129" s="22" t="s">
        <v>8044</v>
      </c>
      <c r="C129" s="22">
        <v>1.5</v>
      </c>
      <c r="D129" s="22"/>
      <c r="E129" s="36">
        <v>4396.45</v>
      </c>
      <c r="F129" s="35"/>
      <c r="G129" s="36">
        <f t="shared" si="3"/>
        <v>0</v>
      </c>
      <c r="H129" s="36">
        <f t="shared" si="4"/>
        <v>0</v>
      </c>
      <c r="I129" s="24">
        <f t="shared" si="5"/>
        <v>0</v>
      </c>
    </row>
    <row r="130" spans="1:9" ht="14.25" customHeight="1" x14ac:dyDescent="0.2">
      <c r="A130" s="22" t="s">
        <v>8045</v>
      </c>
      <c r="B130" s="22" t="s">
        <v>8046</v>
      </c>
      <c r="C130" s="22">
        <v>1.5</v>
      </c>
      <c r="D130" s="22"/>
      <c r="E130" s="36">
        <v>6200.8</v>
      </c>
      <c r="F130" s="35"/>
      <c r="G130" s="36">
        <f t="shared" si="3"/>
        <v>0</v>
      </c>
      <c r="H130" s="36">
        <f t="shared" si="4"/>
        <v>0</v>
      </c>
      <c r="I130" s="24">
        <f t="shared" si="5"/>
        <v>0</v>
      </c>
    </row>
    <row r="131" spans="1:9" ht="14.25" customHeight="1" x14ac:dyDescent="0.2">
      <c r="A131" s="22" t="s">
        <v>8047</v>
      </c>
      <c r="B131" s="22" t="s">
        <v>8048</v>
      </c>
      <c r="C131" s="22">
        <v>1.5</v>
      </c>
      <c r="D131" s="22"/>
      <c r="E131" s="36">
        <v>6200.8</v>
      </c>
      <c r="F131" s="35"/>
      <c r="G131" s="36">
        <f t="shared" si="3"/>
        <v>0</v>
      </c>
      <c r="H131" s="36">
        <f t="shared" si="4"/>
        <v>0</v>
      </c>
      <c r="I131" s="24">
        <f t="shared" si="5"/>
        <v>0</v>
      </c>
    </row>
    <row r="132" spans="1:9" ht="14.25" customHeight="1" x14ac:dyDescent="0.2">
      <c r="A132" s="22" t="s">
        <v>8049</v>
      </c>
      <c r="B132" s="22" t="s">
        <v>8050</v>
      </c>
      <c r="C132" s="22">
        <v>1.8</v>
      </c>
      <c r="D132" s="22"/>
      <c r="E132" s="36">
        <v>6828.7</v>
      </c>
      <c r="F132" s="35"/>
      <c r="G132" s="36">
        <f t="shared" si="3"/>
        <v>0</v>
      </c>
      <c r="H132" s="36">
        <f t="shared" si="4"/>
        <v>0</v>
      </c>
      <c r="I132" s="24">
        <f t="shared" si="5"/>
        <v>0</v>
      </c>
    </row>
    <row r="133" spans="1:9" ht="14.25" customHeight="1" x14ac:dyDescent="0.2">
      <c r="A133" s="22" t="s">
        <v>8051</v>
      </c>
      <c r="B133" s="22" t="s">
        <v>8052</v>
      </c>
      <c r="C133" s="22">
        <v>1.8</v>
      </c>
      <c r="D133" s="22"/>
      <c r="E133" s="36">
        <v>6828.7</v>
      </c>
      <c r="F133" s="35"/>
      <c r="G133" s="36">
        <f t="shared" si="3"/>
        <v>0</v>
      </c>
      <c r="H133" s="36">
        <f t="shared" si="4"/>
        <v>0</v>
      </c>
      <c r="I133" s="24">
        <f t="shared" si="5"/>
        <v>0</v>
      </c>
    </row>
    <row r="134" spans="1:9" ht="14.25" customHeight="1" x14ac:dyDescent="0.2">
      <c r="A134" s="22" t="s">
        <v>8053</v>
      </c>
      <c r="B134" s="22" t="s">
        <v>8054</v>
      </c>
      <c r="C134" s="22">
        <v>4</v>
      </c>
      <c r="D134" s="22"/>
      <c r="E134" s="36">
        <v>9911.85</v>
      </c>
      <c r="F134" s="35"/>
      <c r="G134" s="36">
        <f t="shared" si="3"/>
        <v>0</v>
      </c>
      <c r="H134" s="36">
        <f t="shared" si="4"/>
        <v>0</v>
      </c>
      <c r="I134" s="24">
        <f t="shared" si="5"/>
        <v>0</v>
      </c>
    </row>
    <row r="135" spans="1:9" ht="14.25" customHeight="1" x14ac:dyDescent="0.2">
      <c r="A135" s="22" t="s">
        <v>8055</v>
      </c>
      <c r="B135" s="22" t="s">
        <v>8056</v>
      </c>
      <c r="C135" s="22">
        <v>4</v>
      </c>
      <c r="D135" s="22"/>
      <c r="E135" s="36">
        <v>9911.85</v>
      </c>
      <c r="F135" s="35"/>
      <c r="G135" s="36">
        <f t="shared" si="3"/>
        <v>0</v>
      </c>
      <c r="H135" s="36">
        <f t="shared" si="4"/>
        <v>0</v>
      </c>
      <c r="I135" s="24">
        <f t="shared" si="5"/>
        <v>0</v>
      </c>
    </row>
    <row r="136" spans="1:9" ht="14.25" customHeight="1" x14ac:dyDescent="0.2">
      <c r="A136" s="22" t="s">
        <v>8057</v>
      </c>
      <c r="B136" s="22" t="s">
        <v>8058</v>
      </c>
      <c r="C136" s="22">
        <v>4</v>
      </c>
      <c r="D136" s="22"/>
      <c r="E136" s="36">
        <v>9911.85</v>
      </c>
      <c r="F136" s="35"/>
      <c r="G136" s="36">
        <f t="shared" si="3"/>
        <v>0</v>
      </c>
      <c r="H136" s="36">
        <f t="shared" si="4"/>
        <v>0</v>
      </c>
      <c r="I136" s="24">
        <f t="shared" si="5"/>
        <v>0</v>
      </c>
    </row>
    <row r="137" spans="1:9" ht="14.25" customHeight="1" x14ac:dyDescent="0.2">
      <c r="A137" s="22" t="s">
        <v>8059</v>
      </c>
      <c r="B137" s="22" t="s">
        <v>8060</v>
      </c>
      <c r="C137" s="22">
        <v>11</v>
      </c>
      <c r="D137" s="22"/>
      <c r="E137" s="36">
        <v>20865.599999999999</v>
      </c>
      <c r="F137" s="35"/>
      <c r="G137" s="36">
        <f t="shared" si="3"/>
        <v>0</v>
      </c>
      <c r="H137" s="36">
        <f t="shared" si="4"/>
        <v>0</v>
      </c>
      <c r="I137" s="24">
        <f t="shared" si="5"/>
        <v>0</v>
      </c>
    </row>
    <row r="138" spans="1:9" ht="14.25" customHeight="1" x14ac:dyDescent="0.2">
      <c r="A138" s="22" t="s">
        <v>8061</v>
      </c>
      <c r="B138" s="22" t="s">
        <v>8062</v>
      </c>
      <c r="C138" s="22">
        <v>15</v>
      </c>
      <c r="D138" s="22"/>
      <c r="E138" s="36">
        <v>21778.7</v>
      </c>
      <c r="F138" s="35"/>
      <c r="G138" s="36">
        <f t="shared" si="3"/>
        <v>0</v>
      </c>
      <c r="H138" s="36">
        <f t="shared" si="4"/>
        <v>0</v>
      </c>
      <c r="I138" s="24">
        <f t="shared" si="5"/>
        <v>0</v>
      </c>
    </row>
    <row r="139" spans="1:9" ht="14.25" customHeight="1" x14ac:dyDescent="0.2">
      <c r="A139" s="22" t="s">
        <v>8063</v>
      </c>
      <c r="B139" s="22" t="s">
        <v>8064</v>
      </c>
      <c r="C139" s="22">
        <v>19.5</v>
      </c>
      <c r="D139" s="22"/>
      <c r="E139" s="36">
        <v>26082</v>
      </c>
      <c r="F139" s="35"/>
      <c r="G139" s="36">
        <f t="shared" si="3"/>
        <v>0</v>
      </c>
      <c r="H139" s="36">
        <f t="shared" si="4"/>
        <v>0</v>
      </c>
      <c r="I139" s="24">
        <f t="shared" si="5"/>
        <v>0</v>
      </c>
    </row>
    <row r="140" spans="1:9" ht="14.25" customHeight="1" x14ac:dyDescent="0.2">
      <c r="A140" s="22" t="s">
        <v>8065</v>
      </c>
      <c r="B140" s="22" t="s">
        <v>8066</v>
      </c>
      <c r="C140" s="22">
        <v>25</v>
      </c>
      <c r="D140" s="22"/>
      <c r="E140" s="36">
        <v>44360.1</v>
      </c>
      <c r="F140" s="35"/>
      <c r="G140" s="36">
        <f t="shared" si="3"/>
        <v>0</v>
      </c>
      <c r="H140" s="36">
        <f t="shared" si="4"/>
        <v>0</v>
      </c>
      <c r="I140" s="24">
        <f t="shared" si="5"/>
        <v>0</v>
      </c>
    </row>
    <row r="141" spans="1:9" ht="14.25" customHeight="1" x14ac:dyDescent="0.2">
      <c r="A141" s="22" t="s">
        <v>8067</v>
      </c>
      <c r="B141" s="22" t="s">
        <v>8068</v>
      </c>
      <c r="C141" s="22">
        <v>34</v>
      </c>
      <c r="D141" s="22"/>
      <c r="E141" s="36">
        <v>45020.2</v>
      </c>
      <c r="F141" s="35"/>
      <c r="G141" s="36">
        <f t="shared" ref="G141:G149" si="6">IF(F141="",IF($I$9="","",$I$9),F141)</f>
        <v>0</v>
      </c>
      <c r="H141" s="36">
        <f t="shared" ref="H141:H149" si="7">ROUND(E141*(G141),2)</f>
        <v>0</v>
      </c>
      <c r="I141" s="24">
        <f t="shared" ref="I141:I149" si="8">H141*$I$11</f>
        <v>0</v>
      </c>
    </row>
    <row r="142" spans="1:9" ht="14.25" customHeight="1" x14ac:dyDescent="0.2">
      <c r="A142" s="22" t="s">
        <v>8069</v>
      </c>
      <c r="B142" s="22" t="s">
        <v>8070</v>
      </c>
      <c r="C142" s="22">
        <v>42</v>
      </c>
      <c r="D142" s="22"/>
      <c r="E142" s="36">
        <v>46576.15</v>
      </c>
      <c r="F142" s="35"/>
      <c r="G142" s="36">
        <f t="shared" si="6"/>
        <v>0</v>
      </c>
      <c r="H142" s="36">
        <f t="shared" si="7"/>
        <v>0</v>
      </c>
      <c r="I142" s="24">
        <f t="shared" si="8"/>
        <v>0</v>
      </c>
    </row>
    <row r="143" spans="1:9" ht="14.25" customHeight="1" x14ac:dyDescent="0.2">
      <c r="A143" s="22" t="s">
        <v>8071</v>
      </c>
      <c r="B143" s="22" t="s">
        <v>8072</v>
      </c>
      <c r="C143" s="22">
        <v>51</v>
      </c>
      <c r="D143" s="22"/>
      <c r="E143" s="36">
        <v>64736.95</v>
      </c>
      <c r="F143" s="35"/>
      <c r="G143" s="36">
        <f t="shared" si="6"/>
        <v>0</v>
      </c>
      <c r="H143" s="36">
        <f t="shared" si="7"/>
        <v>0</v>
      </c>
      <c r="I143" s="24">
        <f t="shared" si="8"/>
        <v>0</v>
      </c>
    </row>
    <row r="144" spans="1:9" ht="14.25" customHeight="1" x14ac:dyDescent="0.2">
      <c r="A144" s="22" t="s">
        <v>8073</v>
      </c>
      <c r="B144" s="22" t="s">
        <v>8074</v>
      </c>
      <c r="C144" s="22">
        <v>25</v>
      </c>
      <c r="D144" s="22"/>
      <c r="E144" s="36">
        <v>49182.05</v>
      </c>
      <c r="F144" s="35"/>
      <c r="G144" s="36">
        <f t="shared" si="6"/>
        <v>0</v>
      </c>
      <c r="H144" s="36">
        <f t="shared" si="7"/>
        <v>0</v>
      </c>
      <c r="I144" s="24">
        <f t="shared" si="8"/>
        <v>0</v>
      </c>
    </row>
    <row r="145" spans="1:9" ht="14.25" customHeight="1" x14ac:dyDescent="0.2">
      <c r="A145" s="22" t="s">
        <v>8075</v>
      </c>
      <c r="B145" s="22" t="s">
        <v>8076</v>
      </c>
      <c r="C145" s="22">
        <v>34</v>
      </c>
      <c r="D145" s="22"/>
      <c r="E145" s="36">
        <v>49854.8</v>
      </c>
      <c r="F145" s="35"/>
      <c r="G145" s="36">
        <f t="shared" si="6"/>
        <v>0</v>
      </c>
      <c r="H145" s="36">
        <f t="shared" si="7"/>
        <v>0</v>
      </c>
      <c r="I145" s="24">
        <f t="shared" si="8"/>
        <v>0</v>
      </c>
    </row>
    <row r="146" spans="1:9" ht="14.25" customHeight="1" x14ac:dyDescent="0.2">
      <c r="A146" s="22" t="s">
        <v>8077</v>
      </c>
      <c r="B146" s="22" t="s">
        <v>8078</v>
      </c>
      <c r="C146" s="22">
        <v>42</v>
      </c>
      <c r="D146" s="22"/>
      <c r="E146" s="36">
        <v>51441.8</v>
      </c>
      <c r="F146" s="35"/>
      <c r="G146" s="36">
        <f t="shared" si="6"/>
        <v>0</v>
      </c>
      <c r="H146" s="36">
        <f t="shared" si="7"/>
        <v>0</v>
      </c>
      <c r="I146" s="24">
        <f t="shared" si="8"/>
        <v>0</v>
      </c>
    </row>
    <row r="147" spans="1:9" ht="14.25" customHeight="1" x14ac:dyDescent="0.2">
      <c r="A147" s="22" t="s">
        <v>8079</v>
      </c>
      <c r="B147" s="22" t="s">
        <v>8080</v>
      </c>
      <c r="C147" s="22">
        <v>51</v>
      </c>
      <c r="D147" s="22"/>
      <c r="E147" s="36">
        <v>73433.25</v>
      </c>
      <c r="F147" s="35"/>
      <c r="G147" s="36">
        <f t="shared" si="6"/>
        <v>0</v>
      </c>
      <c r="H147" s="36">
        <f t="shared" si="7"/>
        <v>0</v>
      </c>
      <c r="I147" s="24">
        <f t="shared" si="8"/>
        <v>0</v>
      </c>
    </row>
    <row r="148" spans="1:9" ht="14.25" customHeight="1" x14ac:dyDescent="0.2">
      <c r="A148" s="22" t="s">
        <v>8081</v>
      </c>
      <c r="B148" s="22" t="s">
        <v>8082</v>
      </c>
      <c r="C148" s="22">
        <v>21</v>
      </c>
      <c r="D148" s="22"/>
      <c r="E148" s="36">
        <v>47217.85</v>
      </c>
      <c r="F148" s="35"/>
      <c r="G148" s="36">
        <f t="shared" si="6"/>
        <v>0</v>
      </c>
      <c r="H148" s="36">
        <f t="shared" si="7"/>
        <v>0</v>
      </c>
      <c r="I148" s="24">
        <f t="shared" si="8"/>
        <v>0</v>
      </c>
    </row>
    <row r="149" spans="1:9" ht="14.25" customHeight="1" x14ac:dyDescent="0.2">
      <c r="A149" s="22" t="s">
        <v>8083</v>
      </c>
      <c r="B149" s="22" t="s">
        <v>8084</v>
      </c>
      <c r="C149" s="22">
        <v>21</v>
      </c>
      <c r="D149" s="22"/>
      <c r="E149" s="36">
        <v>52084.65</v>
      </c>
      <c r="F149" s="35"/>
      <c r="G149" s="36">
        <f t="shared" si="6"/>
        <v>0</v>
      </c>
      <c r="H149" s="36">
        <f t="shared" si="7"/>
        <v>0</v>
      </c>
      <c r="I149" s="24">
        <f t="shared" si="8"/>
        <v>0</v>
      </c>
    </row>
    <row r="150" spans="1:9" ht="14.25" customHeight="1" x14ac:dyDescent="0.2">
      <c r="A150" s="229"/>
      <c r="B150" s="229"/>
      <c r="C150" s="229"/>
      <c r="D150" s="229"/>
      <c r="E150" s="267"/>
      <c r="F150" s="229"/>
      <c r="G150" s="229"/>
      <c r="H150" s="229"/>
      <c r="I150" s="240"/>
    </row>
    <row r="151" spans="1:9" ht="14.25" customHeight="1" x14ac:dyDescent="0.2">
      <c r="A151" s="273" t="s">
        <v>7809</v>
      </c>
      <c r="B151" s="168"/>
      <c r="C151" s="168" t="s">
        <v>159</v>
      </c>
      <c r="D151" s="168" t="s">
        <v>0</v>
      </c>
      <c r="E151" s="168" t="s">
        <v>15</v>
      </c>
      <c r="F151" s="168"/>
      <c r="G151" s="168"/>
      <c r="H151" s="173" t="str">
        <f>E151</f>
        <v>€</v>
      </c>
      <c r="I151" s="156">
        <f>$I$10</f>
        <v>0</v>
      </c>
    </row>
    <row r="152" spans="1:9" ht="14.25" customHeight="1" x14ac:dyDescent="0.2">
      <c r="A152" s="22" t="s">
        <v>8085</v>
      </c>
      <c r="B152" s="22" t="s">
        <v>8086</v>
      </c>
      <c r="C152" s="22">
        <v>16.5</v>
      </c>
      <c r="D152" s="22"/>
      <c r="E152" s="36">
        <v>21126.65</v>
      </c>
      <c r="F152" s="35"/>
      <c r="G152" s="36">
        <f t="shared" ref="G152:G216" si="9">IF(F152="",IF($I$9="","",$I$9),F152)</f>
        <v>0</v>
      </c>
      <c r="H152" s="36">
        <f t="shared" ref="H152:H206" si="10">ROUND(E152*(G152),2)</f>
        <v>0</v>
      </c>
      <c r="I152" s="24">
        <f t="shared" ref="I152:I216" si="11">H152*$I$11</f>
        <v>0</v>
      </c>
    </row>
    <row r="153" spans="1:9" ht="14.25" customHeight="1" x14ac:dyDescent="0.2">
      <c r="A153" s="22" t="s">
        <v>8087</v>
      </c>
      <c r="B153" s="22" t="s">
        <v>8088</v>
      </c>
      <c r="C153" s="22">
        <v>19.3</v>
      </c>
      <c r="D153" s="22"/>
      <c r="E153" s="36">
        <v>22821.75</v>
      </c>
      <c r="F153" s="35"/>
      <c r="G153" s="36">
        <f t="shared" si="9"/>
        <v>0</v>
      </c>
      <c r="H153" s="36">
        <f t="shared" si="10"/>
        <v>0</v>
      </c>
      <c r="I153" s="24">
        <f t="shared" si="11"/>
        <v>0</v>
      </c>
    </row>
    <row r="154" spans="1:9" ht="14.25" customHeight="1" x14ac:dyDescent="0.2">
      <c r="A154" s="22" t="s">
        <v>8089</v>
      </c>
      <c r="B154" s="22" t="s">
        <v>8090</v>
      </c>
      <c r="C154" s="22">
        <v>21</v>
      </c>
      <c r="D154" s="22"/>
      <c r="E154" s="36">
        <v>24125.85</v>
      </c>
      <c r="F154" s="35"/>
      <c r="G154" s="36">
        <f t="shared" si="9"/>
        <v>0</v>
      </c>
      <c r="H154" s="36">
        <f t="shared" si="10"/>
        <v>0</v>
      </c>
      <c r="I154" s="24">
        <f t="shared" si="11"/>
        <v>0</v>
      </c>
    </row>
    <row r="155" spans="1:9" ht="14.25" customHeight="1" x14ac:dyDescent="0.2">
      <c r="A155" s="22" t="s">
        <v>8091</v>
      </c>
      <c r="B155" s="22" t="s">
        <v>8092</v>
      </c>
      <c r="C155" s="22">
        <v>26</v>
      </c>
      <c r="D155" s="22"/>
      <c r="E155" s="36">
        <v>25429.95</v>
      </c>
      <c r="F155" s="35"/>
      <c r="G155" s="36">
        <f t="shared" si="9"/>
        <v>0</v>
      </c>
      <c r="H155" s="36">
        <f t="shared" si="10"/>
        <v>0</v>
      </c>
      <c r="I155" s="24">
        <f t="shared" si="11"/>
        <v>0</v>
      </c>
    </row>
    <row r="156" spans="1:9" ht="14.25" customHeight="1" x14ac:dyDescent="0.2">
      <c r="A156" s="22" t="s">
        <v>8093</v>
      </c>
      <c r="B156" s="22" t="s">
        <v>8094</v>
      </c>
      <c r="C156" s="22">
        <v>82</v>
      </c>
      <c r="D156" s="22"/>
      <c r="E156" s="36">
        <v>71282.75</v>
      </c>
      <c r="F156" s="35"/>
      <c r="G156" s="36">
        <f t="shared" si="9"/>
        <v>0</v>
      </c>
      <c r="H156" s="36">
        <f t="shared" si="10"/>
        <v>0</v>
      </c>
      <c r="I156" s="24">
        <f t="shared" si="11"/>
        <v>0</v>
      </c>
    </row>
    <row r="157" spans="1:9" ht="14.25" customHeight="1" x14ac:dyDescent="0.2">
      <c r="A157" s="22" t="s">
        <v>8095</v>
      </c>
      <c r="B157" s="22" t="s">
        <v>8096</v>
      </c>
      <c r="C157" s="22">
        <v>90</v>
      </c>
      <c r="D157" s="22"/>
      <c r="E157" s="36">
        <v>79649</v>
      </c>
      <c r="F157" s="35"/>
      <c r="G157" s="36">
        <f t="shared" si="9"/>
        <v>0</v>
      </c>
      <c r="H157" s="36">
        <f t="shared" si="10"/>
        <v>0</v>
      </c>
      <c r="I157" s="24">
        <f t="shared" si="11"/>
        <v>0</v>
      </c>
    </row>
    <row r="158" spans="1:9" ht="14.25" customHeight="1" x14ac:dyDescent="0.2">
      <c r="A158" s="22" t="s">
        <v>8097</v>
      </c>
      <c r="B158" s="22" t="s">
        <v>8098</v>
      </c>
      <c r="C158" s="22">
        <v>100</v>
      </c>
      <c r="D158" s="22"/>
      <c r="E158" s="36">
        <v>83588.899999999994</v>
      </c>
      <c r="F158" s="35"/>
      <c r="G158" s="36">
        <f t="shared" si="9"/>
        <v>0</v>
      </c>
      <c r="H158" s="36">
        <f t="shared" si="10"/>
        <v>0</v>
      </c>
      <c r="I158" s="24">
        <f t="shared" si="11"/>
        <v>0</v>
      </c>
    </row>
    <row r="159" spans="1:9" ht="14.25" customHeight="1" x14ac:dyDescent="0.2">
      <c r="A159" s="22" t="s">
        <v>8099</v>
      </c>
      <c r="B159" s="22" t="s">
        <v>8100</v>
      </c>
      <c r="C159" s="22">
        <v>120</v>
      </c>
      <c r="D159" s="22"/>
      <c r="E159" s="36">
        <v>90921.3</v>
      </c>
      <c r="F159" s="35"/>
      <c r="G159" s="36">
        <f t="shared" si="9"/>
        <v>0</v>
      </c>
      <c r="H159" s="36">
        <f t="shared" si="10"/>
        <v>0</v>
      </c>
      <c r="I159" s="24">
        <f t="shared" si="11"/>
        <v>0</v>
      </c>
    </row>
    <row r="160" spans="1:9" ht="14.25" customHeight="1" x14ac:dyDescent="0.2">
      <c r="A160" s="22" t="s">
        <v>8101</v>
      </c>
      <c r="B160" s="22" t="s">
        <v>8102</v>
      </c>
      <c r="C160" s="22">
        <v>145</v>
      </c>
      <c r="D160" s="22"/>
      <c r="E160" s="36">
        <v>112205.5</v>
      </c>
      <c r="F160" s="35"/>
      <c r="G160" s="36">
        <f t="shared" si="9"/>
        <v>0</v>
      </c>
      <c r="H160" s="36">
        <f t="shared" si="10"/>
        <v>0</v>
      </c>
      <c r="I160" s="24">
        <f t="shared" si="11"/>
        <v>0</v>
      </c>
    </row>
    <row r="161" spans="1:9" ht="14.25" customHeight="1" x14ac:dyDescent="0.2">
      <c r="A161" s="22" t="s">
        <v>8103</v>
      </c>
      <c r="B161" s="22" t="s">
        <v>8104</v>
      </c>
      <c r="C161" s="22">
        <v>180</v>
      </c>
      <c r="D161" s="22"/>
      <c r="E161" s="36">
        <v>121766.6</v>
      </c>
      <c r="F161" s="35"/>
      <c r="G161" s="36">
        <f t="shared" si="9"/>
        <v>0</v>
      </c>
      <c r="H161" s="36">
        <f t="shared" si="10"/>
        <v>0</v>
      </c>
      <c r="I161" s="24">
        <f t="shared" si="11"/>
        <v>0</v>
      </c>
    </row>
    <row r="162" spans="1:9" ht="14.25" customHeight="1" x14ac:dyDescent="0.2">
      <c r="A162" s="22" t="s">
        <v>8105</v>
      </c>
      <c r="B162" s="22" t="s">
        <v>8106</v>
      </c>
      <c r="C162" s="22">
        <v>82</v>
      </c>
      <c r="D162" s="22"/>
      <c r="E162" s="36">
        <v>79477.649999999994</v>
      </c>
      <c r="F162" s="35"/>
      <c r="G162" s="36">
        <f t="shared" si="9"/>
        <v>0</v>
      </c>
      <c r="H162" s="36">
        <f t="shared" si="10"/>
        <v>0</v>
      </c>
      <c r="I162" s="24">
        <f t="shared" si="11"/>
        <v>0</v>
      </c>
    </row>
    <row r="163" spans="1:9" ht="14.25" customHeight="1" x14ac:dyDescent="0.2">
      <c r="A163" s="22" t="s">
        <v>8107</v>
      </c>
      <c r="B163" s="22" t="s">
        <v>8108</v>
      </c>
      <c r="C163" s="22">
        <v>90</v>
      </c>
      <c r="D163" s="22"/>
      <c r="E163" s="36">
        <v>87733.5</v>
      </c>
      <c r="F163" s="35"/>
      <c r="G163" s="36">
        <f t="shared" si="9"/>
        <v>0</v>
      </c>
      <c r="H163" s="36">
        <f t="shared" si="10"/>
        <v>0</v>
      </c>
      <c r="I163" s="24">
        <f t="shared" si="11"/>
        <v>0</v>
      </c>
    </row>
    <row r="164" spans="1:9" ht="14.25" customHeight="1" x14ac:dyDescent="0.2">
      <c r="A164" s="22" t="s">
        <v>8109</v>
      </c>
      <c r="B164" s="22" t="s">
        <v>8110</v>
      </c>
      <c r="C164" s="22">
        <v>100</v>
      </c>
      <c r="D164" s="22"/>
      <c r="E164" s="36">
        <v>92569.25</v>
      </c>
      <c r="F164" s="35"/>
      <c r="G164" s="36">
        <f t="shared" si="9"/>
        <v>0</v>
      </c>
      <c r="H164" s="36">
        <f t="shared" si="10"/>
        <v>0</v>
      </c>
      <c r="I164" s="24">
        <f t="shared" si="11"/>
        <v>0</v>
      </c>
    </row>
    <row r="165" spans="1:9" ht="14.25" customHeight="1" x14ac:dyDescent="0.2">
      <c r="A165" s="22" t="s">
        <v>8111</v>
      </c>
      <c r="B165" s="22" t="s">
        <v>8112</v>
      </c>
      <c r="C165" s="22">
        <v>120</v>
      </c>
      <c r="D165" s="22"/>
      <c r="E165" s="36">
        <v>99899.35</v>
      </c>
      <c r="F165" s="35"/>
      <c r="G165" s="36">
        <f t="shared" si="9"/>
        <v>0</v>
      </c>
      <c r="H165" s="36">
        <f t="shared" si="10"/>
        <v>0</v>
      </c>
      <c r="I165" s="24">
        <f t="shared" si="11"/>
        <v>0</v>
      </c>
    </row>
    <row r="166" spans="1:9" ht="14.25" customHeight="1" x14ac:dyDescent="0.2">
      <c r="A166" s="22" t="s">
        <v>8113</v>
      </c>
      <c r="B166" s="22" t="s">
        <v>8114</v>
      </c>
      <c r="C166" s="22">
        <v>145</v>
      </c>
      <c r="D166" s="22"/>
      <c r="E166" s="36">
        <v>121296.25</v>
      </c>
      <c r="F166" s="35"/>
      <c r="G166" s="36">
        <f t="shared" si="9"/>
        <v>0</v>
      </c>
      <c r="H166" s="36">
        <f t="shared" si="10"/>
        <v>0</v>
      </c>
      <c r="I166" s="24">
        <f t="shared" si="11"/>
        <v>0</v>
      </c>
    </row>
    <row r="167" spans="1:9" ht="14.25" customHeight="1" x14ac:dyDescent="0.2">
      <c r="A167" s="22" t="s">
        <v>8115</v>
      </c>
      <c r="B167" s="22" t="s">
        <v>8116</v>
      </c>
      <c r="C167" s="22">
        <v>180</v>
      </c>
      <c r="D167" s="22"/>
      <c r="E167" s="36">
        <v>131169</v>
      </c>
      <c r="F167" s="35"/>
      <c r="G167" s="36">
        <f t="shared" si="9"/>
        <v>0</v>
      </c>
      <c r="H167" s="36">
        <f t="shared" si="10"/>
        <v>0</v>
      </c>
      <c r="I167" s="24">
        <f t="shared" si="11"/>
        <v>0</v>
      </c>
    </row>
    <row r="168" spans="1:9" ht="14.25" customHeight="1" x14ac:dyDescent="0.2">
      <c r="A168" s="22" t="s">
        <v>8117</v>
      </c>
      <c r="B168" s="22" t="s">
        <v>8118</v>
      </c>
      <c r="C168" s="22">
        <v>7.5</v>
      </c>
      <c r="D168" s="22"/>
      <c r="E168" s="36">
        <v>14309.45</v>
      </c>
      <c r="F168" s="35"/>
      <c r="G168" s="36">
        <f t="shared" si="9"/>
        <v>0</v>
      </c>
      <c r="H168" s="36">
        <f t="shared" si="10"/>
        <v>0</v>
      </c>
      <c r="I168" s="24">
        <f t="shared" si="11"/>
        <v>0</v>
      </c>
    </row>
    <row r="169" spans="1:9" ht="14.25" customHeight="1" x14ac:dyDescent="0.2">
      <c r="A169" s="22" t="s">
        <v>8119</v>
      </c>
      <c r="B169" s="22" t="s">
        <v>8120</v>
      </c>
      <c r="C169" s="22">
        <v>7.5</v>
      </c>
      <c r="D169" s="22"/>
      <c r="E169" s="36">
        <v>14309.45</v>
      </c>
      <c r="F169" s="35"/>
      <c r="G169" s="36">
        <f t="shared" si="9"/>
        <v>0</v>
      </c>
      <c r="H169" s="36">
        <f t="shared" si="10"/>
        <v>0</v>
      </c>
      <c r="I169" s="24">
        <f t="shared" si="11"/>
        <v>0</v>
      </c>
    </row>
    <row r="170" spans="1:9" ht="14.25" customHeight="1" x14ac:dyDescent="0.2">
      <c r="A170" s="22" t="s">
        <v>8121</v>
      </c>
      <c r="B170" s="22" t="s">
        <v>8122</v>
      </c>
      <c r="C170" s="22">
        <v>7.5</v>
      </c>
      <c r="D170" s="22"/>
      <c r="E170" s="36">
        <v>14309.45</v>
      </c>
      <c r="F170" s="35"/>
      <c r="G170" s="36">
        <f t="shared" si="9"/>
        <v>0</v>
      </c>
      <c r="H170" s="36">
        <f t="shared" si="10"/>
        <v>0</v>
      </c>
      <c r="I170" s="24">
        <f t="shared" si="11"/>
        <v>0</v>
      </c>
    </row>
    <row r="171" spans="1:9" ht="14.25" customHeight="1" x14ac:dyDescent="0.2">
      <c r="A171" s="22" t="s">
        <v>8123</v>
      </c>
      <c r="B171" s="22" t="s">
        <v>8124</v>
      </c>
      <c r="C171" s="22">
        <v>11</v>
      </c>
      <c r="D171" s="22"/>
      <c r="E171" s="36">
        <v>20865.599999999999</v>
      </c>
      <c r="F171" s="35"/>
      <c r="G171" s="36">
        <f t="shared" si="9"/>
        <v>0</v>
      </c>
      <c r="H171" s="36">
        <f t="shared" si="10"/>
        <v>0</v>
      </c>
      <c r="I171" s="24">
        <f t="shared" si="11"/>
        <v>0</v>
      </c>
    </row>
    <row r="172" spans="1:9" ht="14.25" customHeight="1" x14ac:dyDescent="0.2">
      <c r="A172" s="22" t="s">
        <v>8125</v>
      </c>
      <c r="B172" s="22" t="s">
        <v>8126</v>
      </c>
      <c r="C172" s="22">
        <v>11</v>
      </c>
      <c r="D172" s="22"/>
      <c r="E172" s="36">
        <v>20865.599999999999</v>
      </c>
      <c r="F172" s="35"/>
      <c r="G172" s="36">
        <f t="shared" si="9"/>
        <v>0</v>
      </c>
      <c r="H172" s="36">
        <f t="shared" si="10"/>
        <v>0</v>
      </c>
      <c r="I172" s="24">
        <f t="shared" si="11"/>
        <v>0</v>
      </c>
    </row>
    <row r="173" spans="1:9" ht="14.25" customHeight="1" x14ac:dyDescent="0.2">
      <c r="A173" s="22" t="s">
        <v>8127</v>
      </c>
      <c r="B173" s="22" t="s">
        <v>8128</v>
      </c>
      <c r="C173" s="22">
        <v>11</v>
      </c>
      <c r="D173" s="22"/>
      <c r="E173" s="36">
        <v>20865.599999999999</v>
      </c>
      <c r="F173" s="35"/>
      <c r="G173" s="36">
        <f t="shared" si="9"/>
        <v>0</v>
      </c>
      <c r="H173" s="36">
        <f t="shared" si="10"/>
        <v>0</v>
      </c>
      <c r="I173" s="24">
        <f t="shared" si="11"/>
        <v>0</v>
      </c>
    </row>
    <row r="174" spans="1:9" ht="14.25" customHeight="1" x14ac:dyDescent="0.2">
      <c r="A174" s="22" t="s">
        <v>8129</v>
      </c>
      <c r="B174" s="22" t="s">
        <v>8130</v>
      </c>
      <c r="C174" s="22">
        <v>11</v>
      </c>
      <c r="D174" s="22"/>
      <c r="E174" s="36">
        <v>24125.85</v>
      </c>
      <c r="F174" s="35"/>
      <c r="G174" s="36">
        <f t="shared" si="9"/>
        <v>0</v>
      </c>
      <c r="H174" s="36">
        <f t="shared" si="10"/>
        <v>0</v>
      </c>
      <c r="I174" s="24">
        <f t="shared" si="11"/>
        <v>0</v>
      </c>
    </row>
    <row r="175" spans="1:9" ht="14.25" customHeight="1" x14ac:dyDescent="0.2">
      <c r="A175" s="22" t="s">
        <v>8131</v>
      </c>
      <c r="B175" s="22" t="s">
        <v>8132</v>
      </c>
      <c r="C175" s="22">
        <v>15</v>
      </c>
      <c r="D175" s="22"/>
      <c r="E175" s="36">
        <v>24777.9</v>
      </c>
      <c r="F175" s="35"/>
      <c r="G175" s="36">
        <f t="shared" si="9"/>
        <v>0</v>
      </c>
      <c r="H175" s="36">
        <f t="shared" si="10"/>
        <v>0</v>
      </c>
      <c r="I175" s="24">
        <f t="shared" si="11"/>
        <v>0</v>
      </c>
    </row>
    <row r="176" spans="1:9" ht="14.25" customHeight="1" x14ac:dyDescent="0.2">
      <c r="A176" s="22" t="s">
        <v>8133</v>
      </c>
      <c r="B176" s="22" t="s">
        <v>8134</v>
      </c>
      <c r="C176" s="22">
        <v>19.5</v>
      </c>
      <c r="D176" s="22"/>
      <c r="E176" s="36">
        <v>28690.2</v>
      </c>
      <c r="F176" s="35"/>
      <c r="G176" s="36">
        <f t="shared" si="9"/>
        <v>0</v>
      </c>
      <c r="H176" s="36">
        <f t="shared" si="10"/>
        <v>0</v>
      </c>
      <c r="I176" s="24">
        <f t="shared" si="11"/>
        <v>0</v>
      </c>
    </row>
    <row r="177" spans="1:9" ht="14.25" customHeight="1" x14ac:dyDescent="0.2">
      <c r="A177" s="22" t="s">
        <v>8135</v>
      </c>
      <c r="B177" s="22" t="s">
        <v>8136</v>
      </c>
      <c r="C177" s="22">
        <v>25</v>
      </c>
      <c r="D177" s="22"/>
      <c r="E177" s="36">
        <v>46526.7</v>
      </c>
      <c r="F177" s="35"/>
      <c r="G177" s="36">
        <f t="shared" si="9"/>
        <v>0</v>
      </c>
      <c r="H177" s="36">
        <f t="shared" si="10"/>
        <v>0</v>
      </c>
      <c r="I177" s="24">
        <f t="shared" si="11"/>
        <v>0</v>
      </c>
    </row>
    <row r="178" spans="1:9" ht="14.25" customHeight="1" x14ac:dyDescent="0.2">
      <c r="A178" s="22" t="s">
        <v>8137</v>
      </c>
      <c r="B178" s="22" t="s">
        <v>8138</v>
      </c>
      <c r="C178" s="22">
        <v>34</v>
      </c>
      <c r="D178" s="22"/>
      <c r="E178" s="36">
        <v>47186.8</v>
      </c>
      <c r="F178" s="35"/>
      <c r="G178" s="36">
        <f t="shared" si="9"/>
        <v>0</v>
      </c>
      <c r="H178" s="36">
        <f t="shared" si="10"/>
        <v>0</v>
      </c>
      <c r="I178" s="24">
        <f t="shared" si="11"/>
        <v>0</v>
      </c>
    </row>
    <row r="179" spans="1:9" ht="14.25" customHeight="1" x14ac:dyDescent="0.2">
      <c r="A179" s="22" t="s">
        <v>8139</v>
      </c>
      <c r="B179" s="22" t="s">
        <v>8140</v>
      </c>
      <c r="C179" s="22">
        <v>42</v>
      </c>
      <c r="D179" s="22"/>
      <c r="E179" s="36">
        <v>48741.599999999999</v>
      </c>
      <c r="F179" s="35"/>
      <c r="G179" s="36">
        <f t="shared" si="9"/>
        <v>0</v>
      </c>
      <c r="H179" s="36">
        <f t="shared" si="10"/>
        <v>0</v>
      </c>
      <c r="I179" s="24">
        <f t="shared" si="11"/>
        <v>0</v>
      </c>
    </row>
    <row r="180" spans="1:9" ht="14.25" customHeight="1" x14ac:dyDescent="0.2">
      <c r="A180" s="22" t="s">
        <v>8141</v>
      </c>
      <c r="B180" s="22" t="s">
        <v>8142</v>
      </c>
      <c r="C180" s="22">
        <v>51</v>
      </c>
      <c r="D180" s="22"/>
      <c r="E180" s="36">
        <v>66887.45</v>
      </c>
      <c r="F180" s="35"/>
      <c r="G180" s="36">
        <f t="shared" si="9"/>
        <v>0</v>
      </c>
      <c r="H180" s="36">
        <f t="shared" si="10"/>
        <v>0</v>
      </c>
      <c r="I180" s="24">
        <f t="shared" si="11"/>
        <v>0</v>
      </c>
    </row>
    <row r="181" spans="1:9" ht="14.25" customHeight="1" x14ac:dyDescent="0.2">
      <c r="A181" s="22" t="s">
        <v>8143</v>
      </c>
      <c r="B181" s="22" t="s">
        <v>8144</v>
      </c>
      <c r="C181" s="22">
        <v>25</v>
      </c>
      <c r="D181" s="22"/>
      <c r="E181" s="36">
        <v>51377.4</v>
      </c>
      <c r="F181" s="35"/>
      <c r="G181" s="36">
        <f t="shared" si="9"/>
        <v>0</v>
      </c>
      <c r="H181" s="36">
        <f t="shared" si="10"/>
        <v>0</v>
      </c>
      <c r="I181" s="24">
        <f t="shared" si="11"/>
        <v>0</v>
      </c>
    </row>
    <row r="182" spans="1:9" ht="14.25" customHeight="1" x14ac:dyDescent="0.2">
      <c r="A182" s="22" t="s">
        <v>8145</v>
      </c>
      <c r="B182" s="22" t="s">
        <v>8146</v>
      </c>
      <c r="C182" s="22">
        <v>34</v>
      </c>
      <c r="D182" s="22"/>
      <c r="E182" s="36">
        <v>52052.45</v>
      </c>
      <c r="F182" s="35"/>
      <c r="G182" s="36">
        <f t="shared" si="9"/>
        <v>0</v>
      </c>
      <c r="H182" s="36">
        <f t="shared" si="10"/>
        <v>0</v>
      </c>
      <c r="I182" s="24">
        <f t="shared" si="11"/>
        <v>0</v>
      </c>
    </row>
    <row r="183" spans="1:9" ht="14.25" customHeight="1" x14ac:dyDescent="0.2">
      <c r="A183" s="22" t="s">
        <v>8147</v>
      </c>
      <c r="B183" s="22" t="s">
        <v>8148</v>
      </c>
      <c r="C183" s="22">
        <v>42</v>
      </c>
      <c r="D183" s="22"/>
      <c r="E183" s="36">
        <v>53638.3</v>
      </c>
      <c r="F183" s="35"/>
      <c r="G183" s="36">
        <f t="shared" si="9"/>
        <v>0</v>
      </c>
      <c r="H183" s="36">
        <f t="shared" si="10"/>
        <v>0</v>
      </c>
      <c r="I183" s="24">
        <f t="shared" si="11"/>
        <v>0</v>
      </c>
    </row>
    <row r="184" spans="1:9" ht="14.25" customHeight="1" x14ac:dyDescent="0.2">
      <c r="A184" s="22" t="s">
        <v>8149</v>
      </c>
      <c r="B184" s="22" t="s">
        <v>8150</v>
      </c>
      <c r="C184" s="22">
        <v>51</v>
      </c>
      <c r="D184" s="22"/>
      <c r="E184" s="36">
        <v>75632.05</v>
      </c>
      <c r="F184" s="35"/>
      <c r="G184" s="36">
        <f t="shared" si="9"/>
        <v>0</v>
      </c>
      <c r="H184" s="36">
        <f t="shared" si="10"/>
        <v>0</v>
      </c>
      <c r="I184" s="24">
        <f t="shared" si="11"/>
        <v>0</v>
      </c>
    </row>
    <row r="185" spans="1:9" ht="14.25" customHeight="1" x14ac:dyDescent="0.2">
      <c r="A185" s="22" t="s">
        <v>8151</v>
      </c>
      <c r="B185" s="22" t="s">
        <v>8152</v>
      </c>
      <c r="C185" s="22">
        <v>42</v>
      </c>
      <c r="D185" s="22"/>
      <c r="E185" s="36">
        <v>51974.25</v>
      </c>
      <c r="F185" s="35"/>
      <c r="G185" s="36">
        <f t="shared" si="9"/>
        <v>0</v>
      </c>
      <c r="H185" s="36">
        <f t="shared" si="10"/>
        <v>0</v>
      </c>
      <c r="I185" s="24">
        <f t="shared" si="11"/>
        <v>0</v>
      </c>
    </row>
    <row r="186" spans="1:9" ht="14.25" customHeight="1" x14ac:dyDescent="0.2">
      <c r="A186" s="22" t="s">
        <v>8153</v>
      </c>
      <c r="B186" s="22" t="s">
        <v>8154</v>
      </c>
      <c r="C186" s="22">
        <v>51</v>
      </c>
      <c r="D186" s="22"/>
      <c r="E186" s="36">
        <v>70135.05</v>
      </c>
      <c r="F186" s="35"/>
      <c r="G186" s="36">
        <f t="shared" si="9"/>
        <v>0</v>
      </c>
      <c r="H186" s="36">
        <f t="shared" si="10"/>
        <v>0</v>
      </c>
      <c r="I186" s="24">
        <f t="shared" si="11"/>
        <v>0</v>
      </c>
    </row>
    <row r="187" spans="1:9" ht="14.25" customHeight="1" x14ac:dyDescent="0.2">
      <c r="A187" s="22" t="s">
        <v>8155</v>
      </c>
      <c r="B187" s="22" t="s">
        <v>8156</v>
      </c>
      <c r="C187" s="22">
        <v>42</v>
      </c>
      <c r="D187" s="22"/>
      <c r="E187" s="36">
        <v>59006.5</v>
      </c>
      <c r="F187" s="35"/>
      <c r="G187" s="36">
        <f t="shared" si="9"/>
        <v>0</v>
      </c>
      <c r="H187" s="36">
        <f t="shared" si="10"/>
        <v>0</v>
      </c>
      <c r="I187" s="24">
        <f t="shared" si="11"/>
        <v>0</v>
      </c>
    </row>
    <row r="188" spans="1:9" ht="14.25" customHeight="1" x14ac:dyDescent="0.2">
      <c r="A188" s="22" t="s">
        <v>8157</v>
      </c>
      <c r="B188" s="22" t="s">
        <v>8158</v>
      </c>
      <c r="C188" s="22">
        <v>51</v>
      </c>
      <c r="D188" s="22"/>
      <c r="E188" s="36">
        <v>77907.899999999994</v>
      </c>
      <c r="F188" s="35"/>
      <c r="G188" s="36">
        <f t="shared" si="9"/>
        <v>0</v>
      </c>
      <c r="H188" s="36">
        <f t="shared" si="10"/>
        <v>0</v>
      </c>
      <c r="I188" s="24">
        <f t="shared" si="11"/>
        <v>0</v>
      </c>
    </row>
    <row r="189" spans="1:9" ht="14.25" customHeight="1" x14ac:dyDescent="0.2">
      <c r="A189" s="22" t="s">
        <v>8159</v>
      </c>
      <c r="B189" s="22" t="s">
        <v>8160</v>
      </c>
      <c r="C189" s="22">
        <v>60</v>
      </c>
      <c r="D189" s="22"/>
      <c r="E189" s="36">
        <v>87750.75</v>
      </c>
      <c r="F189" s="35"/>
      <c r="G189" s="36">
        <f t="shared" si="9"/>
        <v>0</v>
      </c>
      <c r="H189" s="36">
        <f t="shared" si="10"/>
        <v>0</v>
      </c>
      <c r="I189" s="24">
        <f t="shared" si="11"/>
        <v>0</v>
      </c>
    </row>
    <row r="190" spans="1:9" ht="14.25" customHeight="1" x14ac:dyDescent="0.2">
      <c r="A190" s="22" t="s">
        <v>8161</v>
      </c>
      <c r="B190" s="22" t="s">
        <v>8162</v>
      </c>
      <c r="C190" s="22">
        <v>82</v>
      </c>
      <c r="D190" s="22"/>
      <c r="E190" s="36">
        <v>92129.95</v>
      </c>
      <c r="F190" s="35"/>
      <c r="G190" s="36">
        <f t="shared" si="9"/>
        <v>0</v>
      </c>
      <c r="H190" s="36">
        <f t="shared" si="10"/>
        <v>0</v>
      </c>
      <c r="I190" s="24">
        <f t="shared" si="11"/>
        <v>0</v>
      </c>
    </row>
    <row r="191" spans="1:9" ht="14.25" customHeight="1" x14ac:dyDescent="0.2">
      <c r="A191" s="22" t="s">
        <v>8163</v>
      </c>
      <c r="B191" s="22" t="s">
        <v>8164</v>
      </c>
      <c r="C191" s="22">
        <v>100</v>
      </c>
      <c r="D191" s="22"/>
      <c r="E191" s="36">
        <v>95362.6</v>
      </c>
      <c r="F191" s="35"/>
      <c r="G191" s="36">
        <f t="shared" si="9"/>
        <v>0</v>
      </c>
      <c r="H191" s="36">
        <f t="shared" si="10"/>
        <v>0</v>
      </c>
      <c r="I191" s="24">
        <f t="shared" si="11"/>
        <v>0</v>
      </c>
    </row>
    <row r="192" spans="1:9" ht="14.25" customHeight="1" x14ac:dyDescent="0.2">
      <c r="A192" s="22" t="s">
        <v>8165</v>
      </c>
      <c r="B192" s="22" t="s">
        <v>8166</v>
      </c>
      <c r="C192" s="22">
        <v>60</v>
      </c>
      <c r="D192" s="22"/>
      <c r="E192" s="36">
        <v>96994.45</v>
      </c>
      <c r="F192" s="35"/>
      <c r="G192" s="36">
        <f t="shared" si="9"/>
        <v>0</v>
      </c>
      <c r="H192" s="36">
        <f t="shared" si="10"/>
        <v>0</v>
      </c>
      <c r="I192" s="24">
        <f t="shared" si="11"/>
        <v>0</v>
      </c>
    </row>
    <row r="193" spans="1:9" ht="14.25" customHeight="1" x14ac:dyDescent="0.2">
      <c r="A193" s="22" t="s">
        <v>8167</v>
      </c>
      <c r="B193" s="22" t="s">
        <v>8168</v>
      </c>
      <c r="C193" s="22">
        <v>82</v>
      </c>
      <c r="D193" s="22"/>
      <c r="E193" s="36">
        <v>101280.5</v>
      </c>
      <c r="F193" s="35"/>
      <c r="G193" s="36">
        <f t="shared" si="9"/>
        <v>0</v>
      </c>
      <c r="H193" s="36">
        <f t="shared" si="10"/>
        <v>0</v>
      </c>
      <c r="I193" s="24">
        <f t="shared" si="11"/>
        <v>0</v>
      </c>
    </row>
    <row r="194" spans="1:9" ht="14.25" customHeight="1" x14ac:dyDescent="0.2">
      <c r="A194" s="22" t="s">
        <v>8169</v>
      </c>
      <c r="B194" s="22" t="s">
        <v>8170</v>
      </c>
      <c r="C194" s="22">
        <v>100</v>
      </c>
      <c r="D194" s="22"/>
      <c r="E194" s="36">
        <v>104704.05</v>
      </c>
      <c r="F194" s="35"/>
      <c r="G194" s="36">
        <f t="shared" si="9"/>
        <v>0</v>
      </c>
      <c r="H194" s="36">
        <f t="shared" si="10"/>
        <v>0</v>
      </c>
      <c r="I194" s="24">
        <f t="shared" si="11"/>
        <v>0</v>
      </c>
    </row>
    <row r="195" spans="1:9" ht="14.25" customHeight="1" x14ac:dyDescent="0.2">
      <c r="A195" s="22" t="s">
        <v>8171</v>
      </c>
      <c r="B195" s="22" t="s">
        <v>8172</v>
      </c>
      <c r="C195" s="22">
        <v>17</v>
      </c>
      <c r="D195" s="22"/>
      <c r="E195" s="36">
        <v>48128.65</v>
      </c>
      <c r="F195" s="35"/>
      <c r="G195" s="36">
        <f t="shared" si="9"/>
        <v>0</v>
      </c>
      <c r="H195" s="36">
        <f t="shared" si="10"/>
        <v>0</v>
      </c>
      <c r="I195" s="24">
        <f t="shared" si="11"/>
        <v>0</v>
      </c>
    </row>
    <row r="196" spans="1:9" ht="14.25" customHeight="1" x14ac:dyDescent="0.2">
      <c r="A196" s="22" t="s">
        <v>8173</v>
      </c>
      <c r="B196" s="22" t="s">
        <v>8174</v>
      </c>
      <c r="C196" s="22">
        <v>21</v>
      </c>
      <c r="D196" s="22"/>
      <c r="E196" s="36">
        <v>49385.599999999999</v>
      </c>
      <c r="F196" s="35"/>
      <c r="G196" s="36">
        <f t="shared" si="9"/>
        <v>0</v>
      </c>
      <c r="H196" s="36">
        <f t="shared" si="10"/>
        <v>0</v>
      </c>
      <c r="I196" s="24">
        <f t="shared" si="11"/>
        <v>0</v>
      </c>
    </row>
    <row r="197" spans="1:9" ht="14.25" customHeight="1" x14ac:dyDescent="0.2">
      <c r="A197" s="22" t="s">
        <v>8175</v>
      </c>
      <c r="B197" s="22" t="s">
        <v>8176</v>
      </c>
      <c r="C197" s="22">
        <v>17</v>
      </c>
      <c r="D197" s="22"/>
      <c r="E197" s="36">
        <v>53010.400000000001</v>
      </c>
      <c r="F197" s="35"/>
      <c r="G197" s="36">
        <f t="shared" si="9"/>
        <v>0</v>
      </c>
      <c r="H197" s="36">
        <f t="shared" si="10"/>
        <v>0</v>
      </c>
      <c r="I197" s="24">
        <f t="shared" si="11"/>
        <v>0</v>
      </c>
    </row>
    <row r="198" spans="1:9" ht="14.25" customHeight="1" x14ac:dyDescent="0.2">
      <c r="A198" s="22" t="s">
        <v>8177</v>
      </c>
      <c r="B198" s="22" t="s">
        <v>8178</v>
      </c>
      <c r="C198" s="22">
        <v>21</v>
      </c>
      <c r="D198" s="22"/>
      <c r="E198" s="36">
        <v>54298.400000000001</v>
      </c>
      <c r="F198" s="35"/>
      <c r="G198" s="36">
        <f t="shared" si="9"/>
        <v>0</v>
      </c>
      <c r="H198" s="36">
        <f t="shared" si="10"/>
        <v>0</v>
      </c>
      <c r="I198" s="24">
        <f t="shared" si="11"/>
        <v>0</v>
      </c>
    </row>
    <row r="199" spans="1:9" ht="14.25" customHeight="1" x14ac:dyDescent="0.2">
      <c r="A199" s="22" t="s">
        <v>8179</v>
      </c>
      <c r="B199" s="22" t="s">
        <v>8180</v>
      </c>
      <c r="C199" s="22">
        <v>21</v>
      </c>
      <c r="D199" s="22"/>
      <c r="E199" s="36">
        <v>50184.85</v>
      </c>
      <c r="F199" s="35"/>
      <c r="G199" s="36">
        <f t="shared" si="9"/>
        <v>0</v>
      </c>
      <c r="H199" s="36">
        <f t="shared" si="10"/>
        <v>0</v>
      </c>
      <c r="I199" s="24">
        <f t="shared" si="11"/>
        <v>0</v>
      </c>
    </row>
    <row r="200" spans="1:9" ht="14.25" customHeight="1" x14ac:dyDescent="0.2">
      <c r="A200" s="22" t="s">
        <v>8181</v>
      </c>
      <c r="B200" s="22" t="s">
        <v>8182</v>
      </c>
      <c r="C200" s="22">
        <v>25</v>
      </c>
      <c r="D200" s="22"/>
      <c r="E200" s="36">
        <v>59902.35</v>
      </c>
      <c r="F200" s="35"/>
      <c r="G200" s="36">
        <f t="shared" si="9"/>
        <v>0</v>
      </c>
      <c r="H200" s="36">
        <f t="shared" si="10"/>
        <v>0</v>
      </c>
      <c r="I200" s="24">
        <f t="shared" si="11"/>
        <v>0</v>
      </c>
    </row>
    <row r="201" spans="1:9" ht="14.25" customHeight="1" x14ac:dyDescent="0.2">
      <c r="A201" s="22" t="s">
        <v>8183</v>
      </c>
      <c r="B201" s="22" t="s">
        <v>8184</v>
      </c>
      <c r="C201" s="22">
        <v>34</v>
      </c>
      <c r="D201" s="22"/>
      <c r="E201" s="36">
        <v>62131.05</v>
      </c>
      <c r="F201" s="35"/>
      <c r="G201" s="36">
        <f t="shared" si="9"/>
        <v>0</v>
      </c>
      <c r="H201" s="36">
        <f t="shared" si="10"/>
        <v>0</v>
      </c>
      <c r="I201" s="24">
        <f t="shared" si="11"/>
        <v>0</v>
      </c>
    </row>
    <row r="202" spans="1:9" ht="14.25" customHeight="1" x14ac:dyDescent="0.2">
      <c r="A202" s="22" t="s">
        <v>8185</v>
      </c>
      <c r="B202" s="22" t="s">
        <v>8186</v>
      </c>
      <c r="C202" s="22">
        <v>42</v>
      </c>
      <c r="D202" s="22"/>
      <c r="E202" s="36">
        <v>69572.7</v>
      </c>
      <c r="F202" s="35"/>
      <c r="G202" s="36">
        <f t="shared" si="9"/>
        <v>0</v>
      </c>
      <c r="H202" s="36">
        <f t="shared" si="10"/>
        <v>0</v>
      </c>
      <c r="I202" s="24">
        <f t="shared" si="11"/>
        <v>0</v>
      </c>
    </row>
    <row r="203" spans="1:9" ht="14.25" customHeight="1" x14ac:dyDescent="0.2">
      <c r="A203" s="22" t="s">
        <v>8187</v>
      </c>
      <c r="B203" s="22" t="s">
        <v>8188</v>
      </c>
      <c r="C203" s="22">
        <v>21</v>
      </c>
      <c r="D203" s="22"/>
      <c r="E203" s="36">
        <v>55113.75</v>
      </c>
      <c r="F203" s="35"/>
      <c r="G203" s="36">
        <f t="shared" si="9"/>
        <v>0</v>
      </c>
      <c r="H203" s="36">
        <f t="shared" si="10"/>
        <v>0</v>
      </c>
      <c r="I203" s="24">
        <f t="shared" si="11"/>
        <v>0</v>
      </c>
    </row>
    <row r="204" spans="1:9" ht="14.25" customHeight="1" x14ac:dyDescent="0.2">
      <c r="A204" s="22" t="s">
        <v>8189</v>
      </c>
      <c r="B204" s="22" t="s">
        <v>8190</v>
      </c>
      <c r="C204" s="22">
        <v>25</v>
      </c>
      <c r="D204" s="22"/>
      <c r="E204" s="36">
        <v>67201.399999999994</v>
      </c>
      <c r="F204" s="35"/>
      <c r="G204" s="36">
        <f t="shared" si="9"/>
        <v>0</v>
      </c>
      <c r="H204" s="36">
        <f t="shared" si="10"/>
        <v>0</v>
      </c>
      <c r="I204" s="24">
        <f t="shared" si="11"/>
        <v>0</v>
      </c>
    </row>
    <row r="205" spans="1:9" ht="14.25" customHeight="1" x14ac:dyDescent="0.2">
      <c r="A205" s="22" t="s">
        <v>8191</v>
      </c>
      <c r="B205" s="22" t="s">
        <v>8192</v>
      </c>
      <c r="C205" s="22">
        <v>34</v>
      </c>
      <c r="D205" s="22"/>
      <c r="E205" s="36">
        <v>69461.149999999994</v>
      </c>
      <c r="F205" s="35"/>
      <c r="G205" s="36">
        <f t="shared" si="9"/>
        <v>0</v>
      </c>
      <c r="H205" s="36">
        <f t="shared" si="10"/>
        <v>0</v>
      </c>
      <c r="I205" s="24">
        <f t="shared" si="11"/>
        <v>0</v>
      </c>
    </row>
    <row r="206" spans="1:9" ht="14.25" customHeight="1" x14ac:dyDescent="0.2">
      <c r="A206" s="22" t="s">
        <v>8193</v>
      </c>
      <c r="B206" s="22" t="s">
        <v>8194</v>
      </c>
      <c r="C206" s="22">
        <v>42</v>
      </c>
      <c r="D206" s="22"/>
      <c r="E206" s="36">
        <v>78362.149999999994</v>
      </c>
      <c r="F206" s="35"/>
      <c r="G206" s="36">
        <f t="shared" si="9"/>
        <v>0</v>
      </c>
      <c r="H206" s="36">
        <f t="shared" si="10"/>
        <v>0</v>
      </c>
      <c r="I206" s="24">
        <f t="shared" si="11"/>
        <v>0</v>
      </c>
    </row>
    <row r="207" spans="1:9" ht="14.25" customHeight="1" x14ac:dyDescent="0.2">
      <c r="A207" s="229"/>
      <c r="B207" s="229"/>
      <c r="C207" s="229"/>
      <c r="D207" s="229"/>
      <c r="E207" s="267"/>
      <c r="F207" s="229"/>
      <c r="G207" s="229"/>
      <c r="H207" s="229"/>
      <c r="I207" s="240"/>
    </row>
    <row r="208" spans="1:9" ht="14.25" customHeight="1" x14ac:dyDescent="0.2">
      <c r="A208" s="273" t="s">
        <v>7818</v>
      </c>
      <c r="B208" s="168"/>
      <c r="C208" s="168" t="s">
        <v>159</v>
      </c>
      <c r="D208" s="168" t="s">
        <v>0</v>
      </c>
      <c r="E208" s="168" t="s">
        <v>15</v>
      </c>
      <c r="F208" s="168"/>
      <c r="G208" s="168"/>
      <c r="H208" s="173" t="str">
        <f>E208</f>
        <v>€</v>
      </c>
      <c r="I208" s="156">
        <f>$I$10</f>
        <v>0</v>
      </c>
    </row>
    <row r="209" spans="1:9" ht="14.25" customHeight="1" x14ac:dyDescent="0.2">
      <c r="A209" s="22" t="s">
        <v>8195</v>
      </c>
      <c r="B209" s="22" t="s">
        <v>8196</v>
      </c>
      <c r="C209" s="22">
        <v>2</v>
      </c>
      <c r="D209" s="22"/>
      <c r="E209" s="36">
        <v>3061.3</v>
      </c>
      <c r="F209" s="35"/>
      <c r="G209" s="36">
        <f t="shared" si="9"/>
        <v>0</v>
      </c>
      <c r="H209" s="36">
        <f t="shared" ref="H209:H217" si="12">ROUND(E209*(G209),2)</f>
        <v>0</v>
      </c>
      <c r="I209" s="24">
        <f t="shared" si="11"/>
        <v>0</v>
      </c>
    </row>
    <row r="210" spans="1:9" ht="14.25" customHeight="1" x14ac:dyDescent="0.2">
      <c r="A210" s="22" t="s">
        <v>8197</v>
      </c>
      <c r="B210" s="22" t="s">
        <v>8198</v>
      </c>
      <c r="C210" s="22">
        <v>2</v>
      </c>
      <c r="D210" s="22"/>
      <c r="E210" s="36">
        <v>3092.35</v>
      </c>
      <c r="F210" s="35"/>
      <c r="G210" s="36">
        <f t="shared" si="9"/>
        <v>0</v>
      </c>
      <c r="H210" s="36">
        <f t="shared" si="12"/>
        <v>0</v>
      </c>
      <c r="I210" s="24">
        <f t="shared" si="11"/>
        <v>0</v>
      </c>
    </row>
    <row r="211" spans="1:9" ht="14.25" customHeight="1" x14ac:dyDescent="0.2">
      <c r="A211" s="22" t="s">
        <v>8199</v>
      </c>
      <c r="B211" s="22" t="s">
        <v>8200</v>
      </c>
      <c r="C211" s="22">
        <v>2</v>
      </c>
      <c r="D211" s="22"/>
      <c r="E211" s="36">
        <v>3092.35</v>
      </c>
      <c r="F211" s="35"/>
      <c r="G211" s="36">
        <f t="shared" si="9"/>
        <v>0</v>
      </c>
      <c r="H211" s="36">
        <f t="shared" si="12"/>
        <v>0</v>
      </c>
      <c r="I211" s="24">
        <f t="shared" si="11"/>
        <v>0</v>
      </c>
    </row>
    <row r="212" spans="1:9" ht="14.25" customHeight="1" x14ac:dyDescent="0.2">
      <c r="A212" s="22" t="s">
        <v>8201</v>
      </c>
      <c r="B212" s="22" t="s">
        <v>8202</v>
      </c>
      <c r="C212" s="22">
        <v>2</v>
      </c>
      <c r="D212" s="22"/>
      <c r="E212" s="36">
        <v>3061.3</v>
      </c>
      <c r="F212" s="35"/>
      <c r="G212" s="36">
        <f t="shared" si="9"/>
        <v>0</v>
      </c>
      <c r="H212" s="36">
        <f t="shared" si="12"/>
        <v>0</v>
      </c>
      <c r="I212" s="24">
        <f t="shared" si="11"/>
        <v>0</v>
      </c>
    </row>
    <row r="213" spans="1:9" ht="14.25" customHeight="1" x14ac:dyDescent="0.2">
      <c r="A213" s="22" t="s">
        <v>8203</v>
      </c>
      <c r="B213" s="22" t="s">
        <v>8204</v>
      </c>
      <c r="C213" s="22">
        <v>2.5</v>
      </c>
      <c r="D213" s="22"/>
      <c r="E213" s="36">
        <v>3139.5</v>
      </c>
      <c r="F213" s="35"/>
      <c r="G213" s="36">
        <f t="shared" si="9"/>
        <v>0</v>
      </c>
      <c r="H213" s="36">
        <f t="shared" si="12"/>
        <v>0</v>
      </c>
      <c r="I213" s="24">
        <f t="shared" si="11"/>
        <v>0</v>
      </c>
    </row>
    <row r="214" spans="1:9" ht="14.25" customHeight="1" x14ac:dyDescent="0.2">
      <c r="A214" s="22" t="s">
        <v>8205</v>
      </c>
      <c r="B214" s="22" t="s">
        <v>8206</v>
      </c>
      <c r="C214" s="22">
        <v>2.5</v>
      </c>
      <c r="D214" s="22"/>
      <c r="E214" s="36">
        <v>3139.5</v>
      </c>
      <c r="F214" s="35"/>
      <c r="G214" s="36">
        <f t="shared" si="9"/>
        <v>0</v>
      </c>
      <c r="H214" s="36">
        <f t="shared" si="12"/>
        <v>0</v>
      </c>
      <c r="I214" s="24">
        <f t="shared" si="11"/>
        <v>0</v>
      </c>
    </row>
    <row r="215" spans="1:9" ht="14.25" customHeight="1" x14ac:dyDescent="0.2">
      <c r="A215" s="22" t="s">
        <v>8207</v>
      </c>
      <c r="B215" s="22" t="s">
        <v>8208</v>
      </c>
      <c r="C215" s="22">
        <v>3.8</v>
      </c>
      <c r="D215" s="22"/>
      <c r="E215" s="36">
        <v>4577</v>
      </c>
      <c r="F215" s="35"/>
      <c r="G215" s="36">
        <f t="shared" si="9"/>
        <v>0</v>
      </c>
      <c r="H215" s="36">
        <f t="shared" si="12"/>
        <v>0</v>
      </c>
      <c r="I215" s="24">
        <f t="shared" si="11"/>
        <v>0</v>
      </c>
    </row>
    <row r="216" spans="1:9" ht="14.25" customHeight="1" x14ac:dyDescent="0.2">
      <c r="A216" s="22" t="s">
        <v>8209</v>
      </c>
      <c r="B216" s="22" t="s">
        <v>8210</v>
      </c>
      <c r="C216" s="22">
        <v>4.8</v>
      </c>
      <c r="D216" s="22"/>
      <c r="E216" s="36">
        <v>4631.05</v>
      </c>
      <c r="F216" s="35"/>
      <c r="G216" s="36">
        <f t="shared" si="9"/>
        <v>0</v>
      </c>
      <c r="H216" s="36">
        <f t="shared" si="12"/>
        <v>0</v>
      </c>
      <c r="I216" s="24">
        <f t="shared" si="11"/>
        <v>0</v>
      </c>
    </row>
    <row r="217" spans="1:9" ht="14.25" customHeight="1" x14ac:dyDescent="0.2">
      <c r="A217" s="22" t="s">
        <v>8211</v>
      </c>
      <c r="B217" s="22" t="s">
        <v>8212</v>
      </c>
      <c r="C217" s="22">
        <v>6.5</v>
      </c>
      <c r="D217" s="22"/>
      <c r="E217" s="36">
        <v>5101.3999999999996</v>
      </c>
      <c r="F217" s="35"/>
      <c r="G217" s="36">
        <f>IF(F217="",IF($I$9="","",$I$9),F217)</f>
        <v>0</v>
      </c>
      <c r="H217" s="36">
        <f t="shared" si="12"/>
        <v>0</v>
      </c>
      <c r="I217" s="24">
        <f>H217*$I$11</f>
        <v>0</v>
      </c>
    </row>
    <row r="221" spans="1:9" ht="14.25" customHeight="1" x14ac:dyDescent="0.2">
      <c r="A221" s="305" t="s">
        <v>8213</v>
      </c>
      <c r="B221" s="305"/>
      <c r="C221" s="305"/>
      <c r="D221" s="305"/>
      <c r="E221" s="305"/>
      <c r="F221" s="305"/>
      <c r="G221" s="305"/>
      <c r="H221" s="305"/>
      <c r="I221" s="305"/>
    </row>
    <row r="222" spans="1:9" ht="14.25" customHeight="1" x14ac:dyDescent="0.2">
      <c r="A222" s="305"/>
      <c r="B222" s="305"/>
      <c r="C222" s="305"/>
      <c r="D222" s="305"/>
      <c r="E222" s="305"/>
      <c r="F222" s="305"/>
      <c r="G222" s="305"/>
      <c r="H222" s="305"/>
      <c r="I222" s="305"/>
    </row>
    <row r="223" spans="1:9" ht="14.25" customHeight="1" x14ac:dyDescent="0.2">
      <c r="A223" s="173"/>
      <c r="B223" s="173"/>
      <c r="C223" s="173"/>
      <c r="D223" s="173"/>
      <c r="E223" s="217"/>
      <c r="F223" s="173"/>
      <c r="G223" s="173"/>
      <c r="H223" s="173"/>
      <c r="I223" s="172"/>
    </row>
    <row r="224" spans="1:9" ht="14.25" customHeight="1" x14ac:dyDescent="0.2">
      <c r="A224" s="173"/>
      <c r="B224" s="173"/>
      <c r="C224" s="173"/>
      <c r="D224" s="173"/>
      <c r="E224" s="217"/>
      <c r="F224" s="173"/>
      <c r="G224" s="173"/>
      <c r="H224" s="173"/>
      <c r="I224" s="255" t="s">
        <v>2212</v>
      </c>
    </row>
    <row r="225" spans="1:9" ht="14.25" customHeight="1" x14ac:dyDescent="0.2">
      <c r="A225" s="242"/>
      <c r="B225" s="242"/>
      <c r="C225" s="242"/>
      <c r="D225" s="242"/>
      <c r="E225" s="243"/>
      <c r="F225" s="242"/>
      <c r="G225" s="242"/>
      <c r="H225" s="242"/>
      <c r="I225" s="255" t="s">
        <v>2213</v>
      </c>
    </row>
    <row r="226" spans="1:9" ht="14.25" customHeight="1" x14ac:dyDescent="0.2">
      <c r="A226" s="242"/>
      <c r="B226" s="242"/>
      <c r="C226" s="242"/>
      <c r="D226" s="242"/>
      <c r="E226" s="243"/>
      <c r="F226" s="242"/>
      <c r="G226" s="242"/>
      <c r="H226" s="242"/>
      <c r="I226" s="172"/>
    </row>
    <row r="227" spans="1:9" ht="14.25" customHeight="1" x14ac:dyDescent="0.2">
      <c r="A227" s="247" t="s">
        <v>137</v>
      </c>
      <c r="B227" s="99"/>
      <c r="C227" s="288"/>
      <c r="D227" s="288"/>
      <c r="E227" s="85" t="s">
        <v>143</v>
      </c>
      <c r="F227" s="67" t="s">
        <v>145</v>
      </c>
      <c r="G227" s="67" t="s">
        <v>2223</v>
      </c>
      <c r="H227" s="67" t="s">
        <v>148</v>
      </c>
      <c r="I227" s="67" t="s">
        <v>150</v>
      </c>
    </row>
    <row r="228" spans="1:9" ht="14.25" customHeight="1" x14ac:dyDescent="0.2">
      <c r="A228" s="248" t="s">
        <v>138</v>
      </c>
      <c r="B228" s="100"/>
      <c r="C228" s="290"/>
      <c r="D228" s="290"/>
      <c r="E228" s="86" t="s">
        <v>144</v>
      </c>
      <c r="F228" s="69" t="s">
        <v>146</v>
      </c>
      <c r="G228" s="69" t="s">
        <v>147</v>
      </c>
      <c r="H228" s="69" t="s">
        <v>149</v>
      </c>
      <c r="I228" s="69" t="s">
        <v>151</v>
      </c>
    </row>
    <row r="229" spans="1:9" ht="14.25" customHeight="1" x14ac:dyDescent="0.2">
      <c r="E229" s="41"/>
      <c r="I229" s="41"/>
    </row>
    <row r="230" spans="1:9" ht="14.25" customHeight="1" x14ac:dyDescent="0.2">
      <c r="A230" s="273" t="s">
        <v>2240</v>
      </c>
      <c r="B230" s="168"/>
      <c r="C230" s="168"/>
      <c r="D230" s="168"/>
      <c r="E230" s="168" t="s">
        <v>15</v>
      </c>
      <c r="F230" s="168"/>
      <c r="G230" s="168"/>
      <c r="H230" s="173" t="str">
        <f>E230</f>
        <v>€</v>
      </c>
      <c r="I230" s="156">
        <f>$I$9</f>
        <v>0</v>
      </c>
    </row>
    <row r="231" spans="1:9" ht="14.25" customHeight="1" x14ac:dyDescent="0.2">
      <c r="A231" s="22">
        <v>18120310000</v>
      </c>
      <c r="B231" s="22" t="s">
        <v>8214</v>
      </c>
      <c r="C231" s="22"/>
      <c r="D231" s="22"/>
      <c r="E231" s="36">
        <v>581.9</v>
      </c>
      <c r="F231" s="35"/>
      <c r="G231" s="36">
        <v>0</v>
      </c>
      <c r="H231" s="36">
        <f t="shared" ref="H231:H245" si="13">ROUND(E231*(G231),2)</f>
        <v>0</v>
      </c>
      <c r="I231" s="24">
        <f t="shared" ref="I231:I245" si="14">H231*$I$10</f>
        <v>0</v>
      </c>
    </row>
    <row r="232" spans="1:9" ht="14.25" customHeight="1" x14ac:dyDescent="0.2">
      <c r="A232" s="22">
        <v>18120320000</v>
      </c>
      <c r="B232" s="22" t="s">
        <v>8215</v>
      </c>
      <c r="C232" s="22"/>
      <c r="D232" s="22"/>
      <c r="E232" s="36">
        <v>598</v>
      </c>
      <c r="F232" s="35"/>
      <c r="G232" s="36">
        <v>0</v>
      </c>
      <c r="H232" s="36">
        <f t="shared" si="13"/>
        <v>0</v>
      </c>
      <c r="I232" s="24">
        <f t="shared" si="14"/>
        <v>0</v>
      </c>
    </row>
    <row r="233" spans="1:9" ht="14.25" customHeight="1" x14ac:dyDescent="0.2">
      <c r="A233" s="22">
        <v>18120350000</v>
      </c>
      <c r="B233" s="22" t="s">
        <v>8216</v>
      </c>
      <c r="C233" s="22"/>
      <c r="D233" s="22"/>
      <c r="E233" s="36">
        <v>738.3</v>
      </c>
      <c r="F233" s="35"/>
      <c r="G233" s="36">
        <v>0</v>
      </c>
      <c r="H233" s="36">
        <f t="shared" si="13"/>
        <v>0</v>
      </c>
      <c r="I233" s="24">
        <f t="shared" si="14"/>
        <v>0</v>
      </c>
    </row>
    <row r="234" spans="1:9" ht="14.25" customHeight="1" x14ac:dyDescent="0.2">
      <c r="A234" s="22">
        <v>18120340000</v>
      </c>
      <c r="B234" s="22" t="s">
        <v>8217</v>
      </c>
      <c r="C234" s="22"/>
      <c r="D234" s="22"/>
      <c r="E234" s="36">
        <v>754.4</v>
      </c>
      <c r="F234" s="35"/>
      <c r="G234" s="36">
        <v>0</v>
      </c>
      <c r="H234" s="36">
        <f t="shared" si="13"/>
        <v>0</v>
      </c>
      <c r="I234" s="24">
        <f t="shared" si="14"/>
        <v>0</v>
      </c>
    </row>
    <row r="235" spans="1:9" ht="14.25" customHeight="1" x14ac:dyDescent="0.2">
      <c r="A235" s="22">
        <v>18120370000</v>
      </c>
      <c r="B235" s="22" t="s">
        <v>8218</v>
      </c>
      <c r="C235" s="22"/>
      <c r="D235" s="22"/>
      <c r="E235" s="36">
        <v>785.45</v>
      </c>
      <c r="F235" s="35"/>
      <c r="G235" s="36">
        <v>0</v>
      </c>
      <c r="H235" s="36">
        <f t="shared" si="13"/>
        <v>0</v>
      </c>
      <c r="I235" s="24">
        <f t="shared" si="14"/>
        <v>0</v>
      </c>
    </row>
    <row r="236" spans="1:9" ht="14.25" customHeight="1" x14ac:dyDescent="0.2">
      <c r="A236" s="22">
        <v>18120380000</v>
      </c>
      <c r="B236" s="22" t="s">
        <v>8219</v>
      </c>
      <c r="C236" s="22"/>
      <c r="D236" s="22"/>
      <c r="E236" s="36">
        <v>801.55</v>
      </c>
      <c r="F236" s="35"/>
      <c r="G236" s="36">
        <v>0</v>
      </c>
      <c r="H236" s="36">
        <f t="shared" si="13"/>
        <v>0</v>
      </c>
      <c r="I236" s="24">
        <f t="shared" si="14"/>
        <v>0</v>
      </c>
    </row>
    <row r="237" spans="1:9" ht="14.25" customHeight="1" x14ac:dyDescent="0.2">
      <c r="A237" s="22">
        <v>18120390000</v>
      </c>
      <c r="B237" s="22" t="s">
        <v>8220</v>
      </c>
      <c r="C237" s="22"/>
      <c r="D237" s="22"/>
      <c r="E237" s="36">
        <v>989</v>
      </c>
      <c r="F237" s="35"/>
      <c r="G237" s="36">
        <v>0</v>
      </c>
      <c r="H237" s="36">
        <f t="shared" si="13"/>
        <v>0</v>
      </c>
      <c r="I237" s="24">
        <f t="shared" si="14"/>
        <v>0</v>
      </c>
    </row>
    <row r="238" spans="1:9" ht="14.25" customHeight="1" x14ac:dyDescent="0.2">
      <c r="A238" s="22">
        <v>18120400000</v>
      </c>
      <c r="B238" s="22" t="s">
        <v>8221</v>
      </c>
      <c r="C238" s="22"/>
      <c r="D238" s="22"/>
      <c r="E238" s="36">
        <v>1945.8</v>
      </c>
      <c r="F238" s="35"/>
      <c r="G238" s="36">
        <v>0</v>
      </c>
      <c r="H238" s="36">
        <f t="shared" si="13"/>
        <v>0</v>
      </c>
      <c r="I238" s="24">
        <f t="shared" si="14"/>
        <v>0</v>
      </c>
    </row>
    <row r="239" spans="1:9" ht="14.25" customHeight="1" x14ac:dyDescent="0.2">
      <c r="A239" s="22">
        <v>18120410000</v>
      </c>
      <c r="B239" s="22" t="s">
        <v>8222</v>
      </c>
      <c r="C239" s="22"/>
      <c r="D239" s="22"/>
      <c r="E239" s="36">
        <v>2653.05</v>
      </c>
      <c r="F239" s="35"/>
      <c r="G239" s="36">
        <v>0</v>
      </c>
      <c r="H239" s="36">
        <f t="shared" si="13"/>
        <v>0</v>
      </c>
      <c r="I239" s="24">
        <f t="shared" si="14"/>
        <v>0</v>
      </c>
    </row>
    <row r="240" spans="1:9" ht="14.25" customHeight="1" x14ac:dyDescent="0.2">
      <c r="A240" s="22">
        <v>18120420000</v>
      </c>
      <c r="B240" s="22" t="s">
        <v>8223</v>
      </c>
      <c r="C240" s="22"/>
      <c r="D240" s="22"/>
      <c r="E240" s="36">
        <v>3625.95</v>
      </c>
      <c r="F240" s="35"/>
      <c r="G240" s="36">
        <v>0</v>
      </c>
      <c r="H240" s="36">
        <f t="shared" si="13"/>
        <v>0</v>
      </c>
      <c r="I240" s="24">
        <f t="shared" si="14"/>
        <v>0</v>
      </c>
    </row>
    <row r="241" spans="1:9" ht="14.25" customHeight="1" x14ac:dyDescent="0.2">
      <c r="A241" s="22">
        <v>18120430000</v>
      </c>
      <c r="B241" s="22" t="s">
        <v>8224</v>
      </c>
      <c r="C241" s="22"/>
      <c r="D241" s="22"/>
      <c r="E241" s="36">
        <v>4302.1499999999996</v>
      </c>
      <c r="F241" s="35"/>
      <c r="G241" s="36">
        <v>0</v>
      </c>
      <c r="H241" s="36">
        <f t="shared" si="13"/>
        <v>0</v>
      </c>
      <c r="I241" s="24">
        <f t="shared" si="14"/>
        <v>0</v>
      </c>
    </row>
    <row r="242" spans="1:9" ht="14.25" customHeight="1" x14ac:dyDescent="0.2">
      <c r="A242" s="22">
        <v>18120440000</v>
      </c>
      <c r="B242" s="22" t="s">
        <v>8225</v>
      </c>
      <c r="C242" s="22"/>
      <c r="D242" s="22"/>
      <c r="E242" s="36">
        <v>5525.75</v>
      </c>
      <c r="F242" s="35"/>
      <c r="G242" s="36">
        <v>0</v>
      </c>
      <c r="H242" s="36">
        <f t="shared" si="13"/>
        <v>0</v>
      </c>
      <c r="I242" s="24">
        <f t="shared" si="14"/>
        <v>0</v>
      </c>
    </row>
    <row r="243" spans="1:9" ht="14.25" customHeight="1" x14ac:dyDescent="0.2">
      <c r="A243" s="22">
        <v>18120630000</v>
      </c>
      <c r="B243" s="22" t="s">
        <v>8226</v>
      </c>
      <c r="C243" s="22"/>
      <c r="D243" s="22"/>
      <c r="E243" s="36">
        <v>4343.55</v>
      </c>
      <c r="F243" s="35"/>
      <c r="G243" s="36">
        <v>0</v>
      </c>
      <c r="H243" s="36">
        <f t="shared" si="13"/>
        <v>0</v>
      </c>
      <c r="I243" s="24">
        <f t="shared" si="14"/>
        <v>0</v>
      </c>
    </row>
    <row r="244" spans="1:9" ht="14.25" customHeight="1" x14ac:dyDescent="0.2">
      <c r="A244" s="22">
        <v>18120640000</v>
      </c>
      <c r="B244" s="22" t="s">
        <v>8227</v>
      </c>
      <c r="C244" s="22"/>
      <c r="D244" s="22"/>
      <c r="E244" s="36">
        <v>5146.25</v>
      </c>
      <c r="F244" s="35"/>
      <c r="G244" s="36">
        <v>0</v>
      </c>
      <c r="H244" s="36">
        <f t="shared" si="13"/>
        <v>0</v>
      </c>
      <c r="I244" s="24">
        <f t="shared" si="14"/>
        <v>0</v>
      </c>
    </row>
    <row r="245" spans="1:9" ht="14.25" customHeight="1" x14ac:dyDescent="0.2">
      <c r="A245" s="22">
        <v>18120650000</v>
      </c>
      <c r="B245" s="22" t="s">
        <v>8228</v>
      </c>
      <c r="C245" s="22"/>
      <c r="D245" s="22"/>
      <c r="E245" s="36">
        <v>5786.8</v>
      </c>
      <c r="F245" s="35"/>
      <c r="G245" s="36">
        <v>0</v>
      </c>
      <c r="H245" s="36">
        <f t="shared" si="13"/>
        <v>0</v>
      </c>
      <c r="I245" s="24">
        <f t="shared" si="14"/>
        <v>0</v>
      </c>
    </row>
    <row r="247" spans="1:9" ht="14.25" customHeight="1" x14ac:dyDescent="0.2">
      <c r="A247" s="273" t="s">
        <v>8229</v>
      </c>
      <c r="B247" s="168"/>
      <c r="C247" s="168"/>
      <c r="D247" s="168"/>
      <c r="E247" s="168" t="s">
        <v>15</v>
      </c>
      <c r="F247" s="168"/>
      <c r="G247" s="168"/>
      <c r="H247" s="173" t="str">
        <f>E247</f>
        <v>€</v>
      </c>
      <c r="I247" s="156">
        <f>$I$9</f>
        <v>0</v>
      </c>
    </row>
    <row r="248" spans="1:9" ht="14.25" customHeight="1" x14ac:dyDescent="0.2">
      <c r="A248" s="22">
        <v>18120000000</v>
      </c>
      <c r="B248" s="22" t="s">
        <v>8230</v>
      </c>
      <c r="C248" s="22"/>
      <c r="D248" s="22"/>
      <c r="E248" s="36">
        <v>673.9</v>
      </c>
      <c r="F248" s="35"/>
      <c r="G248" s="36">
        <v>0</v>
      </c>
      <c r="H248" s="36">
        <f t="shared" ref="H248:H254" si="15">ROUND(E248*(G248),2)</f>
        <v>0</v>
      </c>
      <c r="I248" s="24">
        <f t="shared" ref="I248:I254" si="16">H248*$I$10</f>
        <v>0</v>
      </c>
    </row>
    <row r="249" spans="1:9" ht="14.25" customHeight="1" x14ac:dyDescent="0.2">
      <c r="A249" s="22">
        <v>18120010000</v>
      </c>
      <c r="B249" s="22" t="s">
        <v>8231</v>
      </c>
      <c r="C249" s="22"/>
      <c r="D249" s="22"/>
      <c r="E249" s="36">
        <v>673.9</v>
      </c>
      <c r="F249" s="35"/>
      <c r="G249" s="36">
        <v>0</v>
      </c>
      <c r="H249" s="36">
        <f t="shared" si="15"/>
        <v>0</v>
      </c>
      <c r="I249" s="24">
        <f t="shared" si="16"/>
        <v>0</v>
      </c>
    </row>
    <row r="250" spans="1:9" ht="14.25" customHeight="1" x14ac:dyDescent="0.2">
      <c r="A250" s="22">
        <v>18120020000</v>
      </c>
      <c r="B250" s="22" t="s">
        <v>8232</v>
      </c>
      <c r="C250" s="22"/>
      <c r="D250" s="22"/>
      <c r="E250" s="36">
        <v>879.75</v>
      </c>
      <c r="F250" s="35"/>
      <c r="G250" s="36">
        <v>0</v>
      </c>
      <c r="H250" s="36">
        <f t="shared" si="15"/>
        <v>0</v>
      </c>
      <c r="I250" s="24">
        <f t="shared" si="16"/>
        <v>0</v>
      </c>
    </row>
    <row r="251" spans="1:9" ht="14.25" customHeight="1" x14ac:dyDescent="0.2">
      <c r="A251" s="22">
        <v>18120030000</v>
      </c>
      <c r="B251" s="22" t="s">
        <v>8233</v>
      </c>
      <c r="C251" s="22"/>
      <c r="D251" s="22"/>
      <c r="E251" s="36">
        <v>832.6</v>
      </c>
      <c r="F251" s="35"/>
      <c r="G251" s="36">
        <v>0</v>
      </c>
      <c r="H251" s="36">
        <f t="shared" si="15"/>
        <v>0</v>
      </c>
      <c r="I251" s="24">
        <f t="shared" si="16"/>
        <v>0</v>
      </c>
    </row>
    <row r="252" spans="1:9" ht="14.25" customHeight="1" x14ac:dyDescent="0.2">
      <c r="A252" s="22">
        <v>18120040000</v>
      </c>
      <c r="B252" s="22" t="s">
        <v>8234</v>
      </c>
      <c r="C252" s="22"/>
      <c r="D252" s="22"/>
      <c r="E252" s="36">
        <v>895.85</v>
      </c>
      <c r="F252" s="35"/>
      <c r="G252" s="36">
        <v>0</v>
      </c>
      <c r="H252" s="36">
        <f t="shared" si="15"/>
        <v>0</v>
      </c>
      <c r="I252" s="24">
        <f t="shared" si="16"/>
        <v>0</v>
      </c>
    </row>
    <row r="253" spans="1:9" ht="14.25" customHeight="1" x14ac:dyDescent="0.2">
      <c r="A253" s="22">
        <v>18120050000</v>
      </c>
      <c r="B253" s="22" t="s">
        <v>8235</v>
      </c>
      <c r="C253" s="22"/>
      <c r="D253" s="22"/>
      <c r="E253" s="36">
        <v>911.95</v>
      </c>
      <c r="F253" s="35"/>
      <c r="G253" s="36">
        <v>0</v>
      </c>
      <c r="H253" s="36">
        <f t="shared" si="15"/>
        <v>0</v>
      </c>
      <c r="I253" s="24">
        <f t="shared" si="16"/>
        <v>0</v>
      </c>
    </row>
    <row r="254" spans="1:9" ht="14.25" customHeight="1" x14ac:dyDescent="0.2">
      <c r="A254" s="22">
        <v>18120060000</v>
      </c>
      <c r="B254" s="22" t="s">
        <v>8236</v>
      </c>
      <c r="C254" s="22"/>
      <c r="D254" s="22"/>
      <c r="E254" s="36">
        <v>1021.2</v>
      </c>
      <c r="F254" s="35"/>
      <c r="G254" s="36">
        <v>0</v>
      </c>
      <c r="H254" s="36">
        <f t="shared" si="15"/>
        <v>0</v>
      </c>
      <c r="I254" s="24">
        <f t="shared" si="16"/>
        <v>0</v>
      </c>
    </row>
    <row r="256" spans="1:9" ht="14.25" customHeight="1" x14ac:dyDescent="0.2">
      <c r="A256" s="273" t="s">
        <v>8237</v>
      </c>
      <c r="B256" s="168"/>
      <c r="C256" s="168"/>
      <c r="D256" s="168"/>
      <c r="E256" s="168" t="s">
        <v>15</v>
      </c>
      <c r="F256" s="168"/>
      <c r="G256" s="168"/>
      <c r="H256" s="173" t="str">
        <f>E256</f>
        <v>€</v>
      </c>
      <c r="I256" s="156">
        <f>$I$9</f>
        <v>0</v>
      </c>
    </row>
    <row r="257" spans="1:9" ht="14.25" customHeight="1" x14ac:dyDescent="0.2">
      <c r="A257" s="22">
        <v>18120450000</v>
      </c>
      <c r="B257" s="22" t="s">
        <v>8238</v>
      </c>
      <c r="C257" s="22"/>
      <c r="D257" s="22"/>
      <c r="E257" s="36">
        <v>1130.45</v>
      </c>
      <c r="F257" s="35"/>
      <c r="G257" s="36">
        <v>0</v>
      </c>
      <c r="H257" s="36">
        <f t="shared" ref="H257:H267" si="17">ROUND(E257*(G257),2)</f>
        <v>0</v>
      </c>
      <c r="I257" s="24">
        <f t="shared" ref="I257:I267" si="18">H257*$I$10</f>
        <v>0</v>
      </c>
    </row>
    <row r="258" spans="1:9" ht="14.25" customHeight="1" x14ac:dyDescent="0.2">
      <c r="A258" s="22">
        <v>18120470000</v>
      </c>
      <c r="B258" s="22" t="s">
        <v>8239</v>
      </c>
      <c r="C258" s="22"/>
      <c r="D258" s="22"/>
      <c r="E258" s="36">
        <v>1288</v>
      </c>
      <c r="F258" s="35"/>
      <c r="G258" s="36">
        <v>0</v>
      </c>
      <c r="H258" s="36">
        <f t="shared" si="17"/>
        <v>0</v>
      </c>
      <c r="I258" s="24">
        <f t="shared" si="18"/>
        <v>0</v>
      </c>
    </row>
    <row r="259" spans="1:9" ht="14.25" customHeight="1" x14ac:dyDescent="0.2">
      <c r="A259" s="22">
        <v>18120480000</v>
      </c>
      <c r="B259" s="22" t="s">
        <v>8240</v>
      </c>
      <c r="C259" s="22"/>
      <c r="D259" s="22"/>
      <c r="E259" s="36">
        <v>1381.15</v>
      </c>
      <c r="F259" s="35"/>
      <c r="G259" s="36">
        <v>0</v>
      </c>
      <c r="H259" s="36">
        <f t="shared" si="17"/>
        <v>0</v>
      </c>
      <c r="I259" s="24">
        <f t="shared" si="18"/>
        <v>0</v>
      </c>
    </row>
    <row r="260" spans="1:9" ht="14.25" customHeight="1" x14ac:dyDescent="0.2">
      <c r="A260" s="22">
        <v>18120490000</v>
      </c>
      <c r="B260" s="22" t="s">
        <v>8241</v>
      </c>
      <c r="C260" s="22"/>
      <c r="D260" s="22"/>
      <c r="E260" s="36">
        <v>1758.35</v>
      </c>
      <c r="F260" s="35"/>
      <c r="G260" s="36">
        <v>0</v>
      </c>
      <c r="H260" s="36">
        <f t="shared" si="17"/>
        <v>0</v>
      </c>
      <c r="I260" s="24">
        <f t="shared" si="18"/>
        <v>0</v>
      </c>
    </row>
    <row r="261" spans="1:9" ht="14.25" customHeight="1" x14ac:dyDescent="0.2">
      <c r="A261" s="22">
        <v>18120500000</v>
      </c>
      <c r="B261" s="22" t="s">
        <v>8242</v>
      </c>
      <c r="C261" s="22"/>
      <c r="D261" s="22"/>
      <c r="E261" s="36">
        <v>1758.35</v>
      </c>
      <c r="F261" s="35"/>
      <c r="G261" s="36">
        <v>0</v>
      </c>
      <c r="H261" s="36">
        <f t="shared" si="17"/>
        <v>0</v>
      </c>
      <c r="I261" s="24">
        <f t="shared" si="18"/>
        <v>0</v>
      </c>
    </row>
    <row r="262" spans="1:9" ht="14.25" customHeight="1" x14ac:dyDescent="0.2">
      <c r="A262" s="22">
        <v>18120510000</v>
      </c>
      <c r="B262" s="22" t="s">
        <v>8243</v>
      </c>
      <c r="C262" s="22"/>
      <c r="D262" s="22"/>
      <c r="E262" s="36">
        <v>1758.35</v>
      </c>
      <c r="F262" s="35"/>
      <c r="G262" s="36">
        <v>0</v>
      </c>
      <c r="H262" s="36">
        <f t="shared" si="17"/>
        <v>0</v>
      </c>
      <c r="I262" s="24">
        <f t="shared" si="18"/>
        <v>0</v>
      </c>
    </row>
    <row r="263" spans="1:9" ht="14.25" customHeight="1" x14ac:dyDescent="0.2">
      <c r="A263" s="22">
        <v>18120540000</v>
      </c>
      <c r="B263" s="22" t="s">
        <v>8244</v>
      </c>
      <c r="C263" s="22"/>
      <c r="D263" s="22"/>
      <c r="E263" s="36">
        <v>2010.2</v>
      </c>
      <c r="F263" s="35"/>
      <c r="G263" s="36">
        <v>0</v>
      </c>
      <c r="H263" s="36">
        <f t="shared" si="17"/>
        <v>0</v>
      </c>
      <c r="I263" s="24">
        <f t="shared" si="18"/>
        <v>0</v>
      </c>
    </row>
    <row r="264" spans="1:9" ht="14.25" customHeight="1" x14ac:dyDescent="0.2">
      <c r="A264" s="22">
        <v>18120550000</v>
      </c>
      <c r="B264" s="22" t="s">
        <v>8245</v>
      </c>
      <c r="C264" s="22"/>
      <c r="D264" s="22"/>
      <c r="E264" s="36">
        <v>2010.2</v>
      </c>
      <c r="F264" s="35"/>
      <c r="G264" s="36">
        <v>0</v>
      </c>
      <c r="H264" s="36">
        <f t="shared" si="17"/>
        <v>0</v>
      </c>
      <c r="I264" s="24">
        <f t="shared" si="18"/>
        <v>0</v>
      </c>
    </row>
    <row r="265" spans="1:9" ht="14.25" customHeight="1" x14ac:dyDescent="0.2">
      <c r="A265" s="22">
        <v>18120560000</v>
      </c>
      <c r="B265" s="22" t="s">
        <v>8246</v>
      </c>
      <c r="C265" s="22"/>
      <c r="D265" s="22"/>
      <c r="E265" s="36">
        <v>2010.2</v>
      </c>
      <c r="F265" s="35"/>
      <c r="G265" s="36">
        <v>0</v>
      </c>
      <c r="H265" s="36">
        <f t="shared" si="17"/>
        <v>0</v>
      </c>
      <c r="I265" s="24">
        <f t="shared" si="18"/>
        <v>0</v>
      </c>
    </row>
    <row r="266" spans="1:9" ht="14.25" customHeight="1" x14ac:dyDescent="0.2">
      <c r="A266" s="22">
        <v>18120670000</v>
      </c>
      <c r="B266" s="22" t="s">
        <v>8247</v>
      </c>
      <c r="C266" s="22"/>
      <c r="D266" s="22"/>
      <c r="E266" s="36">
        <v>2678.35</v>
      </c>
      <c r="F266" s="35"/>
      <c r="G266" s="36">
        <v>0</v>
      </c>
      <c r="H266" s="36">
        <f t="shared" si="17"/>
        <v>0</v>
      </c>
      <c r="I266" s="24">
        <f t="shared" si="18"/>
        <v>0</v>
      </c>
    </row>
    <row r="267" spans="1:9" ht="14.25" customHeight="1" x14ac:dyDescent="0.2">
      <c r="A267" s="22">
        <v>18120660000</v>
      </c>
      <c r="B267" s="22" t="s">
        <v>8248</v>
      </c>
      <c r="C267" s="22"/>
      <c r="D267" s="22"/>
      <c r="E267" s="36">
        <v>2613.9499999999998</v>
      </c>
      <c r="F267" s="35"/>
      <c r="G267" s="36">
        <v>0</v>
      </c>
      <c r="H267" s="36">
        <f t="shared" si="17"/>
        <v>0</v>
      </c>
      <c r="I267" s="24">
        <f t="shared" si="18"/>
        <v>0</v>
      </c>
    </row>
    <row r="269" spans="1:9" ht="14.25" customHeight="1" x14ac:dyDescent="0.2">
      <c r="A269" s="273" t="s">
        <v>2240</v>
      </c>
      <c r="B269" s="168"/>
      <c r="C269" s="168"/>
      <c r="D269" s="168"/>
      <c r="E269" s="168" t="s">
        <v>15</v>
      </c>
      <c r="F269" s="168"/>
      <c r="G269" s="168"/>
      <c r="H269" s="173" t="str">
        <f>E269</f>
        <v>€</v>
      </c>
      <c r="I269" s="156">
        <f>$I$9</f>
        <v>0</v>
      </c>
    </row>
    <row r="270" spans="1:9" ht="14.25" customHeight="1" x14ac:dyDescent="0.2">
      <c r="A270" s="22">
        <v>18120290000</v>
      </c>
      <c r="B270" s="22" t="s">
        <v>8249</v>
      </c>
      <c r="C270" s="22"/>
      <c r="D270" s="22"/>
      <c r="E270" s="36">
        <v>234.6</v>
      </c>
      <c r="F270" s="35"/>
      <c r="G270" s="36">
        <v>0</v>
      </c>
      <c r="H270" s="36">
        <f>ROUND(E270*(G270),2)</f>
        <v>0</v>
      </c>
      <c r="I270" s="24">
        <f>H270*$I$10</f>
        <v>0</v>
      </c>
    </row>
    <row r="271" spans="1:9" ht="14.25" customHeight="1" x14ac:dyDescent="0.2">
      <c r="A271" s="22">
        <v>18120300000</v>
      </c>
      <c r="B271" s="22" t="s">
        <v>8250</v>
      </c>
      <c r="C271" s="22"/>
      <c r="D271" s="22"/>
      <c r="E271" s="36">
        <v>673.9</v>
      </c>
      <c r="F271" s="35"/>
      <c r="G271" s="36">
        <v>0</v>
      </c>
      <c r="H271" s="36">
        <f>ROUND(E271*(G271),2)</f>
        <v>0</v>
      </c>
      <c r="I271" s="24">
        <f>H271*$I$10</f>
        <v>0</v>
      </c>
    </row>
    <row r="273" spans="1:9" ht="14.25" customHeight="1" x14ac:dyDescent="0.2">
      <c r="A273" s="273" t="s">
        <v>8251</v>
      </c>
      <c r="B273" s="168"/>
      <c r="C273" s="168"/>
      <c r="D273" s="168"/>
      <c r="E273" s="168" t="s">
        <v>15</v>
      </c>
      <c r="F273" s="168"/>
      <c r="G273" s="168"/>
      <c r="H273" s="173" t="str">
        <f>E273</f>
        <v>€</v>
      </c>
      <c r="I273" s="156">
        <f>$I$9</f>
        <v>0</v>
      </c>
    </row>
    <row r="274" spans="1:9" ht="14.25" customHeight="1" x14ac:dyDescent="0.2">
      <c r="A274" s="22">
        <v>18120220000</v>
      </c>
      <c r="B274" s="22" t="s">
        <v>8252</v>
      </c>
      <c r="C274" s="22"/>
      <c r="D274" s="22"/>
      <c r="E274" s="36">
        <v>205.85</v>
      </c>
      <c r="F274" s="35"/>
      <c r="G274" s="36">
        <v>0</v>
      </c>
      <c r="H274" s="36">
        <f t="shared" ref="H274:H280" si="19">ROUND(E274*(G274),2)</f>
        <v>0</v>
      </c>
      <c r="I274" s="24">
        <f t="shared" ref="I274:I280" si="20">H274*$I$10</f>
        <v>0</v>
      </c>
    </row>
    <row r="275" spans="1:9" ht="14.25" customHeight="1" x14ac:dyDescent="0.2">
      <c r="A275" s="22">
        <v>18120230000</v>
      </c>
      <c r="B275" s="22" t="s">
        <v>8253</v>
      </c>
      <c r="C275" s="22"/>
      <c r="D275" s="22"/>
      <c r="E275" s="36">
        <v>267.95</v>
      </c>
      <c r="F275" s="35"/>
      <c r="G275" s="36">
        <v>0</v>
      </c>
      <c r="H275" s="36">
        <f t="shared" si="19"/>
        <v>0</v>
      </c>
      <c r="I275" s="24">
        <f t="shared" si="20"/>
        <v>0</v>
      </c>
    </row>
    <row r="276" spans="1:9" ht="14.25" customHeight="1" x14ac:dyDescent="0.2">
      <c r="A276" s="22">
        <v>18120240000</v>
      </c>
      <c r="B276" s="22" t="s">
        <v>8254</v>
      </c>
      <c r="C276" s="22"/>
      <c r="D276" s="22"/>
      <c r="E276" s="36">
        <v>313.95</v>
      </c>
      <c r="F276" s="35"/>
      <c r="G276" s="36">
        <v>0</v>
      </c>
      <c r="H276" s="36">
        <f t="shared" si="19"/>
        <v>0</v>
      </c>
      <c r="I276" s="24">
        <f t="shared" si="20"/>
        <v>0</v>
      </c>
    </row>
    <row r="277" spans="1:9" ht="14.25" customHeight="1" x14ac:dyDescent="0.2">
      <c r="A277" s="22">
        <v>18120250000</v>
      </c>
      <c r="B277" s="22" t="s">
        <v>8255</v>
      </c>
      <c r="C277" s="22"/>
      <c r="D277" s="22"/>
      <c r="E277" s="36">
        <v>424.35</v>
      </c>
      <c r="F277" s="35"/>
      <c r="G277" s="36">
        <v>0</v>
      </c>
      <c r="H277" s="36">
        <f t="shared" si="19"/>
        <v>0</v>
      </c>
      <c r="I277" s="24">
        <f t="shared" si="20"/>
        <v>0</v>
      </c>
    </row>
    <row r="278" spans="1:9" ht="14.25" customHeight="1" x14ac:dyDescent="0.2">
      <c r="A278" s="22">
        <v>18120260000</v>
      </c>
      <c r="B278" s="22" t="s">
        <v>8256</v>
      </c>
      <c r="C278" s="22"/>
      <c r="D278" s="22"/>
      <c r="E278" s="36">
        <v>626.75</v>
      </c>
      <c r="F278" s="35"/>
      <c r="G278" s="36">
        <v>0</v>
      </c>
      <c r="H278" s="36">
        <f t="shared" si="19"/>
        <v>0</v>
      </c>
      <c r="I278" s="24">
        <f t="shared" si="20"/>
        <v>0</v>
      </c>
    </row>
    <row r="279" spans="1:9" ht="14.25" customHeight="1" x14ac:dyDescent="0.2">
      <c r="A279" s="22">
        <v>18120270000</v>
      </c>
      <c r="B279" s="22" t="s">
        <v>8257</v>
      </c>
      <c r="C279" s="22"/>
      <c r="D279" s="22"/>
      <c r="E279" s="36">
        <v>1036.1500000000001</v>
      </c>
      <c r="F279" s="35"/>
      <c r="G279" s="36">
        <v>0</v>
      </c>
      <c r="H279" s="36">
        <f t="shared" si="19"/>
        <v>0</v>
      </c>
      <c r="I279" s="24">
        <f t="shared" si="20"/>
        <v>0</v>
      </c>
    </row>
    <row r="280" spans="1:9" ht="14.25" customHeight="1" x14ac:dyDescent="0.2">
      <c r="A280" s="22">
        <v>18120280000</v>
      </c>
      <c r="B280" s="22" t="s">
        <v>8258</v>
      </c>
      <c r="C280" s="22"/>
      <c r="D280" s="22"/>
      <c r="E280" s="36">
        <v>1805.5</v>
      </c>
      <c r="F280" s="35"/>
      <c r="G280" s="36">
        <v>0</v>
      </c>
      <c r="H280" s="36">
        <f t="shared" si="19"/>
        <v>0</v>
      </c>
      <c r="I280" s="24">
        <f t="shared" si="20"/>
        <v>0</v>
      </c>
    </row>
    <row r="282" spans="1:9" ht="14.25" customHeight="1" x14ac:dyDescent="0.2">
      <c r="A282" s="273" t="s">
        <v>8259</v>
      </c>
      <c r="B282" s="168"/>
      <c r="C282" s="168"/>
      <c r="D282" s="168"/>
      <c r="E282" s="168" t="s">
        <v>15</v>
      </c>
      <c r="F282" s="168"/>
      <c r="G282" s="168"/>
      <c r="H282" s="173" t="str">
        <f>E282</f>
        <v>€</v>
      </c>
      <c r="I282" s="156">
        <f>$I$9</f>
        <v>0</v>
      </c>
    </row>
    <row r="283" spans="1:9" ht="14.25" customHeight="1" x14ac:dyDescent="0.2">
      <c r="A283" s="22">
        <v>18120150000</v>
      </c>
      <c r="B283" s="22" t="s">
        <v>8260</v>
      </c>
      <c r="C283" s="22"/>
      <c r="D283" s="22"/>
      <c r="E283" s="36">
        <v>645.15</v>
      </c>
      <c r="F283" s="35"/>
      <c r="G283" s="36">
        <v>0</v>
      </c>
      <c r="H283" s="36">
        <f t="shared" ref="H283:H289" si="21">ROUND(E283*(G283),2)</f>
        <v>0</v>
      </c>
      <c r="I283" s="24">
        <f t="shared" ref="I283:I289" si="22">H283*$I$10</f>
        <v>0</v>
      </c>
    </row>
    <row r="284" spans="1:9" ht="14.25" customHeight="1" x14ac:dyDescent="0.2">
      <c r="A284" s="22">
        <v>18120160000</v>
      </c>
      <c r="B284" s="22" t="s">
        <v>8261</v>
      </c>
      <c r="C284" s="22"/>
      <c r="D284" s="22"/>
      <c r="E284" s="36">
        <v>848.7</v>
      </c>
      <c r="F284" s="35"/>
      <c r="G284" s="36">
        <v>0</v>
      </c>
      <c r="H284" s="36">
        <f t="shared" si="21"/>
        <v>0</v>
      </c>
      <c r="I284" s="24">
        <f t="shared" si="22"/>
        <v>0</v>
      </c>
    </row>
    <row r="285" spans="1:9" ht="14.25" customHeight="1" x14ac:dyDescent="0.2">
      <c r="A285" s="22">
        <v>18120170000</v>
      </c>
      <c r="B285" s="22" t="s">
        <v>8262</v>
      </c>
      <c r="C285" s="22"/>
      <c r="D285" s="22"/>
      <c r="E285" s="36">
        <v>1006.25</v>
      </c>
      <c r="F285" s="35"/>
      <c r="G285" s="36">
        <v>0</v>
      </c>
      <c r="H285" s="36">
        <f t="shared" si="21"/>
        <v>0</v>
      </c>
      <c r="I285" s="24">
        <f t="shared" si="22"/>
        <v>0</v>
      </c>
    </row>
    <row r="286" spans="1:9" ht="14.25" customHeight="1" x14ac:dyDescent="0.2">
      <c r="A286" s="22">
        <v>18120180000</v>
      </c>
      <c r="B286" s="22" t="s">
        <v>8263</v>
      </c>
      <c r="C286" s="22"/>
      <c r="D286" s="22"/>
      <c r="E286" s="36">
        <v>1053.4000000000001</v>
      </c>
      <c r="F286" s="35"/>
      <c r="G286" s="36">
        <v>0</v>
      </c>
      <c r="H286" s="36">
        <f t="shared" si="21"/>
        <v>0</v>
      </c>
      <c r="I286" s="24">
        <f t="shared" si="22"/>
        <v>0</v>
      </c>
    </row>
    <row r="287" spans="1:9" ht="14.25" customHeight="1" x14ac:dyDescent="0.2">
      <c r="A287" s="22">
        <v>18120190000</v>
      </c>
      <c r="B287" s="22" t="s">
        <v>8264</v>
      </c>
      <c r="C287" s="22"/>
      <c r="D287" s="22"/>
      <c r="E287" s="36">
        <v>1914.75</v>
      </c>
      <c r="F287" s="35"/>
      <c r="G287" s="36">
        <v>0</v>
      </c>
      <c r="H287" s="36">
        <f t="shared" si="21"/>
        <v>0</v>
      </c>
      <c r="I287" s="24">
        <f t="shared" si="22"/>
        <v>0</v>
      </c>
    </row>
    <row r="288" spans="1:9" ht="14.25" customHeight="1" x14ac:dyDescent="0.2">
      <c r="A288" s="22">
        <v>18120200000</v>
      </c>
      <c r="B288" s="22" t="s">
        <v>8265</v>
      </c>
      <c r="C288" s="22"/>
      <c r="D288" s="22"/>
      <c r="E288" s="36">
        <v>2088.4</v>
      </c>
      <c r="F288" s="35"/>
      <c r="G288" s="36">
        <v>0</v>
      </c>
      <c r="H288" s="36">
        <f t="shared" si="21"/>
        <v>0</v>
      </c>
      <c r="I288" s="24">
        <f t="shared" si="22"/>
        <v>0</v>
      </c>
    </row>
    <row r="289" spans="1:9" ht="14.25" customHeight="1" x14ac:dyDescent="0.2">
      <c r="A289" s="22">
        <v>18120210000</v>
      </c>
      <c r="B289" s="22" t="s">
        <v>8266</v>
      </c>
      <c r="C289" s="22"/>
      <c r="D289" s="22"/>
      <c r="E289" s="36">
        <v>2558.75</v>
      </c>
      <c r="F289" s="35"/>
      <c r="G289" s="36">
        <v>0</v>
      </c>
      <c r="H289" s="36">
        <f t="shared" si="21"/>
        <v>0</v>
      </c>
      <c r="I289" s="24">
        <f t="shared" si="22"/>
        <v>0</v>
      </c>
    </row>
    <row r="291" spans="1:9" ht="14.25" customHeight="1" x14ac:dyDescent="0.2">
      <c r="A291" s="273" t="s">
        <v>8267</v>
      </c>
      <c r="B291" s="168"/>
      <c r="C291" s="168"/>
      <c r="D291" s="168"/>
      <c r="E291" s="168" t="s">
        <v>15</v>
      </c>
      <c r="F291" s="168"/>
      <c r="G291" s="168"/>
      <c r="H291" s="173" t="str">
        <f>E291</f>
        <v>€</v>
      </c>
      <c r="I291" s="156">
        <f>$I$9</f>
        <v>0</v>
      </c>
    </row>
    <row r="292" spans="1:9" ht="14.25" customHeight="1" x14ac:dyDescent="0.2">
      <c r="A292" s="22">
        <v>18120680000</v>
      </c>
      <c r="B292" s="22" t="s">
        <v>8268</v>
      </c>
      <c r="C292" s="22"/>
      <c r="D292" s="22"/>
      <c r="E292" s="36">
        <v>906.2</v>
      </c>
      <c r="F292" s="35"/>
      <c r="G292" s="36">
        <v>0</v>
      </c>
      <c r="H292" s="36">
        <f t="shared" ref="H292:H301" si="23">ROUND(E292*(G292),2)</f>
        <v>0</v>
      </c>
      <c r="I292" s="24">
        <f t="shared" ref="I292:I301" si="24">H292*$I$10</f>
        <v>0</v>
      </c>
    </row>
    <row r="293" spans="1:9" ht="14.25" customHeight="1" x14ac:dyDescent="0.2">
      <c r="A293" s="22">
        <v>18120690000</v>
      </c>
      <c r="B293" s="22" t="s">
        <v>8269</v>
      </c>
      <c r="C293" s="22"/>
      <c r="D293" s="22"/>
      <c r="E293" s="36">
        <v>1288</v>
      </c>
      <c r="F293" s="35"/>
      <c r="G293" s="36">
        <v>0</v>
      </c>
      <c r="H293" s="36">
        <f t="shared" si="23"/>
        <v>0</v>
      </c>
      <c r="I293" s="24">
        <f t="shared" si="24"/>
        <v>0</v>
      </c>
    </row>
    <row r="294" spans="1:9" ht="14.25" customHeight="1" x14ac:dyDescent="0.2">
      <c r="A294" s="22">
        <v>18120070000</v>
      </c>
      <c r="B294" s="22" t="s">
        <v>8270</v>
      </c>
      <c r="C294" s="22"/>
      <c r="D294" s="22"/>
      <c r="E294" s="36">
        <v>1886</v>
      </c>
      <c r="F294" s="35"/>
      <c r="G294" s="36">
        <v>0</v>
      </c>
      <c r="H294" s="36">
        <f t="shared" si="23"/>
        <v>0</v>
      </c>
      <c r="I294" s="24">
        <f t="shared" si="24"/>
        <v>0</v>
      </c>
    </row>
    <row r="295" spans="1:9" ht="14.25" customHeight="1" x14ac:dyDescent="0.2">
      <c r="A295" s="22">
        <v>18120080000</v>
      </c>
      <c r="B295" s="22" t="s">
        <v>8271</v>
      </c>
      <c r="C295" s="22"/>
      <c r="D295" s="22"/>
      <c r="E295" s="36">
        <v>2653.05</v>
      </c>
      <c r="F295" s="35"/>
      <c r="G295" s="36">
        <v>0</v>
      </c>
      <c r="H295" s="36">
        <f t="shared" si="23"/>
        <v>0</v>
      </c>
      <c r="I295" s="24">
        <f t="shared" si="24"/>
        <v>0</v>
      </c>
    </row>
    <row r="296" spans="1:9" ht="14.25" customHeight="1" x14ac:dyDescent="0.2">
      <c r="A296" s="22">
        <v>18120090000</v>
      </c>
      <c r="B296" s="22" t="s">
        <v>8272</v>
      </c>
      <c r="C296" s="22"/>
      <c r="D296" s="22"/>
      <c r="E296" s="36">
        <v>2793.35</v>
      </c>
      <c r="F296" s="35"/>
      <c r="G296" s="36">
        <v>0</v>
      </c>
      <c r="H296" s="36">
        <f t="shared" si="23"/>
        <v>0</v>
      </c>
      <c r="I296" s="24">
        <f t="shared" si="24"/>
        <v>0</v>
      </c>
    </row>
    <row r="297" spans="1:9" ht="14.25" customHeight="1" x14ac:dyDescent="0.2">
      <c r="A297" s="22">
        <v>18120100000</v>
      </c>
      <c r="B297" s="22" t="s">
        <v>8273</v>
      </c>
      <c r="C297" s="22"/>
      <c r="D297" s="22"/>
      <c r="E297" s="36">
        <v>2793.35</v>
      </c>
      <c r="F297" s="35"/>
      <c r="G297" s="36">
        <v>0</v>
      </c>
      <c r="H297" s="36">
        <f t="shared" si="23"/>
        <v>0</v>
      </c>
      <c r="I297" s="24">
        <f t="shared" si="24"/>
        <v>0</v>
      </c>
    </row>
    <row r="298" spans="1:9" ht="14.25" customHeight="1" x14ac:dyDescent="0.2">
      <c r="A298" s="22">
        <v>18120110000</v>
      </c>
      <c r="B298" s="22" t="s">
        <v>8274</v>
      </c>
      <c r="C298" s="22"/>
      <c r="D298" s="22"/>
      <c r="E298" s="36">
        <v>3910</v>
      </c>
      <c r="F298" s="35"/>
      <c r="G298" s="36">
        <v>0</v>
      </c>
      <c r="H298" s="36">
        <f t="shared" si="23"/>
        <v>0</v>
      </c>
      <c r="I298" s="24">
        <f t="shared" si="24"/>
        <v>0</v>
      </c>
    </row>
    <row r="299" spans="1:9" ht="14.25" customHeight="1" x14ac:dyDescent="0.2">
      <c r="A299" s="22">
        <v>18120120000</v>
      </c>
      <c r="B299" s="22" t="s">
        <v>8275</v>
      </c>
      <c r="C299" s="22"/>
      <c r="D299" s="22"/>
      <c r="E299" s="36">
        <v>3957.15</v>
      </c>
      <c r="F299" s="35"/>
      <c r="G299" s="36">
        <v>0</v>
      </c>
      <c r="H299" s="36">
        <f t="shared" si="23"/>
        <v>0</v>
      </c>
      <c r="I299" s="24">
        <f t="shared" si="24"/>
        <v>0</v>
      </c>
    </row>
    <row r="300" spans="1:9" ht="14.25" customHeight="1" x14ac:dyDescent="0.2">
      <c r="A300" s="22">
        <v>18120130000</v>
      </c>
      <c r="B300" s="22" t="s">
        <v>8276</v>
      </c>
      <c r="C300" s="22"/>
      <c r="D300" s="22"/>
      <c r="E300" s="36">
        <v>4302.1499999999996</v>
      </c>
      <c r="F300" s="35"/>
      <c r="G300" s="36">
        <v>0</v>
      </c>
      <c r="H300" s="36">
        <f t="shared" si="23"/>
        <v>0</v>
      </c>
      <c r="I300" s="24">
        <f t="shared" si="24"/>
        <v>0</v>
      </c>
    </row>
    <row r="301" spans="1:9" ht="14.25" customHeight="1" x14ac:dyDescent="0.2">
      <c r="A301" s="22">
        <v>18120140000</v>
      </c>
      <c r="B301" s="22" t="s">
        <v>8277</v>
      </c>
      <c r="C301" s="22"/>
      <c r="D301" s="22"/>
      <c r="E301" s="36">
        <v>5997.25</v>
      </c>
      <c r="F301" s="35"/>
      <c r="G301" s="36">
        <v>0</v>
      </c>
      <c r="H301" s="36">
        <f t="shared" si="23"/>
        <v>0</v>
      </c>
      <c r="I301" s="24">
        <f t="shared" si="24"/>
        <v>0</v>
      </c>
    </row>
  </sheetData>
  <mergeCells count="6">
    <mergeCell ref="A3:B4"/>
    <mergeCell ref="A221:I222"/>
    <mergeCell ref="C227:D227"/>
    <mergeCell ref="C228:D228"/>
    <mergeCell ref="A1:I1"/>
    <mergeCell ref="A2:I2"/>
  </mergeCells>
  <conditionalFormatting sqref="A16:I74">
    <cfRule type="expression" dxfId="255" priority="127">
      <formula>MOD(ROW(),2)=0</formula>
    </cfRule>
  </conditionalFormatting>
  <conditionalFormatting sqref="A77:D149 F77:I149">
    <cfRule type="expression" dxfId="254" priority="125">
      <formula>MOD(ROW(),2)=0</formula>
    </cfRule>
  </conditionalFormatting>
  <conditionalFormatting sqref="E16:E74">
    <cfRule type="expression" dxfId="253" priority="128">
      <formula>MOD(ROW(),2)=0</formula>
    </cfRule>
  </conditionalFormatting>
  <conditionalFormatting sqref="A152:D206 F152:I206">
    <cfRule type="expression" dxfId="252" priority="123">
      <formula>MOD(ROW(),2)=0</formula>
    </cfRule>
  </conditionalFormatting>
  <conditionalFormatting sqref="A209:D217 F209:I217">
    <cfRule type="expression" dxfId="251" priority="121">
      <formula>MOD(ROW(),2)=0</formula>
    </cfRule>
  </conditionalFormatting>
  <conditionalFormatting sqref="A270:D271 F270:I271">
    <cfRule type="expression" dxfId="250" priority="113">
      <formula>MOD(ROW(),2)=0</formula>
    </cfRule>
  </conditionalFormatting>
  <conditionalFormatting sqref="A274:D280 F274:I280">
    <cfRule type="expression" dxfId="249" priority="111">
      <formula>MOD(ROW(),2)=0</formula>
    </cfRule>
  </conditionalFormatting>
  <conditionalFormatting sqref="A283:D289 F283:I289">
    <cfRule type="expression" dxfId="248" priority="109">
      <formula>MOD(ROW(),2)=0</formula>
    </cfRule>
  </conditionalFormatting>
  <conditionalFormatting sqref="A231:D245 F231:I245">
    <cfRule type="expression" dxfId="247" priority="119">
      <formula>MOD(ROW(),2)=0</formula>
    </cfRule>
  </conditionalFormatting>
  <conditionalFormatting sqref="A248:D254 F248:I254">
    <cfRule type="expression" dxfId="246" priority="117">
      <formula>MOD(ROW(),2)=0</formula>
    </cfRule>
  </conditionalFormatting>
  <conditionalFormatting sqref="A257:D267 F257:I267">
    <cfRule type="expression" dxfId="245" priority="115">
      <formula>MOD(ROW(),2)=0</formula>
    </cfRule>
  </conditionalFormatting>
  <conditionalFormatting sqref="A292:D301 F292:I301">
    <cfRule type="expression" dxfId="244" priority="107">
      <formula>MOD(ROW(),2)=0</formula>
    </cfRule>
  </conditionalFormatting>
  <conditionalFormatting sqref="E77:E149">
    <cfRule type="expression" dxfId="243" priority="21">
      <formula>MOD(ROW(),2)=0</formula>
    </cfRule>
  </conditionalFormatting>
  <conditionalFormatting sqref="E77:E149">
    <cfRule type="expression" dxfId="242" priority="22">
      <formula>MOD(ROW(),2)=0</formula>
    </cfRule>
  </conditionalFormatting>
  <conditionalFormatting sqref="E152:E206">
    <cfRule type="expression" dxfId="241" priority="19">
      <formula>MOD(ROW(),2)=0</formula>
    </cfRule>
  </conditionalFormatting>
  <conditionalFormatting sqref="E152:E206">
    <cfRule type="expression" dxfId="240" priority="20">
      <formula>MOD(ROW(),2)=0</formula>
    </cfRule>
  </conditionalFormatting>
  <conditionalFormatting sqref="E209:E217">
    <cfRule type="expression" dxfId="239" priority="17">
      <formula>MOD(ROW(),2)=0</formula>
    </cfRule>
  </conditionalFormatting>
  <conditionalFormatting sqref="E209:E217">
    <cfRule type="expression" dxfId="238" priority="18">
      <formula>MOD(ROW(),2)=0</formula>
    </cfRule>
  </conditionalFormatting>
  <conditionalFormatting sqref="E231:E245">
    <cfRule type="expression" dxfId="237" priority="15">
      <formula>MOD(ROW(),2)=0</formula>
    </cfRule>
  </conditionalFormatting>
  <conditionalFormatting sqref="E231:E245">
    <cfRule type="expression" dxfId="236" priority="16">
      <formula>MOD(ROW(),2)=0</formula>
    </cfRule>
  </conditionalFormatting>
  <conditionalFormatting sqref="E248:E254">
    <cfRule type="expression" dxfId="235" priority="13">
      <formula>MOD(ROW(),2)=0</formula>
    </cfRule>
  </conditionalFormatting>
  <conditionalFormatting sqref="E248:E254">
    <cfRule type="expression" dxfId="234" priority="14">
      <formula>MOD(ROW(),2)=0</formula>
    </cfRule>
  </conditionalFormatting>
  <conditionalFormatting sqref="E257:E267">
    <cfRule type="expression" dxfId="233" priority="11">
      <formula>MOD(ROW(),2)=0</formula>
    </cfRule>
  </conditionalFormatting>
  <conditionalFormatting sqref="E257:E267">
    <cfRule type="expression" dxfId="232" priority="12">
      <formula>MOD(ROW(),2)=0</formula>
    </cfRule>
  </conditionalFormatting>
  <conditionalFormatting sqref="E270">
    <cfRule type="expression" dxfId="231" priority="9">
      <formula>MOD(ROW(),2)=0</formula>
    </cfRule>
  </conditionalFormatting>
  <conditionalFormatting sqref="E270">
    <cfRule type="expression" dxfId="230" priority="10">
      <formula>MOD(ROW(),2)=0</formula>
    </cfRule>
  </conditionalFormatting>
  <conditionalFormatting sqref="E271">
    <cfRule type="expression" dxfId="229" priority="7">
      <formula>MOD(ROW(),2)=0</formula>
    </cfRule>
  </conditionalFormatting>
  <conditionalFormatting sqref="E271">
    <cfRule type="expression" dxfId="228" priority="8">
      <formula>MOD(ROW(),2)=0</formula>
    </cfRule>
  </conditionalFormatting>
  <conditionalFormatting sqref="E274:E280">
    <cfRule type="expression" dxfId="227" priority="5">
      <formula>MOD(ROW(),2)=0</formula>
    </cfRule>
  </conditionalFormatting>
  <conditionalFormatting sqref="E274:E280">
    <cfRule type="expression" dxfId="226" priority="6">
      <formula>MOD(ROW(),2)=0</formula>
    </cfRule>
  </conditionalFormatting>
  <conditionalFormatting sqref="E283:E289">
    <cfRule type="expression" dxfId="225" priority="3">
      <formula>MOD(ROW(),2)=0</formula>
    </cfRule>
  </conditionalFormatting>
  <conditionalFormatting sqref="E283:E289">
    <cfRule type="expression" dxfId="224" priority="4">
      <formula>MOD(ROW(),2)=0</formula>
    </cfRule>
  </conditionalFormatting>
  <conditionalFormatting sqref="E292:E301">
    <cfRule type="expression" dxfId="223" priority="1">
      <formula>MOD(ROW(),2)=0</formula>
    </cfRule>
  </conditionalFormatting>
  <conditionalFormatting sqref="E292:E301">
    <cfRule type="expression" dxfId="222" priority="2">
      <formula>MOD(ROW(),2)=0</formula>
    </cfRule>
  </conditionalFormatting>
  <hyperlinks>
    <hyperlink ref="H5" location="indice!A1" display="INDICE"/>
    <hyperlink ref="I224" location="A1" display="TORNA SU"/>
    <hyperlink ref="I225" location="A1" display="BACK TO TOP"/>
  </hyperlink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53"/>
  <sheetViews>
    <sheetView workbookViewId="0">
      <selection activeCell="A3" sqref="A3:B4"/>
    </sheetView>
  </sheetViews>
  <sheetFormatPr defaultColWidth="9.140625" defaultRowHeight="14.25" x14ac:dyDescent="0.2"/>
  <cols>
    <col min="1" max="1" width="15.42578125" style="268" customWidth="1"/>
    <col min="2" max="2" width="23.42578125" style="268" customWidth="1"/>
    <col min="3" max="4" width="9.140625" style="268"/>
    <col min="5" max="5" width="9.7109375" style="268" bestFit="1" customWidth="1"/>
    <col min="6" max="6" width="17.140625" style="229" bestFit="1" customWidth="1"/>
    <col min="7" max="8" width="17.42578125" style="229" bestFit="1" customWidth="1"/>
    <col min="9" max="9" width="20.140625" style="240" bestFit="1" customWidth="1"/>
    <col min="10" max="16384" width="9.140625" style="268"/>
  </cols>
  <sheetData>
    <row r="1" spans="1:9" ht="15" x14ac:dyDescent="0.2">
      <c r="A1" s="316" t="s">
        <v>8513</v>
      </c>
      <c r="B1" s="316"/>
      <c r="C1" s="316"/>
      <c r="D1" s="316"/>
      <c r="E1" s="316"/>
      <c r="F1" s="316"/>
      <c r="G1" s="316"/>
      <c r="H1" s="316"/>
      <c r="I1" s="316"/>
    </row>
    <row r="2" spans="1:9" ht="15" x14ac:dyDescent="0.2">
      <c r="A2" s="316" t="s">
        <v>8514</v>
      </c>
      <c r="B2" s="316"/>
      <c r="C2" s="316"/>
      <c r="D2" s="316"/>
      <c r="E2" s="316"/>
      <c r="F2" s="316"/>
      <c r="G2" s="316"/>
      <c r="H2" s="316"/>
      <c r="I2" s="316"/>
    </row>
    <row r="3" spans="1:9" x14ac:dyDescent="0.2">
      <c r="A3" s="306" t="s">
        <v>8351</v>
      </c>
      <c r="B3" s="306"/>
      <c r="C3" s="228"/>
      <c r="D3" s="228"/>
      <c r="E3" s="228"/>
      <c r="F3" s="228"/>
      <c r="G3" s="228"/>
      <c r="H3" s="228"/>
      <c r="I3" s="228"/>
    </row>
    <row r="4" spans="1:9" x14ac:dyDescent="0.2">
      <c r="A4" s="306"/>
      <c r="B4" s="306"/>
      <c r="C4" s="228"/>
      <c r="D4" s="228"/>
      <c r="E4" s="228"/>
      <c r="F4" s="228"/>
      <c r="G4" s="228"/>
      <c r="H4" s="228"/>
      <c r="I4" s="228"/>
    </row>
    <row r="5" spans="1:9" x14ac:dyDescent="0.2">
      <c r="A5" s="168" t="s">
        <v>90</v>
      </c>
      <c r="B5" s="168"/>
      <c r="C5" s="168"/>
      <c r="D5" s="168"/>
      <c r="E5" s="168"/>
      <c r="F5" s="168"/>
      <c r="G5" s="168"/>
      <c r="H5" s="182" t="s">
        <v>2224</v>
      </c>
      <c r="I5" s="159"/>
    </row>
    <row r="6" spans="1:9" x14ac:dyDescent="0.2">
      <c r="A6" s="168" t="s">
        <v>77</v>
      </c>
      <c r="B6" s="168"/>
      <c r="C6" s="168"/>
      <c r="D6" s="168"/>
      <c r="E6" s="168"/>
      <c r="F6" s="168"/>
      <c r="G6" s="168"/>
      <c r="H6" s="184" t="s">
        <v>2192</v>
      </c>
      <c r="I6" s="171" t="s">
        <v>2193</v>
      </c>
    </row>
    <row r="7" spans="1:9" x14ac:dyDescent="0.2">
      <c r="A7" s="168"/>
      <c r="B7" s="157"/>
      <c r="C7" s="168"/>
      <c r="D7" s="168"/>
      <c r="E7" s="168"/>
      <c r="F7" s="162"/>
      <c r="G7" s="168"/>
      <c r="H7" s="162"/>
      <c r="I7" s="163"/>
    </row>
    <row r="8" spans="1:9" x14ac:dyDescent="0.2">
      <c r="A8" s="168" t="s">
        <v>8279</v>
      </c>
      <c r="B8" s="168"/>
      <c r="C8" s="168"/>
      <c r="D8" s="168"/>
      <c r="E8" s="168"/>
      <c r="F8" s="168"/>
      <c r="G8" s="168"/>
      <c r="H8" s="173" t="s">
        <v>2223</v>
      </c>
      <c r="I8" s="156">
        <f>IF(indice!$C$103="",indice!$D$7,indice!$C$103)</f>
        <v>0</v>
      </c>
    </row>
    <row r="9" spans="1:9" x14ac:dyDescent="0.2">
      <c r="A9" s="168" t="s">
        <v>8280</v>
      </c>
      <c r="B9" s="168"/>
      <c r="C9" s="168"/>
      <c r="D9" s="168"/>
      <c r="E9" s="168"/>
      <c r="F9" s="168"/>
      <c r="G9" s="168"/>
      <c r="H9" s="173" t="s">
        <v>2221</v>
      </c>
      <c r="I9" s="156">
        <f>IF(indice!$C$103="",indice!$D$7,indice!$C$103)</f>
        <v>0</v>
      </c>
    </row>
    <row r="10" spans="1:9" x14ac:dyDescent="0.2">
      <c r="A10" s="168" t="s">
        <v>8281</v>
      </c>
      <c r="B10" s="168"/>
      <c r="C10" s="168"/>
      <c r="D10" s="168"/>
      <c r="E10" s="168"/>
      <c r="F10" s="155"/>
      <c r="G10" s="168"/>
      <c r="H10" s="173" t="s">
        <v>2221</v>
      </c>
      <c r="I10" s="156">
        <f>IF(indice!$C$103="",indice!$D$7,indice!$C$103)</f>
        <v>0</v>
      </c>
    </row>
    <row r="11" spans="1:9" x14ac:dyDescent="0.2">
      <c r="A11" s="168" t="s">
        <v>8282</v>
      </c>
      <c r="B11" s="168"/>
      <c r="C11" s="168"/>
      <c r="D11" s="168"/>
      <c r="E11" s="168"/>
      <c r="F11" s="155"/>
      <c r="G11" s="168"/>
      <c r="H11" s="173"/>
      <c r="I11" s="156"/>
    </row>
    <row r="12" spans="1:9" x14ac:dyDescent="0.2">
      <c r="C12" s="219"/>
      <c r="D12" s="219"/>
      <c r="E12" s="219"/>
      <c r="F12" s="219"/>
      <c r="G12" s="219"/>
      <c r="H12" s="269"/>
      <c r="I12" s="270"/>
    </row>
    <row r="13" spans="1:9" x14ac:dyDescent="0.2">
      <c r="A13" s="262" t="s">
        <v>137</v>
      </c>
      <c r="B13" s="262" t="s">
        <v>4077</v>
      </c>
      <c r="C13" s="310" t="s">
        <v>141</v>
      </c>
      <c r="D13" s="310"/>
      <c r="E13" s="232" t="s">
        <v>143</v>
      </c>
      <c r="F13" s="233" t="s">
        <v>145</v>
      </c>
      <c r="G13" s="233" t="s">
        <v>2223</v>
      </c>
      <c r="H13" s="233" t="s">
        <v>148</v>
      </c>
      <c r="I13" s="234" t="s">
        <v>150</v>
      </c>
    </row>
    <row r="14" spans="1:9" x14ac:dyDescent="0.2">
      <c r="A14" s="262" t="s">
        <v>138</v>
      </c>
      <c r="B14" s="262" t="s">
        <v>4078</v>
      </c>
      <c r="C14" s="310" t="s">
        <v>142</v>
      </c>
      <c r="D14" s="310"/>
      <c r="E14" s="232" t="s">
        <v>144</v>
      </c>
      <c r="F14" s="233" t="s">
        <v>146</v>
      </c>
      <c r="G14" s="233" t="s">
        <v>147</v>
      </c>
      <c r="H14" s="233" t="s">
        <v>149</v>
      </c>
      <c r="I14" s="234" t="s">
        <v>151</v>
      </c>
    </row>
    <row r="15" spans="1:9" x14ac:dyDescent="0.2">
      <c r="A15" s="22"/>
      <c r="B15" s="22"/>
      <c r="C15" s="309" t="s">
        <v>159</v>
      </c>
      <c r="D15" s="309"/>
      <c r="E15" s="36" t="s">
        <v>15</v>
      </c>
      <c r="F15" s="36"/>
      <c r="G15" s="36"/>
      <c r="H15" s="36" t="str">
        <f>E15</f>
        <v>€</v>
      </c>
      <c r="I15" s="24">
        <f>$I$9</f>
        <v>0</v>
      </c>
    </row>
    <row r="16" spans="1:9" x14ac:dyDescent="0.2">
      <c r="A16" s="167" t="s">
        <v>8283</v>
      </c>
      <c r="B16" s="167" t="s">
        <v>8284</v>
      </c>
      <c r="C16" s="271">
        <v>3.1</v>
      </c>
      <c r="D16" s="272"/>
      <c r="E16" s="36" t="s">
        <v>4100</v>
      </c>
      <c r="F16" s="35"/>
      <c r="G16" s="36"/>
      <c r="H16" s="36"/>
      <c r="I16" s="24"/>
    </row>
    <row r="17" spans="1:9" x14ac:dyDescent="0.2">
      <c r="A17" s="167" t="s">
        <v>8285</v>
      </c>
      <c r="B17" s="167" t="s">
        <v>8286</v>
      </c>
      <c r="C17" s="271">
        <v>3.9</v>
      </c>
      <c r="D17" s="272"/>
      <c r="E17" s="36" t="s">
        <v>4100</v>
      </c>
      <c r="F17" s="35"/>
      <c r="G17" s="36"/>
      <c r="H17" s="36"/>
      <c r="I17" s="24"/>
    </row>
    <row r="18" spans="1:9" x14ac:dyDescent="0.2">
      <c r="A18" s="167" t="s">
        <v>8287</v>
      </c>
      <c r="B18" s="167" t="s">
        <v>8288</v>
      </c>
      <c r="C18" s="271">
        <v>5</v>
      </c>
      <c r="D18" s="272"/>
      <c r="E18" s="36" t="s">
        <v>4100</v>
      </c>
      <c r="F18" s="35"/>
      <c r="G18" s="36"/>
      <c r="H18" s="36"/>
      <c r="I18" s="24"/>
    </row>
    <row r="19" spans="1:9" x14ac:dyDescent="0.2">
      <c r="A19" s="167" t="s">
        <v>8289</v>
      </c>
      <c r="B19" s="167" t="s">
        <v>8290</v>
      </c>
      <c r="C19" s="271">
        <v>5.7</v>
      </c>
      <c r="D19" s="272"/>
      <c r="E19" s="36" t="s">
        <v>4100</v>
      </c>
      <c r="F19" s="35"/>
      <c r="G19" s="36"/>
      <c r="H19" s="36"/>
      <c r="I19" s="24"/>
    </row>
    <row r="20" spans="1:9" x14ac:dyDescent="0.2">
      <c r="A20" s="167" t="s">
        <v>8291</v>
      </c>
      <c r="B20" s="167" t="s">
        <v>8292</v>
      </c>
      <c r="C20" s="271">
        <v>16.600000000000001</v>
      </c>
      <c r="D20" s="272"/>
      <c r="E20" s="36" t="s">
        <v>4100</v>
      </c>
      <c r="F20" s="35"/>
      <c r="G20" s="36"/>
      <c r="H20" s="36"/>
      <c r="I20" s="24"/>
    </row>
    <row r="21" spans="1:9" x14ac:dyDescent="0.2">
      <c r="A21" s="167" t="s">
        <v>8293</v>
      </c>
      <c r="B21" s="167" t="s">
        <v>8294</v>
      </c>
      <c r="C21" s="271">
        <v>18.2</v>
      </c>
      <c r="D21" s="272"/>
      <c r="E21" s="36" t="s">
        <v>4100</v>
      </c>
      <c r="F21" s="35"/>
      <c r="G21" s="36"/>
      <c r="H21" s="36"/>
      <c r="I21" s="24"/>
    </row>
    <row r="22" spans="1:9" x14ac:dyDescent="0.2">
      <c r="A22" s="229"/>
      <c r="B22" s="229"/>
      <c r="C22" s="229"/>
      <c r="D22" s="229"/>
      <c r="E22" s="239"/>
    </row>
    <row r="23" spans="1:9" ht="14.25" customHeight="1" x14ac:dyDescent="0.2">
      <c r="A23" s="167" t="s">
        <v>8295</v>
      </c>
      <c r="B23" s="167" t="s">
        <v>8296</v>
      </c>
      <c r="C23" s="271">
        <v>1.9</v>
      </c>
      <c r="D23" s="272"/>
      <c r="E23" s="36" t="s">
        <v>4100</v>
      </c>
      <c r="F23" s="35"/>
      <c r="G23" s="36"/>
      <c r="H23" s="36"/>
      <c r="I23" s="24"/>
    </row>
    <row r="24" spans="1:9" ht="14.25" customHeight="1" x14ac:dyDescent="0.2">
      <c r="A24" s="167" t="s">
        <v>8297</v>
      </c>
      <c r="B24" s="167" t="s">
        <v>8298</v>
      </c>
      <c r="C24" s="271">
        <v>1.9</v>
      </c>
      <c r="D24" s="272"/>
      <c r="E24" s="36" t="s">
        <v>4100</v>
      </c>
      <c r="F24" s="35"/>
      <c r="G24" s="36"/>
      <c r="H24" s="36"/>
      <c r="I24" s="24"/>
    </row>
    <row r="25" spans="1:9" ht="14.25" customHeight="1" x14ac:dyDescent="0.2">
      <c r="A25" s="167" t="s">
        <v>8299</v>
      </c>
      <c r="B25" s="167" t="s">
        <v>8300</v>
      </c>
      <c r="C25" s="271">
        <v>2.4</v>
      </c>
      <c r="D25" s="272"/>
      <c r="E25" s="36" t="s">
        <v>4100</v>
      </c>
      <c r="F25" s="35"/>
      <c r="G25" s="36"/>
      <c r="H25" s="36"/>
      <c r="I25" s="24"/>
    </row>
    <row r="26" spans="1:9" ht="14.25" customHeight="1" x14ac:dyDescent="0.2">
      <c r="A26" s="167" t="s">
        <v>8301</v>
      </c>
      <c r="B26" s="167" t="s">
        <v>8302</v>
      </c>
      <c r="C26" s="271">
        <v>2.4</v>
      </c>
      <c r="D26" s="272"/>
      <c r="E26" s="36" t="s">
        <v>4100</v>
      </c>
      <c r="F26" s="35"/>
      <c r="G26" s="36"/>
      <c r="H26" s="36"/>
      <c r="I26" s="24"/>
    </row>
    <row r="27" spans="1:9" ht="14.25" customHeight="1" x14ac:dyDescent="0.2">
      <c r="A27" s="167" t="s">
        <v>8303</v>
      </c>
      <c r="B27" s="167" t="s">
        <v>8304</v>
      </c>
      <c r="C27" s="271">
        <v>13.8</v>
      </c>
      <c r="D27" s="272"/>
      <c r="E27" s="36" t="s">
        <v>4100</v>
      </c>
      <c r="F27" s="35"/>
      <c r="G27" s="36"/>
      <c r="H27" s="36"/>
      <c r="I27" s="24"/>
    </row>
    <row r="28" spans="1:9" ht="14.25" customHeight="1" x14ac:dyDescent="0.2">
      <c r="A28" s="167" t="s">
        <v>8305</v>
      </c>
      <c r="B28" s="167" t="s">
        <v>8306</v>
      </c>
      <c r="C28" s="271">
        <v>16.600000000000001</v>
      </c>
      <c r="D28" s="272"/>
      <c r="E28" s="36" t="s">
        <v>4100</v>
      </c>
      <c r="F28" s="35"/>
      <c r="G28" s="36"/>
      <c r="H28" s="36"/>
      <c r="I28" s="24"/>
    </row>
    <row r="29" spans="1:9" ht="14.25" customHeight="1" x14ac:dyDescent="0.2">
      <c r="A29" s="167" t="s">
        <v>8307</v>
      </c>
      <c r="B29" s="167" t="s">
        <v>8308</v>
      </c>
      <c r="C29" s="271">
        <v>18.2</v>
      </c>
      <c r="D29" s="272"/>
      <c r="E29" s="36" t="s">
        <v>4100</v>
      </c>
      <c r="F29" s="35"/>
      <c r="G29" s="36"/>
      <c r="H29" s="36"/>
      <c r="I29" s="24"/>
    </row>
    <row r="30" spans="1:9" x14ac:dyDescent="0.2">
      <c r="A30" s="229"/>
      <c r="B30" s="229"/>
      <c r="C30" s="229"/>
      <c r="D30" s="229"/>
      <c r="E30" s="239"/>
    </row>
    <row r="31" spans="1:9" x14ac:dyDescent="0.2">
      <c r="A31" s="167" t="s">
        <v>8309</v>
      </c>
      <c r="B31" s="167" t="s">
        <v>8310</v>
      </c>
      <c r="C31" s="271">
        <v>3.1</v>
      </c>
      <c r="D31" s="272"/>
      <c r="E31" s="36" t="s">
        <v>4100</v>
      </c>
      <c r="F31" s="35"/>
      <c r="G31" s="36"/>
      <c r="H31" s="36"/>
      <c r="I31" s="24"/>
    </row>
    <row r="32" spans="1:9" x14ac:dyDescent="0.2">
      <c r="A32" s="167" t="s">
        <v>8311</v>
      </c>
      <c r="B32" s="167" t="s">
        <v>8312</v>
      </c>
      <c r="C32" s="271">
        <v>3.6</v>
      </c>
      <c r="D32" s="272"/>
      <c r="E32" s="36" t="s">
        <v>4100</v>
      </c>
      <c r="F32" s="35"/>
      <c r="G32" s="36"/>
      <c r="H32" s="36"/>
      <c r="I32" s="24"/>
    </row>
    <row r="33" spans="1:9" x14ac:dyDescent="0.2">
      <c r="A33" s="167" t="s">
        <v>8313</v>
      </c>
      <c r="B33" s="167" t="s">
        <v>8314</v>
      </c>
      <c r="C33" s="271">
        <v>5</v>
      </c>
      <c r="D33" s="272"/>
      <c r="E33" s="36" t="s">
        <v>4100</v>
      </c>
      <c r="F33" s="35"/>
      <c r="G33" s="36"/>
      <c r="H33" s="36"/>
      <c r="I33" s="24"/>
    </row>
    <row r="34" spans="1:9" x14ac:dyDescent="0.2">
      <c r="A34" s="167" t="s">
        <v>8315</v>
      </c>
      <c r="B34" s="167" t="s">
        <v>8316</v>
      </c>
      <c r="C34" s="271">
        <v>6</v>
      </c>
      <c r="D34" s="272"/>
      <c r="E34" s="36" t="s">
        <v>4100</v>
      </c>
      <c r="F34" s="35"/>
      <c r="G34" s="36"/>
      <c r="H34" s="36"/>
      <c r="I34" s="24"/>
    </row>
    <row r="35" spans="1:9" x14ac:dyDescent="0.2">
      <c r="A35" s="167" t="s">
        <v>8317</v>
      </c>
      <c r="B35" s="167" t="s">
        <v>8318</v>
      </c>
      <c r="C35" s="271">
        <v>7.5</v>
      </c>
      <c r="D35" s="272"/>
      <c r="E35" s="36" t="s">
        <v>4100</v>
      </c>
      <c r="F35" s="35"/>
      <c r="G35" s="36"/>
      <c r="H35" s="36"/>
      <c r="I35" s="24"/>
    </row>
    <row r="36" spans="1:9" x14ac:dyDescent="0.2">
      <c r="A36" s="167" t="s">
        <v>8319</v>
      </c>
      <c r="B36" s="167" t="s">
        <v>8320</v>
      </c>
      <c r="C36" s="271">
        <v>12</v>
      </c>
      <c r="D36" s="272"/>
      <c r="E36" s="36" t="s">
        <v>4100</v>
      </c>
      <c r="F36" s="35"/>
      <c r="G36" s="36"/>
      <c r="H36" s="36"/>
      <c r="I36" s="24"/>
    </row>
    <row r="37" spans="1:9" x14ac:dyDescent="0.2">
      <c r="A37" s="167" t="s">
        <v>8321</v>
      </c>
      <c r="B37" s="167" t="s">
        <v>8322</v>
      </c>
      <c r="C37" s="271">
        <v>14.9</v>
      </c>
      <c r="D37" s="272"/>
      <c r="E37" s="36" t="s">
        <v>4100</v>
      </c>
      <c r="F37" s="35"/>
      <c r="G37" s="36"/>
      <c r="H37" s="36"/>
      <c r="I37" s="24"/>
    </row>
    <row r="38" spans="1:9" x14ac:dyDescent="0.2">
      <c r="A38" s="167" t="s">
        <v>8323</v>
      </c>
      <c r="B38" s="167" t="s">
        <v>8324</v>
      </c>
      <c r="C38" s="271">
        <v>16.600000000000001</v>
      </c>
      <c r="D38" s="272"/>
      <c r="E38" s="36" t="s">
        <v>4100</v>
      </c>
      <c r="F38" s="35"/>
      <c r="G38" s="36"/>
      <c r="H38" s="36"/>
      <c r="I38" s="24"/>
    </row>
    <row r="39" spans="1:9" x14ac:dyDescent="0.2">
      <c r="A39" s="167" t="s">
        <v>8325</v>
      </c>
      <c r="B39" s="167" t="s">
        <v>8326</v>
      </c>
      <c r="C39" s="271">
        <v>20</v>
      </c>
      <c r="D39" s="272"/>
      <c r="E39" s="36" t="s">
        <v>4100</v>
      </c>
      <c r="F39" s="35"/>
      <c r="G39" s="36"/>
      <c r="H39" s="36"/>
      <c r="I39" s="24"/>
    </row>
    <row r="41" spans="1:9" x14ac:dyDescent="0.2">
      <c r="A41" s="167" t="s">
        <v>8327</v>
      </c>
      <c r="B41" s="167" t="s">
        <v>8330</v>
      </c>
      <c r="C41" s="271">
        <v>1.1000000000000001</v>
      </c>
      <c r="D41" s="272"/>
      <c r="E41" s="36" t="s">
        <v>4100</v>
      </c>
      <c r="F41" s="35"/>
      <c r="G41" s="36"/>
      <c r="H41" s="36"/>
      <c r="I41" s="24"/>
    </row>
    <row r="42" spans="1:9" x14ac:dyDescent="0.2">
      <c r="A42" s="167" t="s">
        <v>8328</v>
      </c>
      <c r="B42" s="167" t="s">
        <v>8329</v>
      </c>
      <c r="C42" s="271">
        <v>1.1000000000000001</v>
      </c>
      <c r="D42" s="272"/>
      <c r="E42" s="36" t="s">
        <v>4100</v>
      </c>
      <c r="F42" s="35"/>
      <c r="G42" s="36"/>
      <c r="H42" s="36"/>
      <c r="I42" s="24"/>
    </row>
    <row r="43" spans="1:9" x14ac:dyDescent="0.2">
      <c r="A43" s="167" t="s">
        <v>8331</v>
      </c>
      <c r="B43" s="167" t="s">
        <v>8332</v>
      </c>
      <c r="C43" s="271">
        <v>1.1000000000000001</v>
      </c>
      <c r="D43" s="272"/>
      <c r="E43" s="36" t="s">
        <v>4100</v>
      </c>
      <c r="F43" s="35"/>
      <c r="G43" s="36"/>
      <c r="H43" s="36"/>
      <c r="I43" s="24"/>
    </row>
    <row r="44" spans="1:9" x14ac:dyDescent="0.2">
      <c r="A44" s="167" t="s">
        <v>8333</v>
      </c>
      <c r="B44" s="167" t="s">
        <v>8334</v>
      </c>
      <c r="C44" s="271">
        <v>1.5</v>
      </c>
      <c r="D44" s="272"/>
      <c r="E44" s="36" t="s">
        <v>4100</v>
      </c>
      <c r="F44" s="35"/>
      <c r="G44" s="36"/>
      <c r="H44" s="36"/>
      <c r="I44" s="24"/>
    </row>
    <row r="45" spans="1:9" x14ac:dyDescent="0.2">
      <c r="A45" s="167" t="s">
        <v>8335</v>
      </c>
      <c r="B45" s="167" t="s">
        <v>8336</v>
      </c>
      <c r="C45" s="271">
        <v>1.9</v>
      </c>
      <c r="D45" s="272"/>
      <c r="E45" s="36" t="s">
        <v>4100</v>
      </c>
      <c r="F45" s="35"/>
      <c r="G45" s="36"/>
      <c r="H45" s="36"/>
      <c r="I45" s="24"/>
    </row>
    <row r="47" spans="1:9" x14ac:dyDescent="0.2">
      <c r="A47" s="167" t="s">
        <v>8337</v>
      </c>
      <c r="B47" s="167" t="s">
        <v>8338</v>
      </c>
      <c r="C47" s="271">
        <v>1.6</v>
      </c>
      <c r="D47" s="272"/>
      <c r="E47" s="36" t="s">
        <v>4100</v>
      </c>
      <c r="F47" s="35"/>
      <c r="G47" s="36"/>
      <c r="H47" s="36"/>
      <c r="I47" s="24"/>
    </row>
    <row r="48" spans="1:9" x14ac:dyDescent="0.2">
      <c r="A48" s="167" t="s">
        <v>8339</v>
      </c>
      <c r="B48" s="167" t="s">
        <v>8340</v>
      </c>
      <c r="C48" s="271">
        <v>2.4</v>
      </c>
      <c r="D48" s="272"/>
      <c r="E48" s="36" t="s">
        <v>4100</v>
      </c>
      <c r="F48" s="35"/>
      <c r="G48" s="36"/>
      <c r="H48" s="36"/>
      <c r="I48" s="24"/>
    </row>
    <row r="49" spans="1:9" x14ac:dyDescent="0.2">
      <c r="A49" s="167" t="s">
        <v>8341</v>
      </c>
      <c r="B49" s="167" t="s">
        <v>8342</v>
      </c>
      <c r="C49" s="271">
        <v>3.1</v>
      </c>
      <c r="D49" s="272"/>
      <c r="E49" s="36" t="s">
        <v>4100</v>
      </c>
      <c r="F49" s="35"/>
      <c r="G49" s="36"/>
      <c r="H49" s="36"/>
      <c r="I49" s="24"/>
    </row>
    <row r="50" spans="1:9" x14ac:dyDescent="0.2">
      <c r="A50" s="167" t="s">
        <v>8343</v>
      </c>
      <c r="B50" s="167" t="s">
        <v>8344</v>
      </c>
      <c r="C50" s="271">
        <v>3.1</v>
      </c>
      <c r="D50" s="272"/>
      <c r="E50" s="36" t="s">
        <v>4100</v>
      </c>
      <c r="F50" s="35"/>
      <c r="G50" s="36"/>
      <c r="H50" s="36"/>
      <c r="I50" s="24"/>
    </row>
    <row r="51" spans="1:9" x14ac:dyDescent="0.2">
      <c r="A51" s="167" t="s">
        <v>8345</v>
      </c>
      <c r="B51" s="167" t="s">
        <v>8346</v>
      </c>
      <c r="C51" s="271">
        <v>4.2</v>
      </c>
      <c r="D51" s="272"/>
      <c r="E51" s="36" t="s">
        <v>4100</v>
      </c>
      <c r="F51" s="35"/>
      <c r="G51" s="36"/>
      <c r="H51" s="36"/>
      <c r="I51" s="24"/>
    </row>
    <row r="52" spans="1:9" x14ac:dyDescent="0.2">
      <c r="A52" s="167" t="s">
        <v>8347</v>
      </c>
      <c r="B52" s="167" t="s">
        <v>8348</v>
      </c>
      <c r="C52" s="271">
        <v>5</v>
      </c>
      <c r="D52" s="272"/>
      <c r="E52" s="36" t="s">
        <v>4100</v>
      </c>
      <c r="F52" s="35"/>
      <c r="G52" s="36"/>
      <c r="H52" s="36"/>
      <c r="I52" s="24"/>
    </row>
    <row r="53" spans="1:9" x14ac:dyDescent="0.2">
      <c r="A53" s="167" t="s">
        <v>8349</v>
      </c>
      <c r="B53" s="167" t="s">
        <v>8350</v>
      </c>
      <c r="C53" s="271">
        <v>5</v>
      </c>
      <c r="D53" s="272"/>
      <c r="E53" s="36" t="s">
        <v>4100</v>
      </c>
      <c r="F53" s="35"/>
      <c r="G53" s="36"/>
      <c r="H53" s="36"/>
      <c r="I53" s="24"/>
    </row>
  </sheetData>
  <mergeCells count="6">
    <mergeCell ref="A3:B4"/>
    <mergeCell ref="C13:D13"/>
    <mergeCell ref="C14:D14"/>
    <mergeCell ref="C15:D15"/>
    <mergeCell ref="A1:I1"/>
    <mergeCell ref="A2:I2"/>
  </mergeCells>
  <conditionalFormatting sqref="I41:I45">
    <cfRule type="expression" dxfId="221" priority="46">
      <formula>MOD(ROW(),2)=0</formula>
    </cfRule>
  </conditionalFormatting>
  <conditionalFormatting sqref="F41:H45">
    <cfRule type="expression" dxfId="220" priority="45">
      <formula>MOD(ROW(),2)=0</formula>
    </cfRule>
  </conditionalFormatting>
  <conditionalFormatting sqref="A41:B45">
    <cfRule type="expression" dxfId="219" priority="44">
      <formula>MOD(ROW(),2)=0</formula>
    </cfRule>
  </conditionalFormatting>
  <conditionalFormatting sqref="D41:D45">
    <cfRule type="expression" dxfId="218" priority="43">
      <formula>MOD(ROW(),2)=0</formula>
    </cfRule>
  </conditionalFormatting>
  <conditionalFormatting sqref="C41:C45">
    <cfRule type="expression" dxfId="217" priority="42">
      <formula>MOD(ROW(),2)=0</formula>
    </cfRule>
  </conditionalFormatting>
  <conditionalFormatting sqref="I47:I53">
    <cfRule type="expression" dxfId="216" priority="40">
      <formula>MOD(ROW(),2)=0</formula>
    </cfRule>
  </conditionalFormatting>
  <conditionalFormatting sqref="F47:H53">
    <cfRule type="expression" dxfId="215" priority="39">
      <formula>MOD(ROW(),2)=0</formula>
    </cfRule>
  </conditionalFormatting>
  <conditionalFormatting sqref="A47:B53">
    <cfRule type="expression" dxfId="214" priority="38">
      <formula>MOD(ROW(),2)=0</formula>
    </cfRule>
  </conditionalFormatting>
  <conditionalFormatting sqref="D47:D53">
    <cfRule type="expression" dxfId="213" priority="37">
      <formula>MOD(ROW(),2)=0</formula>
    </cfRule>
  </conditionalFormatting>
  <conditionalFormatting sqref="C47:C53">
    <cfRule type="expression" dxfId="212" priority="36">
      <formula>MOD(ROW(),2)=0</formula>
    </cfRule>
  </conditionalFormatting>
  <conditionalFormatting sqref="I31:I39">
    <cfRule type="expression" dxfId="211" priority="34">
      <formula>MOD(ROW(),2)=0</formula>
    </cfRule>
  </conditionalFormatting>
  <conditionalFormatting sqref="F31:H39">
    <cfRule type="expression" dxfId="210" priority="33">
      <formula>MOD(ROW(),2)=0</formula>
    </cfRule>
  </conditionalFormatting>
  <conditionalFormatting sqref="C16:C21">
    <cfRule type="expression" dxfId="209" priority="18">
      <formula>MOD(ROW(),2)=0</formula>
    </cfRule>
  </conditionalFormatting>
  <conditionalFormatting sqref="C31:C39">
    <cfRule type="expression" dxfId="208" priority="30">
      <formula>MOD(ROW(),2)=0</formula>
    </cfRule>
  </conditionalFormatting>
  <conditionalFormatting sqref="I23:I29">
    <cfRule type="expression" dxfId="207" priority="28">
      <formula>MOD(ROW(),2)=0</formula>
    </cfRule>
  </conditionalFormatting>
  <conditionalFormatting sqref="F23:H29">
    <cfRule type="expression" dxfId="206" priority="27">
      <formula>MOD(ROW(),2)=0</formula>
    </cfRule>
  </conditionalFormatting>
  <conditionalFormatting sqref="D31:D39">
    <cfRule type="expression" dxfId="205" priority="31">
      <formula>MOD(ROW(),2)=0</formula>
    </cfRule>
  </conditionalFormatting>
  <conditionalFormatting sqref="A31:B39">
    <cfRule type="expression" dxfId="204" priority="32">
      <formula>MOD(ROW(),2)=0</formula>
    </cfRule>
  </conditionalFormatting>
  <conditionalFormatting sqref="A23:B29">
    <cfRule type="expression" dxfId="203" priority="26">
      <formula>MOD(ROW(),2)=0</formula>
    </cfRule>
  </conditionalFormatting>
  <conditionalFormatting sqref="D23:D29">
    <cfRule type="expression" dxfId="202" priority="25">
      <formula>MOD(ROW(),2)=0</formula>
    </cfRule>
  </conditionalFormatting>
  <conditionalFormatting sqref="C23:C29">
    <cfRule type="expression" dxfId="201" priority="24">
      <formula>MOD(ROW(),2)=0</formula>
    </cfRule>
  </conditionalFormatting>
  <conditionalFormatting sqref="I16:I21">
    <cfRule type="expression" dxfId="200" priority="22">
      <formula>MOD(ROW(),2)=0</formula>
    </cfRule>
  </conditionalFormatting>
  <conditionalFormatting sqref="F16:H21">
    <cfRule type="expression" dxfId="199" priority="21">
      <formula>MOD(ROW(),2)=0</formula>
    </cfRule>
  </conditionalFormatting>
  <conditionalFormatting sqref="A16:B21">
    <cfRule type="expression" dxfId="198" priority="20">
      <formula>MOD(ROW(),2)=0</formula>
    </cfRule>
  </conditionalFormatting>
  <conditionalFormatting sqref="D16:D21">
    <cfRule type="expression" dxfId="197" priority="19">
      <formula>MOD(ROW(),2)=0</formula>
    </cfRule>
  </conditionalFormatting>
  <conditionalFormatting sqref="E16">
    <cfRule type="expression" dxfId="196" priority="16">
      <formula>MOD(ROW(),2)=0</formula>
    </cfRule>
  </conditionalFormatting>
  <conditionalFormatting sqref="E17">
    <cfRule type="expression" dxfId="195" priority="15">
      <formula>MOD(ROW(),2)=0</formula>
    </cfRule>
  </conditionalFormatting>
  <conditionalFormatting sqref="E18">
    <cfRule type="expression" dxfId="194" priority="14">
      <formula>MOD(ROW(),2)=0</formula>
    </cfRule>
  </conditionalFormatting>
  <conditionalFormatting sqref="E19">
    <cfRule type="expression" dxfId="193" priority="13">
      <formula>MOD(ROW(),2)=0</formula>
    </cfRule>
  </conditionalFormatting>
  <conditionalFormatting sqref="E20">
    <cfRule type="expression" dxfId="192" priority="12">
      <formula>MOD(ROW(),2)=0</formula>
    </cfRule>
  </conditionalFormatting>
  <conditionalFormatting sqref="E21">
    <cfRule type="expression" dxfId="191" priority="11">
      <formula>MOD(ROW(),2)=0</formula>
    </cfRule>
  </conditionalFormatting>
  <conditionalFormatting sqref="E23">
    <cfRule type="expression" dxfId="190" priority="10">
      <formula>MOD(ROW(),2)=0</formula>
    </cfRule>
  </conditionalFormatting>
  <conditionalFormatting sqref="E24">
    <cfRule type="expression" dxfId="189" priority="9">
      <formula>MOD(ROW(),2)=0</formula>
    </cfRule>
  </conditionalFormatting>
  <conditionalFormatting sqref="E25">
    <cfRule type="expression" dxfId="188" priority="8">
      <formula>MOD(ROW(),2)=0</formula>
    </cfRule>
  </conditionalFormatting>
  <conditionalFormatting sqref="E26">
    <cfRule type="expression" dxfId="187" priority="7">
      <formula>MOD(ROW(),2)=0</formula>
    </cfRule>
  </conditionalFormatting>
  <conditionalFormatting sqref="E27">
    <cfRule type="expression" dxfId="186" priority="6">
      <formula>MOD(ROW(),2)=0</formula>
    </cfRule>
  </conditionalFormatting>
  <conditionalFormatting sqref="E28">
    <cfRule type="expression" dxfId="185" priority="5">
      <formula>MOD(ROW(),2)=0</formula>
    </cfRule>
  </conditionalFormatting>
  <conditionalFormatting sqref="E29">
    <cfRule type="expression" dxfId="184" priority="4">
      <formula>MOD(ROW(),2)=0</formula>
    </cfRule>
  </conditionalFormatting>
  <conditionalFormatting sqref="E31:E39">
    <cfRule type="expression" dxfId="183" priority="3">
      <formula>MOD(ROW(),2)=0</formula>
    </cfRule>
  </conditionalFormatting>
  <conditionalFormatting sqref="E41:E45">
    <cfRule type="expression" dxfId="182" priority="2">
      <formula>MOD(ROW(),2)=0</formula>
    </cfRule>
  </conditionalFormatting>
  <conditionalFormatting sqref="E47:E53">
    <cfRule type="expression" dxfId="181" priority="1">
      <formula>MOD(ROW(),2)=0</formula>
    </cfRule>
  </conditionalFormatting>
  <hyperlinks>
    <hyperlink ref="H5" location="indice!A1" display="INDICE"/>
    <hyperlink ref="H6" location="A96" display="KIT AGGIUNTIVI"/>
    <hyperlink ref="I6" location="A96" display="ADDITIONAL KIT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8">
    <tabColor theme="8" tint="-0.249977111117893"/>
  </sheetPr>
  <dimension ref="A1:K108"/>
  <sheetViews>
    <sheetView zoomScaleNormal="100" zoomScalePageLayoutView="120" workbookViewId="0">
      <selection activeCell="A3" sqref="A3:B4"/>
    </sheetView>
  </sheetViews>
  <sheetFormatPr defaultColWidth="10.85546875" defaultRowHeight="14.25" customHeight="1" x14ac:dyDescent="0.2"/>
  <cols>
    <col min="1" max="1" width="16.85546875" style="41" customWidth="1"/>
    <col min="2" max="2" width="21.42578125" style="41" bestFit="1" customWidth="1"/>
    <col min="3" max="3" width="7" style="41" bestFit="1" customWidth="1"/>
    <col min="4" max="4" width="5.140625" style="41" bestFit="1" customWidth="1"/>
    <col min="5" max="5" width="11" style="43" bestFit="1" customWidth="1"/>
    <col min="6" max="6" width="16.85546875" style="41" bestFit="1" customWidth="1"/>
    <col min="7" max="7" width="15.42578125" style="41" bestFit="1" customWidth="1"/>
    <col min="8" max="8" width="16.85546875" style="41" bestFit="1" customWidth="1"/>
    <col min="9" max="9" width="17.140625" style="44" bestFit="1" customWidth="1"/>
    <col min="10" max="16384" width="10.85546875" style="41"/>
  </cols>
  <sheetData>
    <row r="1" spans="1:11" ht="14.25" customHeight="1" x14ac:dyDescent="0.2">
      <c r="A1" s="317" t="s">
        <v>8513</v>
      </c>
      <c r="B1" s="317"/>
      <c r="C1" s="317"/>
      <c r="D1" s="317"/>
      <c r="E1" s="317"/>
      <c r="F1" s="317"/>
      <c r="G1" s="317"/>
      <c r="H1" s="317"/>
      <c r="I1" s="317"/>
    </row>
    <row r="2" spans="1:11" ht="14.25" customHeight="1" x14ac:dyDescent="0.2">
      <c r="A2" s="317" t="s">
        <v>8514</v>
      </c>
      <c r="B2" s="317"/>
      <c r="C2" s="317"/>
      <c r="D2" s="317"/>
      <c r="E2" s="317"/>
      <c r="F2" s="317"/>
      <c r="G2" s="317"/>
      <c r="H2" s="317"/>
      <c r="I2" s="317"/>
    </row>
    <row r="3" spans="1:11" ht="14.25" customHeight="1" x14ac:dyDescent="0.2">
      <c r="A3" s="292" t="s">
        <v>2485</v>
      </c>
      <c r="B3" s="292"/>
      <c r="C3" s="79"/>
      <c r="D3" s="79"/>
      <c r="E3" s="79"/>
      <c r="F3" s="79"/>
      <c r="G3" s="79"/>
      <c r="H3" s="79"/>
      <c r="I3" s="79"/>
    </row>
    <row r="4" spans="1:11" ht="14.25" customHeight="1" x14ac:dyDescent="0.2">
      <c r="A4" s="292"/>
      <c r="B4" s="292"/>
      <c r="C4" s="79"/>
      <c r="D4" s="79"/>
      <c r="E4" s="79"/>
      <c r="F4" s="79"/>
      <c r="G4" s="79"/>
      <c r="H4" s="79"/>
      <c r="I4" s="79"/>
    </row>
    <row r="5" spans="1:11" ht="14.25" customHeight="1" x14ac:dyDescent="0.2">
      <c r="A5" s="168" t="s">
        <v>123</v>
      </c>
      <c r="B5" s="168"/>
      <c r="C5" s="168"/>
      <c r="D5" s="168"/>
      <c r="E5" s="168"/>
      <c r="F5" s="168"/>
      <c r="G5" s="168"/>
      <c r="H5" s="182" t="s">
        <v>2224</v>
      </c>
      <c r="I5" s="159"/>
    </row>
    <row r="6" spans="1:11" ht="14.25" customHeight="1" x14ac:dyDescent="0.2">
      <c r="A6" s="168" t="s">
        <v>124</v>
      </c>
      <c r="B6" s="168"/>
      <c r="C6" s="168"/>
      <c r="D6" s="168"/>
      <c r="E6" s="168"/>
      <c r="F6" s="168"/>
      <c r="G6" s="168"/>
      <c r="H6" s="168"/>
      <c r="I6" s="159"/>
    </row>
    <row r="7" spans="1:11" ht="14.25" customHeight="1" x14ac:dyDescent="0.2">
      <c r="A7" s="168"/>
      <c r="B7" s="168"/>
      <c r="C7" s="168"/>
      <c r="D7" s="168"/>
      <c r="E7" s="168"/>
      <c r="F7" s="168"/>
      <c r="G7" s="168"/>
      <c r="H7" s="168"/>
      <c r="I7" s="249"/>
    </row>
    <row r="8" spans="1:11" ht="14.25" customHeight="1" x14ac:dyDescent="0.2">
      <c r="A8" s="157" t="s">
        <v>4082</v>
      </c>
      <c r="B8" s="157" t="s">
        <v>4079</v>
      </c>
      <c r="C8" s="168"/>
      <c r="D8" s="168"/>
      <c r="E8" s="168"/>
      <c r="F8" s="168"/>
      <c r="G8" s="168"/>
      <c r="H8" s="173" t="s">
        <v>2223</v>
      </c>
      <c r="I8" s="156">
        <f>IF(indice!$C$112="",indice!$D$7,indice!$C$112)</f>
        <v>0</v>
      </c>
    </row>
    <row r="9" spans="1:11" ht="14.25" customHeight="1" x14ac:dyDescent="0.2">
      <c r="A9" s="168" t="s">
        <v>7386</v>
      </c>
      <c r="B9" s="168"/>
      <c r="C9" s="168"/>
      <c r="D9" s="168"/>
      <c r="E9" s="168"/>
      <c r="F9" s="168"/>
      <c r="G9" s="168"/>
      <c r="H9" s="173" t="s">
        <v>2221</v>
      </c>
      <c r="I9" s="156">
        <f>indice!$E$10</f>
        <v>0</v>
      </c>
    </row>
    <row r="10" spans="1:11" ht="14.25" customHeight="1" x14ac:dyDescent="0.2">
      <c r="A10" s="168"/>
      <c r="B10" s="168"/>
      <c r="C10" s="168"/>
      <c r="D10" s="168"/>
      <c r="E10" s="157"/>
      <c r="F10" s="168"/>
      <c r="G10" s="168"/>
      <c r="H10" s="173" t="s">
        <v>2221</v>
      </c>
      <c r="I10" s="156">
        <f>indice!$F$10</f>
        <v>0</v>
      </c>
    </row>
    <row r="11" spans="1:11" ht="14.25" customHeight="1" x14ac:dyDescent="0.2">
      <c r="A11" s="96" t="s">
        <v>137</v>
      </c>
      <c r="B11" s="55" t="s">
        <v>4080</v>
      </c>
      <c r="C11" s="103" t="s">
        <v>141</v>
      </c>
      <c r="D11" s="103"/>
      <c r="E11" s="71" t="s">
        <v>143</v>
      </c>
      <c r="F11" s="104" t="s">
        <v>145</v>
      </c>
      <c r="G11" s="104" t="s">
        <v>2223</v>
      </c>
      <c r="H11" s="104" t="s">
        <v>148</v>
      </c>
      <c r="I11" s="105" t="s">
        <v>150</v>
      </c>
    </row>
    <row r="12" spans="1:11" ht="14.25" customHeight="1" x14ac:dyDescent="0.2">
      <c r="A12" s="97" t="s">
        <v>138</v>
      </c>
      <c r="B12" s="56" t="s">
        <v>4078</v>
      </c>
      <c r="C12" s="106" t="s">
        <v>142</v>
      </c>
      <c r="D12" s="106"/>
      <c r="E12" s="107" t="s">
        <v>144</v>
      </c>
      <c r="F12" s="108" t="s">
        <v>146</v>
      </c>
      <c r="G12" s="108" t="s">
        <v>147</v>
      </c>
      <c r="H12" s="108" t="s">
        <v>149</v>
      </c>
      <c r="I12" s="109" t="s">
        <v>151</v>
      </c>
    </row>
    <row r="13" spans="1:11" ht="14.25" customHeight="1" x14ac:dyDescent="0.2">
      <c r="A13" s="22"/>
      <c r="B13" s="22"/>
      <c r="C13" s="22" t="s">
        <v>159</v>
      </c>
      <c r="D13" s="22" t="s">
        <v>0</v>
      </c>
      <c r="E13" s="24" t="s">
        <v>15</v>
      </c>
      <c r="F13" s="36"/>
      <c r="G13" s="36"/>
      <c r="H13" s="36" t="str">
        <f>E13</f>
        <v>€</v>
      </c>
      <c r="I13" s="24">
        <f>$I$9</f>
        <v>0</v>
      </c>
    </row>
    <row r="14" spans="1:11" ht="14.25" customHeight="1" x14ac:dyDescent="0.2">
      <c r="A14" s="22" t="s">
        <v>2486</v>
      </c>
      <c r="B14" s="22" t="s">
        <v>2496</v>
      </c>
      <c r="C14" s="22">
        <v>0.45</v>
      </c>
      <c r="D14" s="22">
        <v>0.6</v>
      </c>
      <c r="E14" s="36">
        <v>568.87</v>
      </c>
      <c r="F14" s="35"/>
      <c r="G14" s="36">
        <f>IF(F14="",IF($I$8="","",$I$8),F14)</f>
        <v>0</v>
      </c>
      <c r="H14" s="36">
        <f>ROUND(E14*(G14),2)</f>
        <v>0</v>
      </c>
      <c r="I14" s="24">
        <f>H14*$I$10</f>
        <v>0</v>
      </c>
    </row>
    <row r="15" spans="1:11" ht="14.25" customHeight="1" x14ac:dyDescent="0.2">
      <c r="A15" s="22" t="s">
        <v>2487</v>
      </c>
      <c r="B15" s="22" t="s">
        <v>2497</v>
      </c>
      <c r="C15" s="22">
        <v>0.55000000000000004</v>
      </c>
      <c r="D15" s="22">
        <v>0.75</v>
      </c>
      <c r="E15" s="36">
        <v>578.77</v>
      </c>
      <c r="F15" s="35"/>
      <c r="G15" s="36">
        <f t="shared" ref="G15:G69" si="0">IF(F15="",IF($I$8="","",$I$8),F15)</f>
        <v>0</v>
      </c>
      <c r="H15" s="36">
        <f t="shared" ref="H15:H23" si="1">ROUND(E15*(G15),2)</f>
        <v>0</v>
      </c>
      <c r="I15" s="24">
        <f t="shared" ref="I15:I23" si="2">H15*$I$10</f>
        <v>0</v>
      </c>
    </row>
    <row r="16" spans="1:11" ht="14.25" customHeight="1" x14ac:dyDescent="0.2">
      <c r="A16" s="22" t="s">
        <v>2488</v>
      </c>
      <c r="B16" s="22" t="s">
        <v>2498</v>
      </c>
      <c r="C16" s="22">
        <v>0.75</v>
      </c>
      <c r="D16" s="22">
        <v>1</v>
      </c>
      <c r="E16" s="36">
        <v>616.69000000000005</v>
      </c>
      <c r="F16" s="35"/>
      <c r="G16" s="36">
        <f t="shared" si="0"/>
        <v>0</v>
      </c>
      <c r="H16" s="36">
        <f t="shared" si="1"/>
        <v>0</v>
      </c>
      <c r="I16" s="24">
        <f t="shared" si="2"/>
        <v>0</v>
      </c>
      <c r="K16" s="41" t="s">
        <v>2231</v>
      </c>
    </row>
    <row r="17" spans="1:9" ht="14.25" customHeight="1" x14ac:dyDescent="0.2">
      <c r="A17" s="22" t="s">
        <v>2489</v>
      </c>
      <c r="B17" s="22" t="s">
        <v>2499</v>
      </c>
      <c r="C17" s="22">
        <v>0.9</v>
      </c>
      <c r="D17" s="22">
        <v>1.2</v>
      </c>
      <c r="E17" s="36">
        <v>738.74</v>
      </c>
      <c r="F17" s="35"/>
      <c r="G17" s="36">
        <f t="shared" si="0"/>
        <v>0</v>
      </c>
      <c r="H17" s="36">
        <f t="shared" si="1"/>
        <v>0</v>
      </c>
      <c r="I17" s="24">
        <f t="shared" si="2"/>
        <v>0</v>
      </c>
    </row>
    <row r="18" spans="1:9" ht="14.25" customHeight="1" x14ac:dyDescent="0.2">
      <c r="A18" s="22" t="s">
        <v>2490</v>
      </c>
      <c r="B18" s="22" t="s">
        <v>2500</v>
      </c>
      <c r="C18" s="22">
        <v>0.9</v>
      </c>
      <c r="D18" s="22">
        <v>1.2</v>
      </c>
      <c r="E18" s="36">
        <v>798.07</v>
      </c>
      <c r="F18" s="35"/>
      <c r="G18" s="36">
        <f t="shared" si="0"/>
        <v>0</v>
      </c>
      <c r="H18" s="36">
        <f t="shared" si="1"/>
        <v>0</v>
      </c>
      <c r="I18" s="24">
        <f t="shared" si="2"/>
        <v>0</v>
      </c>
    </row>
    <row r="19" spans="1:9" ht="14.25" customHeight="1" x14ac:dyDescent="0.2">
      <c r="A19" s="22" t="s">
        <v>2491</v>
      </c>
      <c r="B19" s="22" t="s">
        <v>2501</v>
      </c>
      <c r="C19" s="22">
        <v>0.55000000000000004</v>
      </c>
      <c r="D19" s="22">
        <v>0.75</v>
      </c>
      <c r="E19" s="36">
        <v>651.30999999999995</v>
      </c>
      <c r="F19" s="35"/>
      <c r="G19" s="36">
        <f t="shared" si="0"/>
        <v>0</v>
      </c>
      <c r="H19" s="36">
        <f t="shared" si="1"/>
        <v>0</v>
      </c>
      <c r="I19" s="24">
        <f t="shared" si="2"/>
        <v>0</v>
      </c>
    </row>
    <row r="20" spans="1:9" ht="14.25" customHeight="1" x14ac:dyDescent="0.2">
      <c r="A20" s="22" t="s">
        <v>2492</v>
      </c>
      <c r="B20" s="22" t="s">
        <v>2502</v>
      </c>
      <c r="C20" s="22">
        <v>0.9</v>
      </c>
      <c r="D20" s="22">
        <v>1.2</v>
      </c>
      <c r="E20" s="36">
        <v>720.56</v>
      </c>
      <c r="F20" s="35"/>
      <c r="G20" s="36">
        <f t="shared" si="0"/>
        <v>0</v>
      </c>
      <c r="H20" s="36">
        <f t="shared" si="1"/>
        <v>0</v>
      </c>
      <c r="I20" s="24">
        <f t="shared" si="2"/>
        <v>0</v>
      </c>
    </row>
    <row r="21" spans="1:9" ht="14.25" customHeight="1" x14ac:dyDescent="0.2">
      <c r="A21" s="22" t="s">
        <v>2493</v>
      </c>
      <c r="B21" s="22" t="s">
        <v>2503</v>
      </c>
      <c r="C21" s="22">
        <v>1.1000000000000001</v>
      </c>
      <c r="D21" s="22">
        <v>1.5</v>
      </c>
      <c r="E21" s="36">
        <v>789.82</v>
      </c>
      <c r="F21" s="35"/>
      <c r="G21" s="36">
        <f t="shared" si="0"/>
        <v>0</v>
      </c>
      <c r="H21" s="36">
        <f t="shared" si="1"/>
        <v>0</v>
      </c>
      <c r="I21" s="24">
        <f t="shared" si="2"/>
        <v>0</v>
      </c>
    </row>
    <row r="22" spans="1:9" ht="14.25" customHeight="1" x14ac:dyDescent="0.2">
      <c r="A22" s="22" t="s">
        <v>2494</v>
      </c>
      <c r="B22" s="22" t="s">
        <v>2504</v>
      </c>
      <c r="C22" s="22">
        <v>1.1000000000000001</v>
      </c>
      <c r="D22" s="22">
        <v>1.5</v>
      </c>
      <c r="E22" s="36">
        <v>845.92</v>
      </c>
      <c r="F22" s="35"/>
      <c r="G22" s="36">
        <f t="shared" si="0"/>
        <v>0</v>
      </c>
      <c r="H22" s="36">
        <f t="shared" si="1"/>
        <v>0</v>
      </c>
      <c r="I22" s="24">
        <f t="shared" si="2"/>
        <v>0</v>
      </c>
    </row>
    <row r="23" spans="1:9" ht="14.25" customHeight="1" x14ac:dyDescent="0.2">
      <c r="A23" s="22" t="s">
        <v>2495</v>
      </c>
      <c r="B23" s="22" t="s">
        <v>2505</v>
      </c>
      <c r="C23" s="22">
        <v>1.5</v>
      </c>
      <c r="D23" s="22">
        <v>2</v>
      </c>
      <c r="E23" s="36">
        <v>890.41</v>
      </c>
      <c r="F23" s="35"/>
      <c r="G23" s="36">
        <f t="shared" si="0"/>
        <v>0</v>
      </c>
      <c r="H23" s="36">
        <f t="shared" si="1"/>
        <v>0</v>
      </c>
      <c r="I23" s="24">
        <f t="shared" si="2"/>
        <v>0</v>
      </c>
    </row>
    <row r="25" spans="1:9" ht="14.25" customHeight="1" x14ac:dyDescent="0.2">
      <c r="A25" s="22" t="s">
        <v>2506</v>
      </c>
      <c r="B25" s="22" t="s">
        <v>2516</v>
      </c>
      <c r="C25" s="22">
        <v>0.45</v>
      </c>
      <c r="D25" s="22">
        <v>0.6</v>
      </c>
      <c r="E25" s="36">
        <v>568.87</v>
      </c>
      <c r="F25" s="35"/>
      <c r="G25" s="36">
        <f t="shared" si="0"/>
        <v>0</v>
      </c>
      <c r="H25" s="36">
        <f>ROUND(E25*(G25),2)</f>
        <v>0</v>
      </c>
      <c r="I25" s="24">
        <f t="shared" ref="I25:I44" si="3">H25*$I$10</f>
        <v>0</v>
      </c>
    </row>
    <row r="26" spans="1:9" ht="14.25" customHeight="1" x14ac:dyDescent="0.2">
      <c r="A26" s="22" t="s">
        <v>2507</v>
      </c>
      <c r="B26" s="22" t="s">
        <v>2517</v>
      </c>
      <c r="C26" s="22">
        <v>0.55000000000000004</v>
      </c>
      <c r="D26" s="22">
        <v>0.75</v>
      </c>
      <c r="E26" s="36">
        <v>578.77</v>
      </c>
      <c r="F26" s="35"/>
      <c r="G26" s="36">
        <f t="shared" si="0"/>
        <v>0</v>
      </c>
      <c r="H26" s="36">
        <f t="shared" ref="H26:H44" si="4">ROUND(E26*(G26),2)</f>
        <v>0</v>
      </c>
      <c r="I26" s="24">
        <f t="shared" si="3"/>
        <v>0</v>
      </c>
    </row>
    <row r="27" spans="1:9" ht="14.25" customHeight="1" x14ac:dyDescent="0.2">
      <c r="A27" s="22" t="s">
        <v>2508</v>
      </c>
      <c r="B27" s="22" t="s">
        <v>2518</v>
      </c>
      <c r="C27" s="22">
        <v>0.75</v>
      </c>
      <c r="D27" s="22">
        <v>1</v>
      </c>
      <c r="E27" s="36">
        <v>616.69000000000005</v>
      </c>
      <c r="F27" s="35"/>
      <c r="G27" s="36">
        <f t="shared" si="0"/>
        <v>0</v>
      </c>
      <c r="H27" s="36">
        <f t="shared" si="4"/>
        <v>0</v>
      </c>
      <c r="I27" s="24">
        <f t="shared" si="3"/>
        <v>0</v>
      </c>
    </row>
    <row r="28" spans="1:9" ht="14.25" customHeight="1" x14ac:dyDescent="0.2">
      <c r="A28" s="22" t="s">
        <v>2509</v>
      </c>
      <c r="B28" s="22" t="s">
        <v>2519</v>
      </c>
      <c r="C28" s="22">
        <v>0.9</v>
      </c>
      <c r="D28" s="22">
        <v>1.2</v>
      </c>
      <c r="E28" s="36">
        <v>738.74</v>
      </c>
      <c r="F28" s="35"/>
      <c r="G28" s="36">
        <f t="shared" si="0"/>
        <v>0</v>
      </c>
      <c r="H28" s="36">
        <f t="shared" si="4"/>
        <v>0</v>
      </c>
      <c r="I28" s="24">
        <f t="shared" si="3"/>
        <v>0</v>
      </c>
    </row>
    <row r="29" spans="1:9" ht="14.25" customHeight="1" x14ac:dyDescent="0.2">
      <c r="A29" s="22" t="s">
        <v>2510</v>
      </c>
      <c r="B29" s="22" t="s">
        <v>2520</v>
      </c>
      <c r="C29" s="22">
        <v>0.9</v>
      </c>
      <c r="D29" s="22">
        <v>1.2</v>
      </c>
      <c r="E29" s="36">
        <v>798.07</v>
      </c>
      <c r="F29" s="35"/>
      <c r="G29" s="36">
        <f t="shared" si="0"/>
        <v>0</v>
      </c>
      <c r="H29" s="36">
        <f t="shared" si="4"/>
        <v>0</v>
      </c>
      <c r="I29" s="24">
        <f t="shared" si="3"/>
        <v>0</v>
      </c>
    </row>
    <row r="30" spans="1:9" ht="14.25" customHeight="1" x14ac:dyDescent="0.2">
      <c r="A30" s="22" t="s">
        <v>2511</v>
      </c>
      <c r="B30" s="22" t="s">
        <v>2521</v>
      </c>
      <c r="C30" s="22">
        <v>0.55000000000000004</v>
      </c>
      <c r="D30" s="22">
        <v>0.75</v>
      </c>
      <c r="E30" s="36">
        <v>651.30999999999995</v>
      </c>
      <c r="F30" s="35"/>
      <c r="G30" s="36">
        <f t="shared" si="0"/>
        <v>0</v>
      </c>
      <c r="H30" s="36">
        <f t="shared" si="4"/>
        <v>0</v>
      </c>
      <c r="I30" s="24">
        <f t="shared" si="3"/>
        <v>0</v>
      </c>
    </row>
    <row r="31" spans="1:9" ht="14.25" customHeight="1" x14ac:dyDescent="0.2">
      <c r="A31" s="22" t="s">
        <v>2512</v>
      </c>
      <c r="B31" s="22" t="s">
        <v>2522</v>
      </c>
      <c r="C31" s="22">
        <v>0.9</v>
      </c>
      <c r="D31" s="22">
        <v>1.2</v>
      </c>
      <c r="E31" s="36">
        <v>720.56</v>
      </c>
      <c r="F31" s="35"/>
      <c r="G31" s="36">
        <f t="shared" si="0"/>
        <v>0</v>
      </c>
      <c r="H31" s="36">
        <f t="shared" si="4"/>
        <v>0</v>
      </c>
      <c r="I31" s="24">
        <f t="shared" si="3"/>
        <v>0</v>
      </c>
    </row>
    <row r="32" spans="1:9" ht="14.25" customHeight="1" x14ac:dyDescent="0.2">
      <c r="A32" s="22" t="s">
        <v>2513</v>
      </c>
      <c r="B32" s="22" t="s">
        <v>2523</v>
      </c>
      <c r="C32" s="22">
        <v>1.1000000000000001</v>
      </c>
      <c r="D32" s="22">
        <v>1.5</v>
      </c>
      <c r="E32" s="36">
        <v>789.82</v>
      </c>
      <c r="F32" s="35"/>
      <c r="G32" s="36">
        <f t="shared" si="0"/>
        <v>0</v>
      </c>
      <c r="H32" s="36">
        <f t="shared" si="4"/>
        <v>0</v>
      </c>
      <c r="I32" s="24">
        <f t="shared" si="3"/>
        <v>0</v>
      </c>
    </row>
    <row r="33" spans="1:9" ht="14.25" customHeight="1" x14ac:dyDescent="0.2">
      <c r="A33" s="22" t="s">
        <v>2514</v>
      </c>
      <c r="B33" s="22" t="s">
        <v>2524</v>
      </c>
      <c r="C33" s="22">
        <v>1.1000000000000001</v>
      </c>
      <c r="D33" s="22">
        <v>1.5</v>
      </c>
      <c r="E33" s="36">
        <v>845.92</v>
      </c>
      <c r="F33" s="35"/>
      <c r="G33" s="36">
        <f t="shared" si="0"/>
        <v>0</v>
      </c>
      <c r="H33" s="36">
        <f t="shared" si="4"/>
        <v>0</v>
      </c>
      <c r="I33" s="24">
        <f t="shared" si="3"/>
        <v>0</v>
      </c>
    </row>
    <row r="34" spans="1:9" ht="14.25" customHeight="1" x14ac:dyDescent="0.2">
      <c r="A34" s="22" t="s">
        <v>2515</v>
      </c>
      <c r="B34" s="22" t="s">
        <v>2525</v>
      </c>
      <c r="C34" s="22">
        <v>1.5</v>
      </c>
      <c r="D34" s="22">
        <v>2</v>
      </c>
      <c r="E34" s="36">
        <v>890.41</v>
      </c>
      <c r="F34" s="35"/>
      <c r="G34" s="36">
        <f t="shared" si="0"/>
        <v>0</v>
      </c>
      <c r="H34" s="36">
        <f t="shared" si="4"/>
        <v>0</v>
      </c>
      <c r="I34" s="24">
        <f t="shared" si="3"/>
        <v>0</v>
      </c>
    </row>
    <row r="35" spans="1:9" ht="14.25" customHeight="1" x14ac:dyDescent="0.2">
      <c r="A35" s="22" t="s">
        <v>2526</v>
      </c>
      <c r="B35" s="22" t="s">
        <v>2536</v>
      </c>
      <c r="C35" s="22">
        <v>0.45</v>
      </c>
      <c r="D35" s="22">
        <v>0.6</v>
      </c>
      <c r="E35" s="36">
        <v>618.34</v>
      </c>
      <c r="F35" s="35"/>
      <c r="G35" s="36">
        <f t="shared" si="0"/>
        <v>0</v>
      </c>
      <c r="H35" s="36">
        <f t="shared" si="4"/>
        <v>0</v>
      </c>
      <c r="I35" s="24">
        <f t="shared" si="3"/>
        <v>0</v>
      </c>
    </row>
    <row r="36" spans="1:9" ht="14.25" customHeight="1" x14ac:dyDescent="0.2">
      <c r="A36" s="22" t="s">
        <v>2527</v>
      </c>
      <c r="B36" s="22" t="s">
        <v>2537</v>
      </c>
      <c r="C36" s="22">
        <v>0.55000000000000004</v>
      </c>
      <c r="D36" s="22">
        <v>0.75</v>
      </c>
      <c r="E36" s="36">
        <v>628.23</v>
      </c>
      <c r="F36" s="35"/>
      <c r="G36" s="36">
        <f t="shared" si="0"/>
        <v>0</v>
      </c>
      <c r="H36" s="36">
        <f t="shared" si="4"/>
        <v>0</v>
      </c>
      <c r="I36" s="24">
        <f t="shared" si="3"/>
        <v>0</v>
      </c>
    </row>
    <row r="37" spans="1:9" ht="14.25" customHeight="1" x14ac:dyDescent="0.2">
      <c r="A37" s="22" t="s">
        <v>2528</v>
      </c>
      <c r="B37" s="22" t="s">
        <v>2538</v>
      </c>
      <c r="C37" s="22">
        <v>0.75</v>
      </c>
      <c r="D37" s="22">
        <v>1</v>
      </c>
      <c r="E37" s="36">
        <v>666.14</v>
      </c>
      <c r="F37" s="35"/>
      <c r="G37" s="36">
        <f t="shared" si="0"/>
        <v>0</v>
      </c>
      <c r="H37" s="36">
        <f t="shared" si="4"/>
        <v>0</v>
      </c>
      <c r="I37" s="24">
        <f t="shared" si="3"/>
        <v>0</v>
      </c>
    </row>
    <row r="38" spans="1:9" ht="14.25" customHeight="1" x14ac:dyDescent="0.2">
      <c r="A38" s="22" t="s">
        <v>2529</v>
      </c>
      <c r="B38" s="22" t="s">
        <v>2539</v>
      </c>
      <c r="C38" s="22">
        <v>0.9</v>
      </c>
      <c r="D38" s="22">
        <v>1.2</v>
      </c>
      <c r="E38" s="36">
        <v>788.18</v>
      </c>
      <c r="F38" s="35"/>
      <c r="G38" s="36">
        <f t="shared" si="0"/>
        <v>0</v>
      </c>
      <c r="H38" s="36">
        <f t="shared" si="4"/>
        <v>0</v>
      </c>
      <c r="I38" s="24">
        <f t="shared" si="3"/>
        <v>0</v>
      </c>
    </row>
    <row r="39" spans="1:9" ht="14.25" customHeight="1" x14ac:dyDescent="0.2">
      <c r="A39" s="22" t="s">
        <v>2530</v>
      </c>
      <c r="B39" s="22" t="s">
        <v>2540</v>
      </c>
      <c r="C39" s="22">
        <v>0.9</v>
      </c>
      <c r="D39" s="22">
        <v>1.2</v>
      </c>
      <c r="E39" s="36">
        <v>847.56</v>
      </c>
      <c r="F39" s="35"/>
      <c r="G39" s="36">
        <f t="shared" si="0"/>
        <v>0</v>
      </c>
      <c r="H39" s="36">
        <f t="shared" si="4"/>
        <v>0</v>
      </c>
      <c r="I39" s="24">
        <f t="shared" si="3"/>
        <v>0</v>
      </c>
    </row>
    <row r="40" spans="1:9" ht="14.25" customHeight="1" x14ac:dyDescent="0.2">
      <c r="A40" s="22" t="s">
        <v>2531</v>
      </c>
      <c r="B40" s="22" t="s">
        <v>2541</v>
      </c>
      <c r="C40" s="22">
        <v>0.55000000000000004</v>
      </c>
      <c r="D40" s="22">
        <v>0.75</v>
      </c>
      <c r="E40" s="36">
        <v>700.8</v>
      </c>
      <c r="F40" s="35"/>
      <c r="G40" s="36">
        <f t="shared" si="0"/>
        <v>0</v>
      </c>
      <c r="H40" s="36">
        <f t="shared" si="4"/>
        <v>0</v>
      </c>
      <c r="I40" s="24">
        <f t="shared" si="3"/>
        <v>0</v>
      </c>
    </row>
    <row r="41" spans="1:9" ht="14.25" customHeight="1" x14ac:dyDescent="0.2">
      <c r="A41" s="22" t="s">
        <v>2532</v>
      </c>
      <c r="B41" s="22" t="s">
        <v>2542</v>
      </c>
      <c r="C41" s="22">
        <v>0.9</v>
      </c>
      <c r="D41" s="22">
        <v>1.2</v>
      </c>
      <c r="E41" s="36">
        <v>770.05</v>
      </c>
      <c r="F41" s="35"/>
      <c r="G41" s="36">
        <f t="shared" si="0"/>
        <v>0</v>
      </c>
      <c r="H41" s="36">
        <f t="shared" si="4"/>
        <v>0</v>
      </c>
      <c r="I41" s="24">
        <f t="shared" si="3"/>
        <v>0</v>
      </c>
    </row>
    <row r="42" spans="1:9" ht="14.25" customHeight="1" x14ac:dyDescent="0.2">
      <c r="A42" s="22" t="s">
        <v>2533</v>
      </c>
      <c r="B42" s="22" t="s">
        <v>2543</v>
      </c>
      <c r="C42" s="22">
        <v>1.1000000000000001</v>
      </c>
      <c r="D42" s="22">
        <v>1.5</v>
      </c>
      <c r="E42" s="36">
        <v>839.3</v>
      </c>
      <c r="F42" s="35"/>
      <c r="G42" s="36">
        <f t="shared" si="0"/>
        <v>0</v>
      </c>
      <c r="H42" s="36">
        <f t="shared" si="4"/>
        <v>0</v>
      </c>
      <c r="I42" s="24">
        <f t="shared" si="3"/>
        <v>0</v>
      </c>
    </row>
    <row r="43" spans="1:9" ht="14.25" customHeight="1" x14ac:dyDescent="0.2">
      <c r="A43" s="22" t="s">
        <v>2534</v>
      </c>
      <c r="B43" s="22" t="s">
        <v>2544</v>
      </c>
      <c r="C43" s="22">
        <v>1.1000000000000001</v>
      </c>
      <c r="D43" s="22">
        <v>1.5</v>
      </c>
      <c r="E43" s="36">
        <v>895.36</v>
      </c>
      <c r="F43" s="35"/>
      <c r="G43" s="36">
        <f t="shared" si="0"/>
        <v>0</v>
      </c>
      <c r="H43" s="36">
        <f t="shared" si="4"/>
        <v>0</v>
      </c>
      <c r="I43" s="24">
        <f t="shared" si="3"/>
        <v>0</v>
      </c>
    </row>
    <row r="44" spans="1:9" ht="14.25" customHeight="1" x14ac:dyDescent="0.2">
      <c r="A44" s="22" t="s">
        <v>2535</v>
      </c>
      <c r="B44" s="22" t="s">
        <v>2545</v>
      </c>
      <c r="C44" s="22">
        <v>1.5</v>
      </c>
      <c r="D44" s="22">
        <v>2</v>
      </c>
      <c r="E44" s="36">
        <v>939.87</v>
      </c>
      <c r="F44" s="35"/>
      <c r="G44" s="36">
        <f t="shared" si="0"/>
        <v>0</v>
      </c>
      <c r="H44" s="36">
        <f t="shared" si="4"/>
        <v>0</v>
      </c>
      <c r="I44" s="24">
        <f t="shared" si="3"/>
        <v>0</v>
      </c>
    </row>
    <row r="46" spans="1:9" ht="14.25" customHeight="1" x14ac:dyDescent="0.2">
      <c r="A46" s="22" t="s">
        <v>922</v>
      </c>
      <c r="B46" s="22" t="s">
        <v>923</v>
      </c>
      <c r="C46" s="22">
        <v>0.45</v>
      </c>
      <c r="D46" s="22">
        <v>0.6</v>
      </c>
      <c r="E46" s="36">
        <v>646</v>
      </c>
      <c r="F46" s="35"/>
      <c r="G46" s="36">
        <f t="shared" si="0"/>
        <v>0</v>
      </c>
      <c r="H46" s="36">
        <f t="shared" ref="H46:H69" si="5">ROUND(E46*(G46),2)</f>
        <v>0</v>
      </c>
      <c r="I46" s="24">
        <f t="shared" ref="I46:I69" si="6">H46*$I$10</f>
        <v>0</v>
      </c>
    </row>
    <row r="47" spans="1:9" ht="14.25" customHeight="1" x14ac:dyDescent="0.2">
      <c r="A47" s="22" t="s">
        <v>924</v>
      </c>
      <c r="B47" s="22" t="s">
        <v>925</v>
      </c>
      <c r="C47" s="22">
        <v>0.55000000000000004</v>
      </c>
      <c r="D47" s="22">
        <v>0.75</v>
      </c>
      <c r="E47" s="36">
        <v>664.83</v>
      </c>
      <c r="F47" s="35"/>
      <c r="G47" s="36">
        <f t="shared" si="0"/>
        <v>0</v>
      </c>
      <c r="H47" s="36">
        <f t="shared" si="5"/>
        <v>0</v>
      </c>
      <c r="I47" s="24">
        <f t="shared" si="6"/>
        <v>0</v>
      </c>
    </row>
    <row r="48" spans="1:9" ht="14.25" customHeight="1" x14ac:dyDescent="0.2">
      <c r="A48" s="22" t="s">
        <v>926</v>
      </c>
      <c r="B48" s="22" t="s">
        <v>927</v>
      </c>
      <c r="C48" s="22">
        <v>0.75</v>
      </c>
      <c r="D48" s="22">
        <v>1</v>
      </c>
      <c r="E48" s="36">
        <v>714.14</v>
      </c>
      <c r="F48" s="35"/>
      <c r="G48" s="36">
        <f t="shared" si="0"/>
        <v>0</v>
      </c>
      <c r="H48" s="36">
        <f t="shared" si="5"/>
        <v>0</v>
      </c>
      <c r="I48" s="24">
        <f t="shared" si="6"/>
        <v>0</v>
      </c>
    </row>
    <row r="49" spans="1:9" ht="14.25" customHeight="1" x14ac:dyDescent="0.2">
      <c r="A49" s="22" t="s">
        <v>928</v>
      </c>
      <c r="B49" s="22" t="s">
        <v>929</v>
      </c>
      <c r="C49" s="22">
        <v>0.9</v>
      </c>
      <c r="D49" s="22">
        <v>1.2</v>
      </c>
      <c r="E49" s="36">
        <v>858.33</v>
      </c>
      <c r="F49" s="35"/>
      <c r="G49" s="36">
        <f t="shared" si="0"/>
        <v>0</v>
      </c>
      <c r="H49" s="36">
        <f t="shared" si="5"/>
        <v>0</v>
      </c>
      <c r="I49" s="24">
        <f t="shared" si="6"/>
        <v>0</v>
      </c>
    </row>
    <row r="50" spans="1:9" ht="14.25" customHeight="1" x14ac:dyDescent="0.2">
      <c r="A50" s="22" t="s">
        <v>930</v>
      </c>
      <c r="B50" s="22" t="s">
        <v>931</v>
      </c>
      <c r="C50" s="22">
        <v>0.9</v>
      </c>
      <c r="D50" s="22">
        <v>1.2</v>
      </c>
      <c r="E50" s="36">
        <v>934.43</v>
      </c>
      <c r="F50" s="35"/>
      <c r="G50" s="36">
        <f t="shared" si="0"/>
        <v>0</v>
      </c>
      <c r="H50" s="36">
        <f t="shared" si="5"/>
        <v>0</v>
      </c>
      <c r="I50" s="24">
        <f t="shared" si="6"/>
        <v>0</v>
      </c>
    </row>
    <row r="51" spans="1:9" ht="14.25" customHeight="1" x14ac:dyDescent="0.2">
      <c r="A51" s="22" t="s">
        <v>932</v>
      </c>
      <c r="B51" s="22" t="s">
        <v>933</v>
      </c>
      <c r="C51" s="22">
        <v>1.1000000000000001</v>
      </c>
      <c r="D51" s="22">
        <v>1.5</v>
      </c>
      <c r="E51" s="36">
        <v>1013.79</v>
      </c>
      <c r="F51" s="35"/>
      <c r="G51" s="36">
        <f t="shared" si="0"/>
        <v>0</v>
      </c>
      <c r="H51" s="36">
        <f t="shared" si="5"/>
        <v>0</v>
      </c>
      <c r="I51" s="24">
        <f t="shared" si="6"/>
        <v>0</v>
      </c>
    </row>
    <row r="52" spans="1:9" ht="14.25" customHeight="1" x14ac:dyDescent="0.2">
      <c r="A52" s="22" t="s">
        <v>934</v>
      </c>
      <c r="B52" s="22" t="s">
        <v>935</v>
      </c>
      <c r="C52" s="22">
        <v>1.5</v>
      </c>
      <c r="D52" s="22">
        <v>2</v>
      </c>
      <c r="E52" s="36">
        <v>1114.05</v>
      </c>
      <c r="F52" s="35"/>
      <c r="G52" s="36">
        <f t="shared" si="0"/>
        <v>0</v>
      </c>
      <c r="H52" s="36">
        <f t="shared" si="5"/>
        <v>0</v>
      </c>
      <c r="I52" s="24">
        <f t="shared" si="6"/>
        <v>0</v>
      </c>
    </row>
    <row r="53" spans="1:9" ht="14.25" customHeight="1" x14ac:dyDescent="0.2">
      <c r="A53" s="22" t="s">
        <v>936</v>
      </c>
      <c r="B53" s="22" t="s">
        <v>937</v>
      </c>
      <c r="C53" s="22">
        <v>1.5</v>
      </c>
      <c r="D53" s="22">
        <v>2</v>
      </c>
      <c r="E53" s="36">
        <v>1182.72</v>
      </c>
      <c r="F53" s="35"/>
      <c r="G53" s="36">
        <f t="shared" si="0"/>
        <v>0</v>
      </c>
      <c r="H53" s="36">
        <f t="shared" si="5"/>
        <v>0</v>
      </c>
      <c r="I53" s="24">
        <f t="shared" si="6"/>
        <v>0</v>
      </c>
    </row>
    <row r="54" spans="1:9" ht="14.25" customHeight="1" x14ac:dyDescent="0.2">
      <c r="A54" s="22" t="s">
        <v>938</v>
      </c>
      <c r="B54" s="22" t="s">
        <v>939</v>
      </c>
      <c r="C54" s="22">
        <v>0.55000000000000004</v>
      </c>
      <c r="D54" s="22">
        <v>0.75</v>
      </c>
      <c r="E54" s="36">
        <v>806.73</v>
      </c>
      <c r="F54" s="35"/>
      <c r="G54" s="36">
        <f t="shared" si="0"/>
        <v>0</v>
      </c>
      <c r="H54" s="36">
        <f t="shared" si="5"/>
        <v>0</v>
      </c>
      <c r="I54" s="24">
        <f t="shared" si="6"/>
        <v>0</v>
      </c>
    </row>
    <row r="55" spans="1:9" ht="14.25" customHeight="1" x14ac:dyDescent="0.2">
      <c r="A55" s="22" t="s">
        <v>940</v>
      </c>
      <c r="B55" s="22" t="s">
        <v>941</v>
      </c>
      <c r="C55" s="22">
        <v>0.9</v>
      </c>
      <c r="D55" s="22">
        <v>1.2</v>
      </c>
      <c r="E55" s="36">
        <v>826.37</v>
      </c>
      <c r="F55" s="35"/>
      <c r="G55" s="36">
        <f t="shared" si="0"/>
        <v>0</v>
      </c>
      <c r="H55" s="36">
        <f t="shared" si="5"/>
        <v>0</v>
      </c>
      <c r="I55" s="24">
        <f t="shared" si="6"/>
        <v>0</v>
      </c>
    </row>
    <row r="56" spans="1:9" ht="14.25" customHeight="1" x14ac:dyDescent="0.2">
      <c r="A56" s="22" t="s">
        <v>942</v>
      </c>
      <c r="B56" s="22" t="s">
        <v>943</v>
      </c>
      <c r="C56" s="22">
        <v>1.1000000000000001</v>
      </c>
      <c r="D56" s="22">
        <v>1.5</v>
      </c>
      <c r="E56" s="36">
        <v>914.18</v>
      </c>
      <c r="F56" s="35"/>
      <c r="G56" s="36">
        <f t="shared" si="0"/>
        <v>0</v>
      </c>
      <c r="H56" s="36">
        <f t="shared" si="5"/>
        <v>0</v>
      </c>
      <c r="I56" s="24">
        <f t="shared" si="6"/>
        <v>0</v>
      </c>
    </row>
    <row r="57" spans="1:9" ht="14.25" customHeight="1" x14ac:dyDescent="0.2">
      <c r="A57" s="22" t="s">
        <v>944</v>
      </c>
      <c r="B57" s="22" t="s">
        <v>945</v>
      </c>
      <c r="C57" s="22">
        <v>1.1000000000000001</v>
      </c>
      <c r="D57" s="22">
        <v>1.5</v>
      </c>
      <c r="E57" s="36">
        <v>974.1</v>
      </c>
      <c r="F57" s="35"/>
      <c r="G57" s="36">
        <f t="shared" si="0"/>
        <v>0</v>
      </c>
      <c r="H57" s="36">
        <f t="shared" si="5"/>
        <v>0</v>
      </c>
      <c r="I57" s="24">
        <f t="shared" si="6"/>
        <v>0</v>
      </c>
    </row>
    <row r="58" spans="1:9" ht="14.25" customHeight="1" x14ac:dyDescent="0.2">
      <c r="A58" s="22" t="s">
        <v>946</v>
      </c>
      <c r="B58" s="22" t="s">
        <v>947</v>
      </c>
      <c r="C58" s="22">
        <v>1.5</v>
      </c>
      <c r="D58" s="22">
        <v>2</v>
      </c>
      <c r="E58" s="36">
        <v>1047.51</v>
      </c>
      <c r="F58" s="35"/>
      <c r="G58" s="36">
        <f t="shared" si="0"/>
        <v>0</v>
      </c>
      <c r="H58" s="36">
        <f t="shared" si="5"/>
        <v>0</v>
      </c>
      <c r="I58" s="24">
        <f t="shared" si="6"/>
        <v>0</v>
      </c>
    </row>
    <row r="59" spans="1:9" ht="14.25" customHeight="1" x14ac:dyDescent="0.2">
      <c r="A59" s="22" t="s">
        <v>948</v>
      </c>
      <c r="B59" s="22" t="s">
        <v>949</v>
      </c>
      <c r="C59" s="22">
        <v>1.5</v>
      </c>
      <c r="D59" s="22">
        <v>2</v>
      </c>
      <c r="E59" s="36">
        <v>1099.0899999999999</v>
      </c>
      <c r="F59" s="35"/>
      <c r="G59" s="36">
        <f t="shared" si="0"/>
        <v>0</v>
      </c>
      <c r="H59" s="36">
        <f t="shared" si="5"/>
        <v>0</v>
      </c>
      <c r="I59" s="24">
        <f t="shared" si="6"/>
        <v>0</v>
      </c>
    </row>
    <row r="60" spans="1:9" ht="14.25" customHeight="1" x14ac:dyDescent="0.2">
      <c r="A60" s="22" t="s">
        <v>950</v>
      </c>
      <c r="B60" s="22" t="s">
        <v>951</v>
      </c>
      <c r="C60" s="22">
        <v>2.2000000000000002</v>
      </c>
      <c r="D60" s="22">
        <v>3</v>
      </c>
      <c r="E60" s="36">
        <v>1220.9000000000001</v>
      </c>
      <c r="F60" s="35"/>
      <c r="G60" s="36">
        <f t="shared" si="0"/>
        <v>0</v>
      </c>
      <c r="H60" s="36">
        <f t="shared" si="5"/>
        <v>0</v>
      </c>
      <c r="I60" s="24">
        <f t="shared" si="6"/>
        <v>0</v>
      </c>
    </row>
    <row r="61" spans="1:9" ht="14.25" customHeight="1" x14ac:dyDescent="0.2">
      <c r="A61" s="22" t="s">
        <v>952</v>
      </c>
      <c r="B61" s="22" t="s">
        <v>953</v>
      </c>
      <c r="C61" s="22">
        <v>2.2000000000000002</v>
      </c>
      <c r="D61" s="22">
        <v>3</v>
      </c>
      <c r="E61" s="36">
        <v>1335.33</v>
      </c>
      <c r="F61" s="35"/>
      <c r="G61" s="36">
        <f t="shared" si="0"/>
        <v>0</v>
      </c>
      <c r="H61" s="36">
        <f t="shared" si="5"/>
        <v>0</v>
      </c>
      <c r="I61" s="24">
        <f t="shared" si="6"/>
        <v>0</v>
      </c>
    </row>
    <row r="62" spans="1:9" ht="14.25" customHeight="1" x14ac:dyDescent="0.2">
      <c r="A62" s="22" t="s">
        <v>954</v>
      </c>
      <c r="B62" s="22" t="s">
        <v>955</v>
      </c>
      <c r="C62" s="22">
        <v>1.1000000000000001</v>
      </c>
      <c r="D62" s="22">
        <v>1.5</v>
      </c>
      <c r="E62" s="36">
        <v>962.94</v>
      </c>
      <c r="F62" s="35"/>
      <c r="G62" s="36">
        <f t="shared" si="0"/>
        <v>0</v>
      </c>
      <c r="H62" s="36">
        <f t="shared" si="5"/>
        <v>0</v>
      </c>
      <c r="I62" s="24">
        <f t="shared" si="6"/>
        <v>0</v>
      </c>
    </row>
    <row r="63" spans="1:9" ht="14.25" customHeight="1" x14ac:dyDescent="0.2">
      <c r="A63" s="22" t="s">
        <v>956</v>
      </c>
      <c r="B63" s="22" t="s">
        <v>957</v>
      </c>
      <c r="C63" s="22">
        <v>1.5</v>
      </c>
      <c r="D63" s="22">
        <v>2</v>
      </c>
      <c r="E63" s="36">
        <v>1074.8900000000001</v>
      </c>
      <c r="F63" s="35"/>
      <c r="G63" s="36">
        <f t="shared" si="0"/>
        <v>0</v>
      </c>
      <c r="H63" s="36">
        <f t="shared" si="5"/>
        <v>0</v>
      </c>
      <c r="I63" s="24">
        <f t="shared" si="6"/>
        <v>0</v>
      </c>
    </row>
    <row r="64" spans="1:9" ht="14.25" customHeight="1" x14ac:dyDescent="0.2">
      <c r="A64" s="22" t="s">
        <v>958</v>
      </c>
      <c r="B64" s="22" t="s">
        <v>959</v>
      </c>
      <c r="C64" s="22">
        <v>2.2000000000000002</v>
      </c>
      <c r="D64" s="22">
        <v>3</v>
      </c>
      <c r="E64" s="36">
        <v>1302.8800000000001</v>
      </c>
      <c r="F64" s="35"/>
      <c r="G64" s="36">
        <f t="shared" si="0"/>
        <v>0</v>
      </c>
      <c r="H64" s="36">
        <f t="shared" si="5"/>
        <v>0</v>
      </c>
      <c r="I64" s="24">
        <f t="shared" si="6"/>
        <v>0</v>
      </c>
    </row>
    <row r="65" spans="1:9" ht="14.25" customHeight="1" x14ac:dyDescent="0.2">
      <c r="A65" s="22" t="s">
        <v>960</v>
      </c>
      <c r="B65" s="22" t="s">
        <v>961</v>
      </c>
      <c r="C65" s="22">
        <v>2.2000000000000002</v>
      </c>
      <c r="D65" s="22">
        <v>3</v>
      </c>
      <c r="E65" s="36">
        <v>1495.58</v>
      </c>
      <c r="F65" s="35"/>
      <c r="G65" s="36">
        <f t="shared" si="0"/>
        <v>0</v>
      </c>
      <c r="H65" s="36">
        <f t="shared" si="5"/>
        <v>0</v>
      </c>
      <c r="I65" s="24">
        <f t="shared" si="6"/>
        <v>0</v>
      </c>
    </row>
    <row r="66" spans="1:9" ht="14.25" customHeight="1" x14ac:dyDescent="0.2">
      <c r="A66" s="22" t="s">
        <v>962</v>
      </c>
      <c r="B66" s="22" t="s">
        <v>963</v>
      </c>
      <c r="C66" s="22">
        <v>3</v>
      </c>
      <c r="D66" s="22">
        <v>4</v>
      </c>
      <c r="E66" s="36">
        <v>1693.96</v>
      </c>
      <c r="F66" s="35"/>
      <c r="G66" s="36">
        <f t="shared" si="0"/>
        <v>0</v>
      </c>
      <c r="H66" s="36">
        <f t="shared" si="5"/>
        <v>0</v>
      </c>
      <c r="I66" s="24">
        <f t="shared" si="6"/>
        <v>0</v>
      </c>
    </row>
    <row r="67" spans="1:9" ht="14.25" customHeight="1" x14ac:dyDescent="0.2">
      <c r="A67" s="22" t="s">
        <v>964</v>
      </c>
      <c r="B67" s="22" t="s">
        <v>965</v>
      </c>
      <c r="C67" s="22">
        <v>3</v>
      </c>
      <c r="D67" s="22">
        <v>4</v>
      </c>
      <c r="E67" s="36">
        <v>1964.86</v>
      </c>
      <c r="F67" s="35"/>
      <c r="G67" s="36">
        <f t="shared" si="0"/>
        <v>0</v>
      </c>
      <c r="H67" s="36">
        <f t="shared" si="5"/>
        <v>0</v>
      </c>
      <c r="I67" s="24">
        <f t="shared" si="6"/>
        <v>0</v>
      </c>
    </row>
    <row r="68" spans="1:9" ht="14.25" customHeight="1" x14ac:dyDescent="0.2">
      <c r="A68" s="22" t="s">
        <v>966</v>
      </c>
      <c r="B68" s="22" t="s">
        <v>967</v>
      </c>
      <c r="C68" s="22">
        <v>3</v>
      </c>
      <c r="D68" s="22">
        <v>4</v>
      </c>
      <c r="E68" s="36">
        <v>2289.16</v>
      </c>
      <c r="F68" s="35"/>
      <c r="G68" s="36">
        <f t="shared" si="0"/>
        <v>0</v>
      </c>
      <c r="H68" s="36">
        <f t="shared" si="5"/>
        <v>0</v>
      </c>
      <c r="I68" s="24">
        <f t="shared" si="6"/>
        <v>0</v>
      </c>
    </row>
    <row r="69" spans="1:9" ht="14.25" customHeight="1" x14ac:dyDescent="0.2">
      <c r="A69" s="22" t="s">
        <v>968</v>
      </c>
      <c r="B69" s="22" t="s">
        <v>969</v>
      </c>
      <c r="C69" s="22">
        <v>3</v>
      </c>
      <c r="D69" s="22">
        <v>4</v>
      </c>
      <c r="E69" s="36">
        <v>2445.67</v>
      </c>
      <c r="F69" s="35"/>
      <c r="G69" s="36">
        <f t="shared" si="0"/>
        <v>0</v>
      </c>
      <c r="H69" s="36">
        <f t="shared" si="5"/>
        <v>0</v>
      </c>
      <c r="I69" s="24">
        <f t="shared" si="6"/>
        <v>0</v>
      </c>
    </row>
    <row r="71" spans="1:9" ht="14.25" customHeight="1" x14ac:dyDescent="0.2">
      <c r="A71" s="22" t="s">
        <v>1008</v>
      </c>
      <c r="B71" s="22" t="s">
        <v>1009</v>
      </c>
      <c r="C71" s="22">
        <v>0.45</v>
      </c>
      <c r="D71" s="22">
        <v>0.6</v>
      </c>
      <c r="E71" s="36">
        <v>646</v>
      </c>
      <c r="F71" s="35"/>
      <c r="G71" s="36">
        <f t="shared" ref="G71:G108" si="7">IF(F71="",IF($I$8="","",$I$8),F71)</f>
        <v>0</v>
      </c>
      <c r="H71" s="36">
        <f t="shared" ref="H71:H104" si="8">ROUND(E71*(G71),2)</f>
        <v>0</v>
      </c>
      <c r="I71" s="24">
        <f t="shared" ref="I71:I108" si="9">H71*$I$10</f>
        <v>0</v>
      </c>
    </row>
    <row r="72" spans="1:9" ht="14.25" customHeight="1" x14ac:dyDescent="0.2">
      <c r="A72" s="22" t="s">
        <v>1010</v>
      </c>
      <c r="B72" s="22" t="s">
        <v>1011</v>
      </c>
      <c r="C72" s="22">
        <v>0.55000000000000004</v>
      </c>
      <c r="D72" s="22">
        <v>0.75</v>
      </c>
      <c r="E72" s="36">
        <v>664.83</v>
      </c>
      <c r="F72" s="35"/>
      <c r="G72" s="36">
        <f t="shared" si="7"/>
        <v>0</v>
      </c>
      <c r="H72" s="36">
        <f t="shared" si="8"/>
        <v>0</v>
      </c>
      <c r="I72" s="24">
        <f t="shared" si="9"/>
        <v>0</v>
      </c>
    </row>
    <row r="73" spans="1:9" ht="14.25" customHeight="1" x14ac:dyDescent="0.2">
      <c r="A73" s="22" t="s">
        <v>1012</v>
      </c>
      <c r="B73" s="22" t="s">
        <v>1013</v>
      </c>
      <c r="C73" s="22">
        <v>0.75</v>
      </c>
      <c r="D73" s="22">
        <v>1</v>
      </c>
      <c r="E73" s="36">
        <v>714.14</v>
      </c>
      <c r="F73" s="35"/>
      <c r="G73" s="36">
        <f t="shared" si="7"/>
        <v>0</v>
      </c>
      <c r="H73" s="36">
        <f t="shared" si="8"/>
        <v>0</v>
      </c>
      <c r="I73" s="24">
        <f t="shared" si="9"/>
        <v>0</v>
      </c>
    </row>
    <row r="74" spans="1:9" ht="14.25" customHeight="1" x14ac:dyDescent="0.2">
      <c r="A74" s="22" t="s">
        <v>1014</v>
      </c>
      <c r="B74" s="22" t="s">
        <v>1015</v>
      </c>
      <c r="C74" s="22">
        <v>0.9</v>
      </c>
      <c r="D74" s="22">
        <v>1.2</v>
      </c>
      <c r="E74" s="36">
        <v>858.33</v>
      </c>
      <c r="F74" s="35"/>
      <c r="G74" s="36">
        <f t="shared" si="7"/>
        <v>0</v>
      </c>
      <c r="H74" s="36">
        <f t="shared" si="8"/>
        <v>0</v>
      </c>
      <c r="I74" s="24">
        <f t="shared" si="9"/>
        <v>0</v>
      </c>
    </row>
    <row r="75" spans="1:9" ht="14.25" customHeight="1" x14ac:dyDescent="0.2">
      <c r="A75" s="22" t="s">
        <v>1016</v>
      </c>
      <c r="B75" s="22" t="s">
        <v>1017</v>
      </c>
      <c r="C75" s="22">
        <v>0.9</v>
      </c>
      <c r="D75" s="22">
        <v>1.2</v>
      </c>
      <c r="E75" s="36">
        <v>934.43</v>
      </c>
      <c r="F75" s="35"/>
      <c r="G75" s="36">
        <f t="shared" si="7"/>
        <v>0</v>
      </c>
      <c r="H75" s="36">
        <f t="shared" si="8"/>
        <v>0</v>
      </c>
      <c r="I75" s="24">
        <f t="shared" si="9"/>
        <v>0</v>
      </c>
    </row>
    <row r="76" spans="1:9" ht="14.25" customHeight="1" x14ac:dyDescent="0.2">
      <c r="A76" s="22" t="s">
        <v>1018</v>
      </c>
      <c r="B76" s="22" t="s">
        <v>1019</v>
      </c>
      <c r="C76" s="22">
        <v>1.1000000000000001</v>
      </c>
      <c r="D76" s="22">
        <v>1.5</v>
      </c>
      <c r="E76" s="36">
        <v>1013.79</v>
      </c>
      <c r="F76" s="35"/>
      <c r="G76" s="36">
        <f t="shared" si="7"/>
        <v>0</v>
      </c>
      <c r="H76" s="36">
        <f t="shared" si="8"/>
        <v>0</v>
      </c>
      <c r="I76" s="24">
        <f t="shared" si="9"/>
        <v>0</v>
      </c>
    </row>
    <row r="77" spans="1:9" ht="14.25" customHeight="1" x14ac:dyDescent="0.2">
      <c r="A77" s="22" t="s">
        <v>1020</v>
      </c>
      <c r="B77" s="22" t="s">
        <v>1021</v>
      </c>
      <c r="C77" s="22">
        <v>1.5</v>
      </c>
      <c r="D77" s="22">
        <v>2</v>
      </c>
      <c r="E77" s="36">
        <v>1114.05</v>
      </c>
      <c r="F77" s="35"/>
      <c r="G77" s="36">
        <f t="shared" si="7"/>
        <v>0</v>
      </c>
      <c r="H77" s="36">
        <f t="shared" si="8"/>
        <v>0</v>
      </c>
      <c r="I77" s="24">
        <f t="shared" si="9"/>
        <v>0</v>
      </c>
    </row>
    <row r="78" spans="1:9" ht="14.25" customHeight="1" x14ac:dyDescent="0.2">
      <c r="A78" s="22" t="s">
        <v>1022</v>
      </c>
      <c r="B78" s="22" t="s">
        <v>1023</v>
      </c>
      <c r="C78" s="22">
        <v>1.5</v>
      </c>
      <c r="D78" s="22">
        <v>2</v>
      </c>
      <c r="E78" s="36">
        <v>1182.72</v>
      </c>
      <c r="F78" s="35"/>
      <c r="G78" s="36">
        <f t="shared" si="7"/>
        <v>0</v>
      </c>
      <c r="H78" s="36">
        <f t="shared" si="8"/>
        <v>0</v>
      </c>
      <c r="I78" s="24">
        <f t="shared" si="9"/>
        <v>0</v>
      </c>
    </row>
    <row r="79" spans="1:9" ht="14.25" customHeight="1" x14ac:dyDescent="0.2">
      <c r="A79" s="22" t="s">
        <v>1024</v>
      </c>
      <c r="B79" s="22" t="s">
        <v>1025</v>
      </c>
      <c r="C79" s="22">
        <v>0.55000000000000004</v>
      </c>
      <c r="D79" s="22">
        <v>0.75</v>
      </c>
      <c r="E79" s="36">
        <v>806.73</v>
      </c>
      <c r="F79" s="35"/>
      <c r="G79" s="36">
        <f t="shared" si="7"/>
        <v>0</v>
      </c>
      <c r="H79" s="36">
        <f t="shared" si="8"/>
        <v>0</v>
      </c>
      <c r="I79" s="24">
        <f t="shared" si="9"/>
        <v>0</v>
      </c>
    </row>
    <row r="80" spans="1:9" ht="14.25" customHeight="1" x14ac:dyDescent="0.2">
      <c r="A80" s="22" t="s">
        <v>1026</v>
      </c>
      <c r="B80" s="22" t="s">
        <v>1027</v>
      </c>
      <c r="C80" s="22">
        <v>0.9</v>
      </c>
      <c r="D80" s="22">
        <v>1.2</v>
      </c>
      <c r="E80" s="36">
        <v>826.37</v>
      </c>
      <c r="F80" s="35"/>
      <c r="G80" s="36">
        <f t="shared" si="7"/>
        <v>0</v>
      </c>
      <c r="H80" s="36">
        <f t="shared" si="8"/>
        <v>0</v>
      </c>
      <c r="I80" s="24">
        <f t="shared" si="9"/>
        <v>0</v>
      </c>
    </row>
    <row r="81" spans="1:9" ht="14.25" customHeight="1" x14ac:dyDescent="0.2">
      <c r="A81" s="22" t="s">
        <v>1028</v>
      </c>
      <c r="B81" s="22" t="s">
        <v>1029</v>
      </c>
      <c r="C81" s="22">
        <v>1.1000000000000001</v>
      </c>
      <c r="D81" s="22">
        <v>1.5</v>
      </c>
      <c r="E81" s="36">
        <v>914.18</v>
      </c>
      <c r="F81" s="35"/>
      <c r="G81" s="36">
        <f t="shared" si="7"/>
        <v>0</v>
      </c>
      <c r="H81" s="36">
        <f t="shared" si="8"/>
        <v>0</v>
      </c>
      <c r="I81" s="24">
        <f t="shared" si="9"/>
        <v>0</v>
      </c>
    </row>
    <row r="82" spans="1:9" ht="14.25" customHeight="1" x14ac:dyDescent="0.2">
      <c r="A82" s="22" t="s">
        <v>1030</v>
      </c>
      <c r="B82" s="22" t="s">
        <v>1031</v>
      </c>
      <c r="C82" s="22">
        <v>1.1000000000000001</v>
      </c>
      <c r="D82" s="22">
        <v>1.5</v>
      </c>
      <c r="E82" s="36">
        <v>974.1</v>
      </c>
      <c r="F82" s="35"/>
      <c r="G82" s="36">
        <f t="shared" si="7"/>
        <v>0</v>
      </c>
      <c r="H82" s="36">
        <f t="shared" si="8"/>
        <v>0</v>
      </c>
      <c r="I82" s="24">
        <f t="shared" si="9"/>
        <v>0</v>
      </c>
    </row>
    <row r="83" spans="1:9" ht="14.25" customHeight="1" x14ac:dyDescent="0.2">
      <c r="A83" s="22" t="s">
        <v>1032</v>
      </c>
      <c r="B83" s="22" t="s">
        <v>1033</v>
      </c>
      <c r="C83" s="22">
        <v>1.5</v>
      </c>
      <c r="D83" s="22">
        <v>2</v>
      </c>
      <c r="E83" s="36">
        <v>1047.51</v>
      </c>
      <c r="F83" s="35"/>
      <c r="G83" s="36">
        <f t="shared" si="7"/>
        <v>0</v>
      </c>
      <c r="H83" s="36">
        <f t="shared" si="8"/>
        <v>0</v>
      </c>
      <c r="I83" s="24">
        <f t="shared" si="9"/>
        <v>0</v>
      </c>
    </row>
    <row r="84" spans="1:9" ht="14.25" customHeight="1" x14ac:dyDescent="0.2">
      <c r="A84" s="22" t="s">
        <v>1034</v>
      </c>
      <c r="B84" s="22" t="s">
        <v>1035</v>
      </c>
      <c r="C84" s="22">
        <v>1.5</v>
      </c>
      <c r="D84" s="22">
        <v>2</v>
      </c>
      <c r="E84" s="36">
        <v>1099.0899999999999</v>
      </c>
      <c r="F84" s="35"/>
      <c r="G84" s="36">
        <f t="shared" si="7"/>
        <v>0</v>
      </c>
      <c r="H84" s="36">
        <f t="shared" si="8"/>
        <v>0</v>
      </c>
      <c r="I84" s="24">
        <f t="shared" si="9"/>
        <v>0</v>
      </c>
    </row>
    <row r="85" spans="1:9" ht="14.25" customHeight="1" x14ac:dyDescent="0.2">
      <c r="A85" s="22" t="s">
        <v>1036</v>
      </c>
      <c r="B85" s="22" t="s">
        <v>1037</v>
      </c>
      <c r="C85" s="22">
        <v>2.2000000000000002</v>
      </c>
      <c r="D85" s="22">
        <v>3</v>
      </c>
      <c r="E85" s="36">
        <v>1220.9000000000001</v>
      </c>
      <c r="F85" s="35"/>
      <c r="G85" s="36">
        <f t="shared" si="7"/>
        <v>0</v>
      </c>
      <c r="H85" s="36">
        <f t="shared" si="8"/>
        <v>0</v>
      </c>
      <c r="I85" s="24">
        <f t="shared" si="9"/>
        <v>0</v>
      </c>
    </row>
    <row r="86" spans="1:9" ht="14.25" customHeight="1" x14ac:dyDescent="0.2">
      <c r="A86" s="22" t="s">
        <v>1038</v>
      </c>
      <c r="B86" s="22" t="s">
        <v>1039</v>
      </c>
      <c r="C86" s="22">
        <v>1.1000000000000001</v>
      </c>
      <c r="D86" s="22">
        <v>1.5</v>
      </c>
      <c r="E86" s="36">
        <v>962.94</v>
      </c>
      <c r="F86" s="35"/>
      <c r="G86" s="36">
        <f t="shared" si="7"/>
        <v>0</v>
      </c>
      <c r="H86" s="36">
        <f t="shared" si="8"/>
        <v>0</v>
      </c>
      <c r="I86" s="24">
        <f t="shared" si="9"/>
        <v>0</v>
      </c>
    </row>
    <row r="87" spans="1:9" ht="14.25" customHeight="1" x14ac:dyDescent="0.2">
      <c r="A87" s="22" t="s">
        <v>1040</v>
      </c>
      <c r="B87" s="22" t="s">
        <v>1041</v>
      </c>
      <c r="C87" s="22">
        <v>1.5</v>
      </c>
      <c r="D87" s="22">
        <v>2</v>
      </c>
      <c r="E87" s="36">
        <v>1074.8900000000001</v>
      </c>
      <c r="F87" s="35"/>
      <c r="G87" s="36">
        <f t="shared" si="7"/>
        <v>0</v>
      </c>
      <c r="H87" s="36">
        <f t="shared" si="8"/>
        <v>0</v>
      </c>
      <c r="I87" s="24">
        <f t="shared" si="9"/>
        <v>0</v>
      </c>
    </row>
    <row r="88" spans="1:9" ht="14.25" customHeight="1" x14ac:dyDescent="0.2">
      <c r="A88" s="22" t="s">
        <v>1042</v>
      </c>
      <c r="B88" s="22" t="s">
        <v>1043</v>
      </c>
      <c r="C88" s="22">
        <v>2.2000000000000002</v>
      </c>
      <c r="D88" s="22">
        <v>3</v>
      </c>
      <c r="E88" s="36">
        <v>1302.8800000000001</v>
      </c>
      <c r="F88" s="35"/>
      <c r="G88" s="36">
        <f t="shared" si="7"/>
        <v>0</v>
      </c>
      <c r="H88" s="36">
        <f t="shared" si="8"/>
        <v>0</v>
      </c>
      <c r="I88" s="24">
        <f t="shared" si="9"/>
        <v>0</v>
      </c>
    </row>
    <row r="89" spans="1:9" ht="14.25" customHeight="1" x14ac:dyDescent="0.2">
      <c r="A89" s="22" t="s">
        <v>1044</v>
      </c>
      <c r="B89" s="22" t="s">
        <v>1045</v>
      </c>
      <c r="C89" s="22">
        <v>2.2000000000000002</v>
      </c>
      <c r="D89" s="22">
        <v>3</v>
      </c>
      <c r="E89" s="36">
        <v>1495.58</v>
      </c>
      <c r="F89" s="35"/>
      <c r="G89" s="36">
        <f t="shared" si="7"/>
        <v>0</v>
      </c>
      <c r="H89" s="36">
        <f t="shared" si="8"/>
        <v>0</v>
      </c>
      <c r="I89" s="24">
        <f t="shared" si="9"/>
        <v>0</v>
      </c>
    </row>
    <row r="90" spans="1:9" ht="14.25" customHeight="1" x14ac:dyDescent="0.2">
      <c r="A90" s="22" t="s">
        <v>970</v>
      </c>
      <c r="B90" s="22" t="s">
        <v>971</v>
      </c>
      <c r="C90" s="22">
        <v>0.45</v>
      </c>
      <c r="D90" s="22">
        <v>0.6</v>
      </c>
      <c r="E90" s="36">
        <v>696.42</v>
      </c>
      <c r="F90" s="35"/>
      <c r="G90" s="36">
        <f t="shared" si="7"/>
        <v>0</v>
      </c>
      <c r="H90" s="36">
        <f t="shared" si="8"/>
        <v>0</v>
      </c>
      <c r="I90" s="24">
        <f t="shared" si="9"/>
        <v>0</v>
      </c>
    </row>
    <row r="91" spans="1:9" ht="14.25" customHeight="1" x14ac:dyDescent="0.2">
      <c r="A91" s="22" t="s">
        <v>972</v>
      </c>
      <c r="B91" s="22" t="s">
        <v>973</v>
      </c>
      <c r="C91" s="22">
        <v>0.55000000000000004</v>
      </c>
      <c r="D91" s="22">
        <v>0.75</v>
      </c>
      <c r="E91" s="36">
        <v>716.74</v>
      </c>
      <c r="F91" s="35"/>
      <c r="G91" s="36">
        <f t="shared" si="7"/>
        <v>0</v>
      </c>
      <c r="H91" s="36">
        <f t="shared" si="8"/>
        <v>0</v>
      </c>
      <c r="I91" s="24">
        <f t="shared" si="9"/>
        <v>0</v>
      </c>
    </row>
    <row r="92" spans="1:9" ht="14.25" customHeight="1" x14ac:dyDescent="0.2">
      <c r="A92" s="22" t="s">
        <v>974</v>
      </c>
      <c r="B92" s="22" t="s">
        <v>975</v>
      </c>
      <c r="C92" s="22">
        <v>0.75</v>
      </c>
      <c r="D92" s="22">
        <v>1</v>
      </c>
      <c r="E92" s="36">
        <v>766.08</v>
      </c>
      <c r="F92" s="35"/>
      <c r="G92" s="36">
        <f t="shared" si="7"/>
        <v>0</v>
      </c>
      <c r="H92" s="36">
        <f t="shared" si="8"/>
        <v>0</v>
      </c>
      <c r="I92" s="24">
        <f t="shared" si="9"/>
        <v>0</v>
      </c>
    </row>
    <row r="93" spans="1:9" ht="14.25" customHeight="1" x14ac:dyDescent="0.2">
      <c r="A93" s="22" t="s">
        <v>976</v>
      </c>
      <c r="B93" s="22" t="s">
        <v>977</v>
      </c>
      <c r="C93" s="22">
        <v>0.9</v>
      </c>
      <c r="D93" s="22">
        <v>1.2</v>
      </c>
      <c r="E93" s="36">
        <v>908.73</v>
      </c>
      <c r="F93" s="35"/>
      <c r="G93" s="36">
        <f t="shared" si="7"/>
        <v>0</v>
      </c>
      <c r="H93" s="36">
        <f t="shared" si="8"/>
        <v>0</v>
      </c>
      <c r="I93" s="24">
        <f t="shared" si="9"/>
        <v>0</v>
      </c>
    </row>
    <row r="94" spans="1:9" ht="14.25" customHeight="1" x14ac:dyDescent="0.2">
      <c r="A94" s="22" t="s">
        <v>978</v>
      </c>
      <c r="B94" s="22" t="s">
        <v>979</v>
      </c>
      <c r="C94" s="22">
        <v>0.9</v>
      </c>
      <c r="D94" s="22">
        <v>1.2</v>
      </c>
      <c r="E94" s="36">
        <v>983.39</v>
      </c>
      <c r="F94" s="35"/>
      <c r="G94" s="36">
        <f t="shared" si="7"/>
        <v>0</v>
      </c>
      <c r="H94" s="36">
        <f t="shared" si="8"/>
        <v>0</v>
      </c>
      <c r="I94" s="24">
        <f t="shared" si="9"/>
        <v>0</v>
      </c>
    </row>
    <row r="95" spans="1:9" ht="14.25" customHeight="1" x14ac:dyDescent="0.2">
      <c r="A95" s="22" t="s">
        <v>980</v>
      </c>
      <c r="B95" s="22" t="s">
        <v>981</v>
      </c>
      <c r="C95" s="22">
        <v>1.1000000000000001</v>
      </c>
      <c r="D95" s="22">
        <v>1.5</v>
      </c>
      <c r="E95" s="36">
        <v>1062.76</v>
      </c>
      <c r="F95" s="35"/>
      <c r="G95" s="36">
        <f t="shared" si="7"/>
        <v>0</v>
      </c>
      <c r="H95" s="36">
        <f t="shared" si="8"/>
        <v>0</v>
      </c>
      <c r="I95" s="24">
        <f t="shared" si="9"/>
        <v>0</v>
      </c>
    </row>
    <row r="96" spans="1:9" ht="14.25" customHeight="1" x14ac:dyDescent="0.2">
      <c r="A96" s="22" t="s">
        <v>982</v>
      </c>
      <c r="B96" s="22" t="s">
        <v>983</v>
      </c>
      <c r="C96" s="22">
        <v>1.5</v>
      </c>
      <c r="D96" s="22">
        <v>2</v>
      </c>
      <c r="E96" s="36">
        <v>1163.01</v>
      </c>
      <c r="F96" s="35"/>
      <c r="G96" s="36">
        <f t="shared" si="7"/>
        <v>0</v>
      </c>
      <c r="H96" s="36">
        <f t="shared" si="8"/>
        <v>0</v>
      </c>
      <c r="I96" s="24">
        <f t="shared" si="9"/>
        <v>0</v>
      </c>
    </row>
    <row r="97" spans="1:9" ht="14.25" customHeight="1" x14ac:dyDescent="0.2">
      <c r="A97" s="22" t="s">
        <v>984</v>
      </c>
      <c r="B97" s="22" t="s">
        <v>985</v>
      </c>
      <c r="C97" s="22">
        <v>1.5</v>
      </c>
      <c r="D97" s="22">
        <v>2</v>
      </c>
      <c r="E97" s="36">
        <v>1231.6500000000001</v>
      </c>
      <c r="F97" s="35"/>
      <c r="G97" s="36">
        <f t="shared" si="7"/>
        <v>0</v>
      </c>
      <c r="H97" s="36">
        <f t="shared" si="8"/>
        <v>0</v>
      </c>
      <c r="I97" s="24">
        <f t="shared" si="9"/>
        <v>0</v>
      </c>
    </row>
    <row r="98" spans="1:9" ht="14.25" customHeight="1" x14ac:dyDescent="0.2">
      <c r="A98" s="22" t="s">
        <v>986</v>
      </c>
      <c r="B98" s="22" t="s">
        <v>987</v>
      </c>
      <c r="C98" s="22">
        <v>0.55000000000000004</v>
      </c>
      <c r="D98" s="22">
        <v>0.75</v>
      </c>
      <c r="E98" s="36">
        <v>857.69</v>
      </c>
      <c r="F98" s="35"/>
      <c r="G98" s="36">
        <f t="shared" si="7"/>
        <v>0</v>
      </c>
      <c r="H98" s="36">
        <f t="shared" si="8"/>
        <v>0</v>
      </c>
      <c r="I98" s="24">
        <f t="shared" si="9"/>
        <v>0</v>
      </c>
    </row>
    <row r="99" spans="1:9" ht="14.25" customHeight="1" x14ac:dyDescent="0.2">
      <c r="A99" s="22" t="s">
        <v>988</v>
      </c>
      <c r="B99" s="22" t="s">
        <v>989</v>
      </c>
      <c r="C99" s="22">
        <v>0.9</v>
      </c>
      <c r="D99" s="22">
        <v>1.2</v>
      </c>
      <c r="E99" s="36">
        <v>876.78</v>
      </c>
      <c r="F99" s="35"/>
      <c r="G99" s="36">
        <f t="shared" si="7"/>
        <v>0</v>
      </c>
      <c r="H99" s="36">
        <f t="shared" si="8"/>
        <v>0</v>
      </c>
      <c r="I99" s="24">
        <f t="shared" si="9"/>
        <v>0</v>
      </c>
    </row>
    <row r="100" spans="1:9" ht="14.25" customHeight="1" x14ac:dyDescent="0.2">
      <c r="A100" s="22" t="s">
        <v>990</v>
      </c>
      <c r="B100" s="22" t="s">
        <v>991</v>
      </c>
      <c r="C100" s="22">
        <v>1.1000000000000001</v>
      </c>
      <c r="D100" s="22">
        <v>1.5</v>
      </c>
      <c r="E100" s="36">
        <v>963.15</v>
      </c>
      <c r="F100" s="35"/>
      <c r="G100" s="36">
        <f t="shared" si="7"/>
        <v>0</v>
      </c>
      <c r="H100" s="36">
        <f t="shared" si="8"/>
        <v>0</v>
      </c>
      <c r="I100" s="24">
        <f t="shared" si="9"/>
        <v>0</v>
      </c>
    </row>
    <row r="101" spans="1:9" ht="14.25" customHeight="1" x14ac:dyDescent="0.2">
      <c r="A101" s="22" t="s">
        <v>992</v>
      </c>
      <c r="B101" s="22" t="s">
        <v>993</v>
      </c>
      <c r="C101" s="22">
        <v>1.1000000000000001</v>
      </c>
      <c r="D101" s="22">
        <v>1.5</v>
      </c>
      <c r="E101" s="36">
        <v>1023.07</v>
      </c>
      <c r="F101" s="35"/>
      <c r="G101" s="36">
        <f t="shared" si="7"/>
        <v>0</v>
      </c>
      <c r="H101" s="36">
        <f t="shared" si="8"/>
        <v>0</v>
      </c>
      <c r="I101" s="24">
        <f t="shared" si="9"/>
        <v>0</v>
      </c>
    </row>
    <row r="102" spans="1:9" ht="14.25" customHeight="1" x14ac:dyDescent="0.2">
      <c r="A102" s="22" t="s">
        <v>994</v>
      </c>
      <c r="B102" s="22" t="s">
        <v>995</v>
      </c>
      <c r="C102" s="22">
        <v>1.5</v>
      </c>
      <c r="D102" s="22">
        <v>2</v>
      </c>
      <c r="E102" s="36">
        <v>1096.49</v>
      </c>
      <c r="F102" s="35"/>
      <c r="G102" s="36">
        <f t="shared" si="7"/>
        <v>0</v>
      </c>
      <c r="H102" s="36">
        <f t="shared" si="8"/>
        <v>0</v>
      </c>
      <c r="I102" s="24">
        <f t="shared" si="9"/>
        <v>0</v>
      </c>
    </row>
    <row r="103" spans="1:9" ht="14.25" customHeight="1" x14ac:dyDescent="0.2">
      <c r="A103" s="22" t="s">
        <v>996</v>
      </c>
      <c r="B103" s="22" t="s">
        <v>997</v>
      </c>
      <c r="C103" s="22">
        <v>1.5</v>
      </c>
      <c r="D103" s="22">
        <v>2</v>
      </c>
      <c r="E103" s="36">
        <v>1148.0999999999999</v>
      </c>
      <c r="F103" s="35"/>
      <c r="G103" s="36">
        <f t="shared" si="7"/>
        <v>0</v>
      </c>
      <c r="H103" s="36">
        <f t="shared" si="8"/>
        <v>0</v>
      </c>
      <c r="I103" s="24">
        <f t="shared" si="9"/>
        <v>0</v>
      </c>
    </row>
    <row r="104" spans="1:9" ht="14.25" customHeight="1" x14ac:dyDescent="0.2">
      <c r="A104" s="22" t="s">
        <v>998</v>
      </c>
      <c r="B104" s="22" t="s">
        <v>999</v>
      </c>
      <c r="C104" s="22">
        <v>2.2000000000000002</v>
      </c>
      <c r="D104" s="22">
        <v>3</v>
      </c>
      <c r="E104" s="36">
        <v>1271.8399999999999</v>
      </c>
      <c r="F104" s="35"/>
      <c r="G104" s="36">
        <f t="shared" si="7"/>
        <v>0</v>
      </c>
      <c r="H104" s="36">
        <f t="shared" si="8"/>
        <v>0</v>
      </c>
      <c r="I104" s="24">
        <f t="shared" si="9"/>
        <v>0</v>
      </c>
    </row>
    <row r="105" spans="1:9" ht="14.25" customHeight="1" x14ac:dyDescent="0.2">
      <c r="A105" s="22" t="s">
        <v>1000</v>
      </c>
      <c r="B105" s="22" t="s">
        <v>1001</v>
      </c>
      <c r="C105" s="22">
        <v>1.1000000000000001</v>
      </c>
      <c r="D105" s="22">
        <v>1.5</v>
      </c>
      <c r="E105" s="36">
        <v>1007.29</v>
      </c>
      <c r="F105" s="35"/>
      <c r="G105" s="36">
        <f t="shared" si="7"/>
        <v>0</v>
      </c>
      <c r="H105" s="36">
        <f>ROUND(E105*(G105),2)</f>
        <v>0</v>
      </c>
      <c r="I105" s="24">
        <f t="shared" si="9"/>
        <v>0</v>
      </c>
    </row>
    <row r="106" spans="1:9" ht="14.25" customHeight="1" x14ac:dyDescent="0.2">
      <c r="A106" s="22" t="s">
        <v>1002</v>
      </c>
      <c r="B106" s="22" t="s">
        <v>1003</v>
      </c>
      <c r="C106" s="22">
        <v>1.5</v>
      </c>
      <c r="D106" s="22">
        <v>2</v>
      </c>
      <c r="E106" s="36">
        <v>1125.83</v>
      </c>
      <c r="F106" s="35"/>
      <c r="G106" s="36">
        <f t="shared" si="7"/>
        <v>0</v>
      </c>
      <c r="H106" s="36">
        <f>ROUND(E106*(G106),2)</f>
        <v>0</v>
      </c>
      <c r="I106" s="24">
        <f t="shared" si="9"/>
        <v>0</v>
      </c>
    </row>
    <row r="107" spans="1:9" ht="14.25" customHeight="1" x14ac:dyDescent="0.2">
      <c r="A107" s="22" t="s">
        <v>1004</v>
      </c>
      <c r="B107" s="22" t="s">
        <v>1005</v>
      </c>
      <c r="C107" s="22">
        <v>2.2000000000000002</v>
      </c>
      <c r="D107" s="22">
        <v>3</v>
      </c>
      <c r="E107" s="36">
        <v>1353.86</v>
      </c>
      <c r="F107" s="35"/>
      <c r="G107" s="36">
        <f t="shared" si="7"/>
        <v>0</v>
      </c>
      <c r="H107" s="36">
        <f>ROUND(E107*(G107),2)</f>
        <v>0</v>
      </c>
      <c r="I107" s="24">
        <f t="shared" si="9"/>
        <v>0</v>
      </c>
    </row>
    <row r="108" spans="1:9" ht="14.25" customHeight="1" x14ac:dyDescent="0.2">
      <c r="A108" s="22" t="s">
        <v>1006</v>
      </c>
      <c r="B108" s="22" t="s">
        <v>1007</v>
      </c>
      <c r="C108" s="22">
        <v>2.2000000000000002</v>
      </c>
      <c r="D108" s="22">
        <v>3</v>
      </c>
      <c r="E108" s="36">
        <v>1546.52</v>
      </c>
      <c r="F108" s="35"/>
      <c r="G108" s="36">
        <f t="shared" si="7"/>
        <v>0</v>
      </c>
      <c r="H108" s="36">
        <f>ROUND(E108*(G108),2)</f>
        <v>0</v>
      </c>
      <c r="I108" s="24">
        <f t="shared" si="9"/>
        <v>0</v>
      </c>
    </row>
  </sheetData>
  <mergeCells count="3">
    <mergeCell ref="A3:B4"/>
    <mergeCell ref="A1:I1"/>
    <mergeCell ref="A2:I2"/>
  </mergeCells>
  <conditionalFormatting sqref="A14:D23 F14:I23">
    <cfRule type="expression" dxfId="180" priority="11">
      <formula>MOD(ROW(),2)=0</formula>
    </cfRule>
  </conditionalFormatting>
  <conditionalFormatting sqref="A25:D44 F25:I44">
    <cfRule type="expression" dxfId="179" priority="10">
      <formula>MOD(ROW(),2)=0</formula>
    </cfRule>
  </conditionalFormatting>
  <conditionalFormatting sqref="A46:D69 F46:I69">
    <cfRule type="expression" dxfId="178" priority="9">
      <formula>MOD(ROW(),2)=0</formula>
    </cfRule>
  </conditionalFormatting>
  <conditionalFormatting sqref="A71:D108 F71:I108">
    <cfRule type="expression" dxfId="177" priority="8">
      <formula>MOD(ROW(),2)=0</formula>
    </cfRule>
  </conditionalFormatting>
  <conditionalFormatting sqref="E14:E23">
    <cfRule type="expression" dxfId="176" priority="7">
      <formula>MOD(ROW(),2)=0</formula>
    </cfRule>
  </conditionalFormatting>
  <conditionalFormatting sqref="E25:E44">
    <cfRule type="expression" dxfId="175" priority="3">
      <formula>MOD(ROW(),2)=0</formula>
    </cfRule>
  </conditionalFormatting>
  <conditionalFormatting sqref="E46:E69">
    <cfRule type="expression" dxfId="174" priority="2">
      <formula>MOD(ROW(),2)=0</formula>
    </cfRule>
  </conditionalFormatting>
  <conditionalFormatting sqref="E71:E108">
    <cfRule type="expression" dxfId="173" priority="1">
      <formula>MOD(ROW(),2)=0</formula>
    </cfRule>
  </conditionalFormatting>
  <hyperlinks>
    <hyperlink ref="H5" location="indice!A1" display="INDICE"/>
  </hyperlinks>
  <pageMargins left="0.75" right="0.75" top="1" bottom="1" header="0.5" footer="0.5"/>
  <pageSetup paperSize="9" orientation="portrait" horizontalDpi="4294967292" verticalDpi="4294967292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9">
    <tabColor theme="8" tint="-0.249977111117893"/>
  </sheetPr>
  <dimension ref="A1:I198"/>
  <sheetViews>
    <sheetView zoomScaleNormal="100" zoomScalePageLayoutView="120" workbookViewId="0">
      <selection activeCell="A3" sqref="A3:B4"/>
    </sheetView>
  </sheetViews>
  <sheetFormatPr defaultColWidth="10.85546875" defaultRowHeight="14.25" customHeight="1" x14ac:dyDescent="0.2"/>
  <cols>
    <col min="1" max="1" width="15.85546875" style="41" customWidth="1"/>
    <col min="2" max="2" width="21.42578125" style="41" bestFit="1" customWidth="1"/>
    <col min="3" max="3" width="6.85546875" style="41" bestFit="1" customWidth="1"/>
    <col min="4" max="4" width="8.140625" style="41" bestFit="1" customWidth="1"/>
    <col min="5" max="5" width="10.85546875" style="76" customWidth="1"/>
    <col min="6" max="6" width="16.85546875" style="41" bestFit="1" customWidth="1"/>
    <col min="7" max="7" width="15.42578125" style="41" bestFit="1" customWidth="1"/>
    <col min="8" max="8" width="16.85546875" style="41" bestFit="1" customWidth="1"/>
    <col min="9" max="9" width="17.140625" style="44" bestFit="1" customWidth="1"/>
    <col min="10" max="16384" width="10.85546875" style="41"/>
  </cols>
  <sheetData>
    <row r="1" spans="1:9" ht="14.25" customHeight="1" x14ac:dyDescent="0.2">
      <c r="A1" s="317" t="s">
        <v>8513</v>
      </c>
      <c r="B1" s="317"/>
      <c r="C1" s="317"/>
      <c r="D1" s="317"/>
      <c r="E1" s="317"/>
      <c r="F1" s="317"/>
      <c r="G1" s="317"/>
      <c r="H1" s="317"/>
      <c r="I1" s="317"/>
    </row>
    <row r="2" spans="1:9" ht="14.25" customHeight="1" x14ac:dyDescent="0.2">
      <c r="A2" s="317" t="s">
        <v>8514</v>
      </c>
      <c r="B2" s="317"/>
      <c r="C2" s="317"/>
      <c r="D2" s="317"/>
      <c r="E2" s="317"/>
      <c r="F2" s="317"/>
      <c r="G2" s="317"/>
      <c r="H2" s="317"/>
      <c r="I2" s="317"/>
    </row>
    <row r="3" spans="1:9" ht="14.25" customHeight="1" x14ac:dyDescent="0.2">
      <c r="A3" s="292" t="s">
        <v>5220</v>
      </c>
      <c r="B3" s="292"/>
      <c r="C3" s="79"/>
      <c r="D3" s="79"/>
      <c r="E3" s="79"/>
      <c r="F3" s="79"/>
      <c r="G3" s="79"/>
      <c r="H3" s="79"/>
      <c r="I3" s="79"/>
    </row>
    <row r="4" spans="1:9" ht="14.25" customHeight="1" x14ac:dyDescent="0.2">
      <c r="A4" s="292"/>
      <c r="B4" s="292"/>
      <c r="C4" s="79"/>
      <c r="D4" s="79"/>
      <c r="E4" s="79"/>
      <c r="F4" s="79"/>
      <c r="G4" s="79"/>
      <c r="H4" s="79"/>
      <c r="I4" s="79"/>
    </row>
    <row r="5" spans="1:9" ht="14.25" customHeight="1" x14ac:dyDescent="0.2">
      <c r="A5" s="168" t="s">
        <v>121</v>
      </c>
      <c r="B5" s="168"/>
      <c r="C5" s="168"/>
      <c r="D5" s="168"/>
      <c r="E5" s="168"/>
      <c r="F5" s="168"/>
      <c r="G5" s="168"/>
      <c r="H5" s="182" t="s">
        <v>2224</v>
      </c>
      <c r="I5" s="159"/>
    </row>
    <row r="6" spans="1:9" ht="14.25" customHeight="1" x14ac:dyDescent="0.2">
      <c r="A6" s="168" t="s">
        <v>122</v>
      </c>
      <c r="B6" s="168"/>
      <c r="C6" s="168"/>
      <c r="D6" s="168"/>
      <c r="E6" s="168"/>
      <c r="F6" s="168"/>
      <c r="G6" s="168"/>
      <c r="H6" s="162"/>
      <c r="I6" s="159"/>
    </row>
    <row r="7" spans="1:9" ht="14.25" customHeight="1" x14ac:dyDescent="0.2">
      <c r="A7" s="157" t="s">
        <v>4082</v>
      </c>
      <c r="B7" s="157" t="s">
        <v>4079</v>
      </c>
      <c r="C7" s="168"/>
      <c r="D7" s="168"/>
      <c r="E7" s="168"/>
      <c r="F7" s="168"/>
      <c r="G7" s="168"/>
      <c r="H7" s="162"/>
      <c r="I7" s="163"/>
    </row>
    <row r="8" spans="1:9" ht="14.25" customHeight="1" x14ac:dyDescent="0.2">
      <c r="A8" s="213" t="s">
        <v>4139</v>
      </c>
      <c r="B8" s="193" t="s">
        <v>7392</v>
      </c>
      <c r="C8" s="168"/>
      <c r="D8" s="168"/>
      <c r="E8" s="168"/>
      <c r="F8" s="168"/>
      <c r="G8" s="168"/>
      <c r="H8" s="173" t="s">
        <v>2223</v>
      </c>
      <c r="I8" s="156">
        <f>IF(indice!$C$115="",indice!$D$7,indice!$C$115)</f>
        <v>0</v>
      </c>
    </row>
    <row r="9" spans="1:9" ht="14.25" customHeight="1" x14ac:dyDescent="0.2">
      <c r="A9" s="162" t="s">
        <v>5017</v>
      </c>
      <c r="B9" s="168" t="s">
        <v>4140</v>
      </c>
      <c r="C9" s="168"/>
      <c r="D9" s="168"/>
      <c r="E9" s="168"/>
      <c r="F9" s="168"/>
      <c r="G9" s="168"/>
      <c r="H9" s="173" t="s">
        <v>2221</v>
      </c>
      <c r="I9" s="156">
        <f>indice!$E$10</f>
        <v>0</v>
      </c>
    </row>
    <row r="10" spans="1:9" ht="14.25" customHeight="1" x14ac:dyDescent="0.2">
      <c r="A10" s="168"/>
      <c r="B10" s="168"/>
      <c r="C10" s="168"/>
      <c r="D10" s="168"/>
      <c r="E10" s="218"/>
      <c r="F10" s="168"/>
      <c r="G10" s="168"/>
      <c r="H10" s="173" t="s">
        <v>2221</v>
      </c>
      <c r="I10" s="156">
        <f>indice!$F$10</f>
        <v>0</v>
      </c>
    </row>
    <row r="11" spans="1:9" ht="14.25" customHeight="1" x14ac:dyDescent="0.2">
      <c r="A11" s="55" t="s">
        <v>137</v>
      </c>
      <c r="B11" s="55" t="s">
        <v>4077</v>
      </c>
      <c r="C11" s="91" t="s">
        <v>141</v>
      </c>
      <c r="D11" s="91"/>
      <c r="E11" s="85" t="s">
        <v>143</v>
      </c>
      <c r="F11" s="67" t="s">
        <v>145</v>
      </c>
      <c r="G11" s="67" t="s">
        <v>2223</v>
      </c>
      <c r="H11" s="67" t="s">
        <v>148</v>
      </c>
      <c r="I11" s="68" t="s">
        <v>150</v>
      </c>
    </row>
    <row r="12" spans="1:9" ht="14.25" customHeight="1" x14ac:dyDescent="0.2">
      <c r="A12" s="56" t="s">
        <v>138</v>
      </c>
      <c r="B12" s="56" t="s">
        <v>4078</v>
      </c>
      <c r="C12" s="93" t="s">
        <v>142</v>
      </c>
      <c r="D12" s="93"/>
      <c r="E12" s="86" t="s">
        <v>144</v>
      </c>
      <c r="F12" s="69" t="s">
        <v>146</v>
      </c>
      <c r="G12" s="69" t="s">
        <v>147</v>
      </c>
      <c r="H12" s="69" t="s">
        <v>149</v>
      </c>
      <c r="I12" s="70" t="s">
        <v>151</v>
      </c>
    </row>
    <row r="13" spans="1:9" ht="14.25" customHeight="1" x14ac:dyDescent="0.2">
      <c r="A13" s="22"/>
      <c r="B13" s="22"/>
      <c r="C13" s="22" t="s">
        <v>159</v>
      </c>
      <c r="D13" s="22" t="s">
        <v>0</v>
      </c>
      <c r="E13" s="36" t="s">
        <v>15</v>
      </c>
      <c r="F13" s="36"/>
      <c r="G13" s="36"/>
      <c r="H13" s="36" t="str">
        <f>E13</f>
        <v>€</v>
      </c>
      <c r="I13" s="24">
        <f>$I$9</f>
        <v>0</v>
      </c>
    </row>
    <row r="14" spans="1:9" ht="14.25" customHeight="1" x14ac:dyDescent="0.2">
      <c r="A14" s="134" t="s">
        <v>4969</v>
      </c>
      <c r="B14" s="134" t="s">
        <v>5481</v>
      </c>
      <c r="C14" s="22">
        <v>0.37</v>
      </c>
      <c r="D14" s="22">
        <v>0.5</v>
      </c>
      <c r="E14" s="36">
        <v>283.95999999999998</v>
      </c>
      <c r="F14" s="35"/>
      <c r="G14" s="36">
        <f t="shared" ref="G14:G45" si="0">IF(F14="",IF($I$8="","",$I$8),F14)</f>
        <v>0</v>
      </c>
      <c r="H14" s="36">
        <f t="shared" ref="H14:H45" si="1">ROUND(E14*(G14),2)</f>
        <v>0</v>
      </c>
      <c r="I14" s="24">
        <f>H14*$I$10</f>
        <v>0</v>
      </c>
    </row>
    <row r="15" spans="1:9" ht="14.25" customHeight="1" x14ac:dyDescent="0.2">
      <c r="A15" s="134" t="s">
        <v>4970</v>
      </c>
      <c r="B15" s="134" t="s">
        <v>5482</v>
      </c>
      <c r="C15" s="22">
        <v>0.37</v>
      </c>
      <c r="D15" s="22">
        <v>0.5</v>
      </c>
      <c r="E15" s="36">
        <v>327.29000000000002</v>
      </c>
      <c r="F15" s="35"/>
      <c r="G15" s="36">
        <f t="shared" si="0"/>
        <v>0</v>
      </c>
      <c r="H15" s="36">
        <f t="shared" si="1"/>
        <v>0</v>
      </c>
      <c r="I15" s="24">
        <f t="shared" ref="I15:I77" si="2">H15*$I$10</f>
        <v>0</v>
      </c>
    </row>
    <row r="16" spans="1:9" ht="14.25" customHeight="1" x14ac:dyDescent="0.2">
      <c r="A16" s="134" t="s">
        <v>4971</v>
      </c>
      <c r="B16" s="134" t="s">
        <v>5483</v>
      </c>
      <c r="C16" s="22">
        <v>0.55000000000000004</v>
      </c>
      <c r="D16" s="22">
        <v>0.75</v>
      </c>
      <c r="E16" s="36">
        <v>399.03</v>
      </c>
      <c r="F16" s="35"/>
      <c r="G16" s="36">
        <f t="shared" si="0"/>
        <v>0</v>
      </c>
      <c r="H16" s="36">
        <f t="shared" si="1"/>
        <v>0</v>
      </c>
      <c r="I16" s="24">
        <f t="shared" si="2"/>
        <v>0</v>
      </c>
    </row>
    <row r="17" spans="1:9" ht="14.25" customHeight="1" x14ac:dyDescent="0.2">
      <c r="A17" s="134" t="s">
        <v>4972</v>
      </c>
      <c r="B17" s="134" t="s">
        <v>5484</v>
      </c>
      <c r="C17" s="22">
        <v>0.75</v>
      </c>
      <c r="D17" s="22">
        <v>1</v>
      </c>
      <c r="E17" s="36">
        <v>548.48</v>
      </c>
      <c r="F17" s="35"/>
      <c r="G17" s="36">
        <f t="shared" si="0"/>
        <v>0</v>
      </c>
      <c r="H17" s="36">
        <f t="shared" si="1"/>
        <v>0</v>
      </c>
      <c r="I17" s="24">
        <f t="shared" si="2"/>
        <v>0</v>
      </c>
    </row>
    <row r="18" spans="1:9" ht="14.25" customHeight="1" x14ac:dyDescent="0.2">
      <c r="A18" s="134" t="s">
        <v>4973</v>
      </c>
      <c r="B18" s="134" t="s">
        <v>5485</v>
      </c>
      <c r="C18" s="22">
        <v>1.1000000000000001</v>
      </c>
      <c r="D18" s="22">
        <v>1.5</v>
      </c>
      <c r="E18" s="36">
        <v>787.6</v>
      </c>
      <c r="F18" s="35"/>
      <c r="G18" s="36">
        <f t="shared" si="0"/>
        <v>0</v>
      </c>
      <c r="H18" s="36">
        <f t="shared" si="1"/>
        <v>0</v>
      </c>
      <c r="I18" s="24">
        <f t="shared" si="2"/>
        <v>0</v>
      </c>
    </row>
    <row r="19" spans="1:9" ht="14.25" customHeight="1" x14ac:dyDescent="0.2">
      <c r="A19" s="134" t="s">
        <v>4974</v>
      </c>
      <c r="B19" s="134" t="s">
        <v>5486</v>
      </c>
      <c r="C19" s="22">
        <v>0.37</v>
      </c>
      <c r="D19" s="22">
        <v>0.5</v>
      </c>
      <c r="E19" s="36">
        <v>213.72</v>
      </c>
      <c r="F19" s="35"/>
      <c r="G19" s="36">
        <f t="shared" si="0"/>
        <v>0</v>
      </c>
      <c r="H19" s="36">
        <f t="shared" si="1"/>
        <v>0</v>
      </c>
      <c r="I19" s="24">
        <f t="shared" si="2"/>
        <v>0</v>
      </c>
    </row>
    <row r="20" spans="1:9" ht="14.25" customHeight="1" x14ac:dyDescent="0.2">
      <c r="A20" s="134" t="s">
        <v>4975</v>
      </c>
      <c r="B20" s="134" t="s">
        <v>5487</v>
      </c>
      <c r="C20" s="22">
        <v>0.37</v>
      </c>
      <c r="D20" s="22">
        <v>0.5</v>
      </c>
      <c r="E20" s="36">
        <v>239.12</v>
      </c>
      <c r="F20" s="35"/>
      <c r="G20" s="36">
        <f t="shared" si="0"/>
        <v>0</v>
      </c>
      <c r="H20" s="36">
        <f t="shared" si="1"/>
        <v>0</v>
      </c>
      <c r="I20" s="24">
        <f t="shared" si="2"/>
        <v>0</v>
      </c>
    </row>
    <row r="21" spans="1:9" ht="14.25" customHeight="1" x14ac:dyDescent="0.2">
      <c r="A21" s="134" t="s">
        <v>4976</v>
      </c>
      <c r="B21" s="134" t="s">
        <v>5488</v>
      </c>
      <c r="C21" s="22">
        <v>0.55000000000000004</v>
      </c>
      <c r="D21" s="22">
        <v>0.75</v>
      </c>
      <c r="E21" s="36">
        <v>283.95999999999998</v>
      </c>
      <c r="F21" s="35"/>
      <c r="G21" s="36">
        <f t="shared" si="0"/>
        <v>0</v>
      </c>
      <c r="H21" s="36">
        <f t="shared" si="1"/>
        <v>0</v>
      </c>
      <c r="I21" s="24">
        <f t="shared" si="2"/>
        <v>0</v>
      </c>
    </row>
    <row r="22" spans="1:9" ht="14.25" customHeight="1" x14ac:dyDescent="0.2">
      <c r="A22" s="134" t="s">
        <v>4977</v>
      </c>
      <c r="B22" s="134" t="s">
        <v>5489</v>
      </c>
      <c r="C22" s="22">
        <v>0.75</v>
      </c>
      <c r="D22" s="22">
        <v>1</v>
      </c>
      <c r="E22" s="36">
        <v>336.26</v>
      </c>
      <c r="F22" s="35"/>
      <c r="G22" s="36">
        <f t="shared" si="0"/>
        <v>0</v>
      </c>
      <c r="H22" s="36">
        <f t="shared" si="1"/>
        <v>0</v>
      </c>
      <c r="I22" s="24">
        <f t="shared" si="2"/>
        <v>0</v>
      </c>
    </row>
    <row r="23" spans="1:9" ht="14.25" customHeight="1" x14ac:dyDescent="0.2">
      <c r="A23" s="134" t="s">
        <v>4978</v>
      </c>
      <c r="B23" s="134" t="s">
        <v>5490</v>
      </c>
      <c r="C23" s="22">
        <v>1.1000000000000001</v>
      </c>
      <c r="D23" s="22">
        <v>1.5</v>
      </c>
      <c r="E23" s="36">
        <v>416.94</v>
      </c>
      <c r="F23" s="35"/>
      <c r="G23" s="36">
        <f t="shared" si="0"/>
        <v>0</v>
      </c>
      <c r="H23" s="36">
        <f t="shared" si="1"/>
        <v>0</v>
      </c>
      <c r="I23" s="24">
        <f t="shared" si="2"/>
        <v>0</v>
      </c>
    </row>
    <row r="24" spans="1:9" ht="14.25" customHeight="1" x14ac:dyDescent="0.2">
      <c r="A24" s="134" t="s">
        <v>4979</v>
      </c>
      <c r="B24" s="134" t="s">
        <v>5491</v>
      </c>
      <c r="C24" s="22">
        <v>1.5</v>
      </c>
      <c r="D24" s="22">
        <v>2</v>
      </c>
      <c r="E24" s="36">
        <v>582.85</v>
      </c>
      <c r="F24" s="35"/>
      <c r="G24" s="36">
        <f t="shared" si="0"/>
        <v>0</v>
      </c>
      <c r="H24" s="36">
        <f t="shared" si="1"/>
        <v>0</v>
      </c>
      <c r="I24" s="24">
        <f t="shared" si="2"/>
        <v>0</v>
      </c>
    </row>
    <row r="25" spans="1:9" ht="14.25" customHeight="1" x14ac:dyDescent="0.2">
      <c r="A25" s="134" t="s">
        <v>4980</v>
      </c>
      <c r="B25" s="134" t="s">
        <v>5492</v>
      </c>
      <c r="C25" s="22">
        <v>2.2000000000000002</v>
      </c>
      <c r="D25" s="22">
        <v>3</v>
      </c>
      <c r="E25" s="36">
        <v>832.42</v>
      </c>
      <c r="F25" s="35"/>
      <c r="G25" s="36">
        <f t="shared" si="0"/>
        <v>0</v>
      </c>
      <c r="H25" s="36">
        <f t="shared" si="1"/>
        <v>0</v>
      </c>
      <c r="I25" s="24">
        <f t="shared" si="2"/>
        <v>0</v>
      </c>
    </row>
    <row r="26" spans="1:9" ht="14.25" customHeight="1" x14ac:dyDescent="0.2">
      <c r="A26" s="134" t="s">
        <v>4981</v>
      </c>
      <c r="B26" s="134" t="s">
        <v>5493</v>
      </c>
      <c r="C26" s="22">
        <v>0.37</v>
      </c>
      <c r="D26" s="22">
        <v>0.5</v>
      </c>
      <c r="E26" s="36">
        <v>213.72</v>
      </c>
      <c r="F26" s="35"/>
      <c r="G26" s="36">
        <f t="shared" si="0"/>
        <v>0</v>
      </c>
      <c r="H26" s="36">
        <f t="shared" si="1"/>
        <v>0</v>
      </c>
      <c r="I26" s="24">
        <f t="shared" si="2"/>
        <v>0</v>
      </c>
    </row>
    <row r="27" spans="1:9" ht="14.25" customHeight="1" x14ac:dyDescent="0.2">
      <c r="A27" s="134" t="s">
        <v>4982</v>
      </c>
      <c r="B27" s="134" t="s">
        <v>5494</v>
      </c>
      <c r="C27" s="22">
        <v>0.55000000000000004</v>
      </c>
      <c r="D27" s="22">
        <v>0.75</v>
      </c>
      <c r="E27" s="36">
        <v>257.05</v>
      </c>
      <c r="F27" s="35"/>
      <c r="G27" s="36">
        <f t="shared" si="0"/>
        <v>0</v>
      </c>
      <c r="H27" s="36">
        <f t="shared" si="1"/>
        <v>0</v>
      </c>
      <c r="I27" s="24">
        <f t="shared" si="2"/>
        <v>0</v>
      </c>
    </row>
    <row r="28" spans="1:9" ht="14.25" customHeight="1" x14ac:dyDescent="0.2">
      <c r="A28" s="134" t="s">
        <v>4983</v>
      </c>
      <c r="B28" s="134" t="s">
        <v>5495</v>
      </c>
      <c r="C28" s="22">
        <v>0.75</v>
      </c>
      <c r="D28" s="22">
        <v>1</v>
      </c>
      <c r="E28" s="36">
        <v>292.93</v>
      </c>
      <c r="F28" s="35"/>
      <c r="G28" s="36">
        <f t="shared" si="0"/>
        <v>0</v>
      </c>
      <c r="H28" s="36">
        <f t="shared" si="1"/>
        <v>0</v>
      </c>
      <c r="I28" s="24">
        <f t="shared" si="2"/>
        <v>0</v>
      </c>
    </row>
    <row r="29" spans="1:9" ht="14.25" customHeight="1" x14ac:dyDescent="0.2">
      <c r="A29" s="134" t="s">
        <v>4984</v>
      </c>
      <c r="B29" s="134" t="s">
        <v>5496</v>
      </c>
      <c r="C29" s="22">
        <v>1.1000000000000001</v>
      </c>
      <c r="D29" s="22">
        <v>1.5</v>
      </c>
      <c r="E29" s="36">
        <v>363.17</v>
      </c>
      <c r="F29" s="35"/>
      <c r="G29" s="36">
        <f t="shared" si="0"/>
        <v>0</v>
      </c>
      <c r="H29" s="36">
        <f t="shared" si="1"/>
        <v>0</v>
      </c>
      <c r="I29" s="24">
        <f t="shared" si="2"/>
        <v>0</v>
      </c>
    </row>
    <row r="30" spans="1:9" ht="14.25" customHeight="1" x14ac:dyDescent="0.2">
      <c r="A30" s="134" t="s">
        <v>4985</v>
      </c>
      <c r="B30" s="134" t="s">
        <v>5497</v>
      </c>
      <c r="C30" s="22">
        <v>1.5</v>
      </c>
      <c r="D30" s="22">
        <v>2</v>
      </c>
      <c r="E30" s="36">
        <v>424.43</v>
      </c>
      <c r="F30" s="35"/>
      <c r="G30" s="36">
        <f t="shared" si="0"/>
        <v>0</v>
      </c>
      <c r="H30" s="36">
        <f t="shared" si="1"/>
        <v>0</v>
      </c>
      <c r="I30" s="24">
        <f t="shared" si="2"/>
        <v>0</v>
      </c>
    </row>
    <row r="31" spans="1:9" ht="14.25" customHeight="1" x14ac:dyDescent="0.2">
      <c r="A31" s="134" t="s">
        <v>4986</v>
      </c>
      <c r="B31" s="134" t="s">
        <v>5498</v>
      </c>
      <c r="C31" s="22">
        <v>2.2000000000000002</v>
      </c>
      <c r="D31" s="22">
        <v>3</v>
      </c>
      <c r="E31" s="36">
        <v>575.37</v>
      </c>
      <c r="F31" s="35"/>
      <c r="G31" s="36">
        <f t="shared" si="0"/>
        <v>0</v>
      </c>
      <c r="H31" s="36">
        <f t="shared" si="1"/>
        <v>0</v>
      </c>
      <c r="I31" s="24">
        <f t="shared" si="2"/>
        <v>0</v>
      </c>
    </row>
    <row r="32" spans="1:9" ht="14.25" customHeight="1" x14ac:dyDescent="0.2">
      <c r="A32" s="134" t="s">
        <v>4987</v>
      </c>
      <c r="B32" s="134" t="s">
        <v>5499</v>
      </c>
      <c r="C32" s="22">
        <v>0.37</v>
      </c>
      <c r="D32" s="22">
        <v>0.5</v>
      </c>
      <c r="E32" s="36">
        <v>221.19</v>
      </c>
      <c r="F32" s="35"/>
      <c r="G32" s="36">
        <f t="shared" si="0"/>
        <v>0</v>
      </c>
      <c r="H32" s="36">
        <f t="shared" si="1"/>
        <v>0</v>
      </c>
      <c r="I32" s="24">
        <f t="shared" si="2"/>
        <v>0</v>
      </c>
    </row>
    <row r="33" spans="1:9" ht="14.25" customHeight="1" x14ac:dyDescent="0.2">
      <c r="A33" s="134" t="s">
        <v>4988</v>
      </c>
      <c r="B33" s="134" t="s">
        <v>5500</v>
      </c>
      <c r="C33" s="22">
        <v>0.55000000000000004</v>
      </c>
      <c r="D33" s="22">
        <v>0.75</v>
      </c>
      <c r="E33" s="36">
        <v>257.05</v>
      </c>
      <c r="F33" s="35"/>
      <c r="G33" s="36">
        <f t="shared" si="0"/>
        <v>0</v>
      </c>
      <c r="H33" s="36">
        <f t="shared" si="1"/>
        <v>0</v>
      </c>
      <c r="I33" s="24">
        <f t="shared" si="2"/>
        <v>0</v>
      </c>
    </row>
    <row r="34" spans="1:9" ht="14.25" customHeight="1" x14ac:dyDescent="0.2">
      <c r="A34" s="134" t="s">
        <v>4989</v>
      </c>
      <c r="B34" s="134" t="s">
        <v>5501</v>
      </c>
      <c r="C34" s="22">
        <v>0.75</v>
      </c>
      <c r="D34" s="22">
        <v>1</v>
      </c>
      <c r="E34" s="36">
        <v>283.95999999999998</v>
      </c>
      <c r="F34" s="35"/>
      <c r="G34" s="36">
        <f t="shared" si="0"/>
        <v>0</v>
      </c>
      <c r="H34" s="36">
        <f t="shared" si="1"/>
        <v>0</v>
      </c>
      <c r="I34" s="24">
        <f t="shared" si="2"/>
        <v>0</v>
      </c>
    </row>
    <row r="35" spans="1:9" ht="14.25" customHeight="1" x14ac:dyDescent="0.2">
      <c r="A35" s="134" t="s">
        <v>4990</v>
      </c>
      <c r="B35" s="134" t="s">
        <v>5502</v>
      </c>
      <c r="C35" s="22">
        <v>1.1000000000000001</v>
      </c>
      <c r="D35" s="22">
        <v>1.5</v>
      </c>
      <c r="E35" s="36">
        <v>363.17</v>
      </c>
      <c r="F35" s="35"/>
      <c r="G35" s="36">
        <f t="shared" si="0"/>
        <v>0</v>
      </c>
      <c r="H35" s="36">
        <f t="shared" si="1"/>
        <v>0</v>
      </c>
      <c r="I35" s="24">
        <f t="shared" si="2"/>
        <v>0</v>
      </c>
    </row>
    <row r="36" spans="1:9" ht="14.25" customHeight="1" x14ac:dyDescent="0.2">
      <c r="A36" s="134" t="s">
        <v>4991</v>
      </c>
      <c r="B36" s="134" t="s">
        <v>5503</v>
      </c>
      <c r="C36" s="22">
        <v>1.5</v>
      </c>
      <c r="D36" s="22">
        <v>2</v>
      </c>
      <c r="E36" s="36">
        <v>424.43</v>
      </c>
      <c r="F36" s="35"/>
      <c r="G36" s="36">
        <f t="shared" si="0"/>
        <v>0</v>
      </c>
      <c r="H36" s="36">
        <f t="shared" si="1"/>
        <v>0</v>
      </c>
      <c r="I36" s="24">
        <f t="shared" si="2"/>
        <v>0</v>
      </c>
    </row>
    <row r="37" spans="1:9" ht="14.25" customHeight="1" x14ac:dyDescent="0.2">
      <c r="A37" s="134" t="s">
        <v>4992</v>
      </c>
      <c r="B37" s="134" t="s">
        <v>5504</v>
      </c>
      <c r="C37" s="22">
        <v>2.2000000000000002</v>
      </c>
      <c r="D37" s="22">
        <v>3</v>
      </c>
      <c r="E37" s="36">
        <v>557.45000000000005</v>
      </c>
      <c r="F37" s="35"/>
      <c r="G37" s="36">
        <f t="shared" si="0"/>
        <v>0</v>
      </c>
      <c r="H37" s="36">
        <f t="shared" si="1"/>
        <v>0</v>
      </c>
      <c r="I37" s="24">
        <f t="shared" si="2"/>
        <v>0</v>
      </c>
    </row>
    <row r="38" spans="1:9" ht="14.25" customHeight="1" x14ac:dyDescent="0.2">
      <c r="A38" s="134" t="s">
        <v>4993</v>
      </c>
      <c r="B38" s="134" t="s">
        <v>5505</v>
      </c>
      <c r="C38" s="22">
        <v>3</v>
      </c>
      <c r="D38" s="22">
        <v>4</v>
      </c>
      <c r="E38" s="36">
        <v>744.25</v>
      </c>
      <c r="F38" s="35"/>
      <c r="G38" s="36">
        <f t="shared" si="0"/>
        <v>0</v>
      </c>
      <c r="H38" s="36">
        <f t="shared" si="1"/>
        <v>0</v>
      </c>
      <c r="I38" s="24">
        <f t="shared" si="2"/>
        <v>0</v>
      </c>
    </row>
    <row r="39" spans="1:9" ht="14.25" customHeight="1" x14ac:dyDescent="0.2">
      <c r="A39" s="134" t="s">
        <v>4994</v>
      </c>
      <c r="B39" s="134" t="s">
        <v>5506</v>
      </c>
      <c r="C39" s="22">
        <v>4</v>
      </c>
      <c r="D39" s="22">
        <v>5.5</v>
      </c>
      <c r="E39" s="36">
        <v>884.74</v>
      </c>
      <c r="F39" s="35"/>
      <c r="G39" s="36">
        <f t="shared" si="0"/>
        <v>0</v>
      </c>
      <c r="H39" s="36">
        <f t="shared" si="1"/>
        <v>0</v>
      </c>
      <c r="I39" s="24">
        <f t="shared" si="2"/>
        <v>0</v>
      </c>
    </row>
    <row r="40" spans="1:9" ht="14.25" customHeight="1" x14ac:dyDescent="0.2">
      <c r="A40" s="134" t="s">
        <v>4995</v>
      </c>
      <c r="B40" s="134" t="s">
        <v>5507</v>
      </c>
      <c r="C40" s="22">
        <v>4</v>
      </c>
      <c r="D40" s="22">
        <v>5.5</v>
      </c>
      <c r="E40" s="36">
        <v>938.54</v>
      </c>
      <c r="F40" s="35"/>
      <c r="G40" s="36">
        <f t="shared" si="0"/>
        <v>0</v>
      </c>
      <c r="H40" s="36">
        <f t="shared" si="1"/>
        <v>0</v>
      </c>
      <c r="I40" s="24">
        <f t="shared" si="2"/>
        <v>0</v>
      </c>
    </row>
    <row r="41" spans="1:9" ht="14.25" customHeight="1" x14ac:dyDescent="0.2">
      <c r="A41" s="134" t="s">
        <v>4996</v>
      </c>
      <c r="B41" s="134" t="s">
        <v>5508</v>
      </c>
      <c r="C41" s="22">
        <v>0.75</v>
      </c>
      <c r="D41" s="22">
        <v>1</v>
      </c>
      <c r="E41" s="36">
        <v>292.93</v>
      </c>
      <c r="F41" s="35"/>
      <c r="G41" s="36">
        <f t="shared" si="0"/>
        <v>0</v>
      </c>
      <c r="H41" s="36">
        <f t="shared" si="1"/>
        <v>0</v>
      </c>
      <c r="I41" s="24">
        <f t="shared" si="2"/>
        <v>0</v>
      </c>
    </row>
    <row r="42" spans="1:9" ht="14.25" customHeight="1" x14ac:dyDescent="0.2">
      <c r="A42" s="134" t="s">
        <v>4997</v>
      </c>
      <c r="B42" s="134" t="s">
        <v>5509</v>
      </c>
      <c r="C42" s="22">
        <v>1.1000000000000001</v>
      </c>
      <c r="D42" s="22">
        <v>1.5</v>
      </c>
      <c r="E42" s="36">
        <v>354.18</v>
      </c>
      <c r="F42" s="35"/>
      <c r="G42" s="36">
        <f t="shared" si="0"/>
        <v>0</v>
      </c>
      <c r="H42" s="36">
        <f t="shared" si="1"/>
        <v>0</v>
      </c>
      <c r="I42" s="24">
        <f t="shared" si="2"/>
        <v>0</v>
      </c>
    </row>
    <row r="43" spans="1:9" ht="14.25" customHeight="1" x14ac:dyDescent="0.2">
      <c r="A43" s="134" t="s">
        <v>4998</v>
      </c>
      <c r="B43" s="134" t="s">
        <v>5510</v>
      </c>
      <c r="C43" s="22">
        <v>1.5</v>
      </c>
      <c r="D43" s="22">
        <v>2</v>
      </c>
      <c r="E43" s="36">
        <v>424.43</v>
      </c>
      <c r="F43" s="35"/>
      <c r="G43" s="36">
        <f t="shared" si="0"/>
        <v>0</v>
      </c>
      <c r="H43" s="36">
        <f t="shared" si="1"/>
        <v>0</v>
      </c>
      <c r="I43" s="24">
        <f t="shared" si="2"/>
        <v>0</v>
      </c>
    </row>
    <row r="44" spans="1:9" ht="14.25" customHeight="1" x14ac:dyDescent="0.2">
      <c r="A44" s="134" t="s">
        <v>4999</v>
      </c>
      <c r="B44" s="134" t="s">
        <v>5511</v>
      </c>
      <c r="C44" s="22">
        <v>2.2000000000000002</v>
      </c>
      <c r="D44" s="22">
        <v>3</v>
      </c>
      <c r="E44" s="36">
        <v>548.48</v>
      </c>
      <c r="F44" s="35"/>
      <c r="G44" s="36">
        <f t="shared" si="0"/>
        <v>0</v>
      </c>
      <c r="H44" s="36">
        <f t="shared" si="1"/>
        <v>0</v>
      </c>
      <c r="I44" s="24">
        <f t="shared" si="2"/>
        <v>0</v>
      </c>
    </row>
    <row r="45" spans="1:9" ht="14.25" customHeight="1" x14ac:dyDescent="0.2">
      <c r="A45" s="134" t="s">
        <v>5000</v>
      </c>
      <c r="B45" s="134" t="s">
        <v>5512</v>
      </c>
      <c r="C45" s="22">
        <v>3</v>
      </c>
      <c r="D45" s="22">
        <v>4</v>
      </c>
      <c r="E45" s="36">
        <v>690.44</v>
      </c>
      <c r="F45" s="35"/>
      <c r="G45" s="36">
        <f t="shared" si="0"/>
        <v>0</v>
      </c>
      <c r="H45" s="36">
        <f t="shared" si="1"/>
        <v>0</v>
      </c>
      <c r="I45" s="24">
        <f t="shared" si="2"/>
        <v>0</v>
      </c>
    </row>
    <row r="46" spans="1:9" ht="14.25" customHeight="1" x14ac:dyDescent="0.2">
      <c r="A46" s="134" t="s">
        <v>5001</v>
      </c>
      <c r="B46" s="134" t="s">
        <v>5513</v>
      </c>
      <c r="C46" s="22">
        <v>4</v>
      </c>
      <c r="D46" s="22">
        <v>5.5</v>
      </c>
      <c r="E46" s="36">
        <v>875.77</v>
      </c>
      <c r="F46" s="35"/>
      <c r="G46" s="36">
        <f t="shared" ref="G46:G76" si="3">IF(F46="",IF($I$8="","",$I$8),F46)</f>
        <v>0</v>
      </c>
      <c r="H46" s="36">
        <f t="shared" ref="H46:H76" si="4">ROUND(E46*(G46),2)</f>
        <v>0</v>
      </c>
      <c r="I46" s="24">
        <f t="shared" si="2"/>
        <v>0</v>
      </c>
    </row>
    <row r="47" spans="1:9" ht="14.25" customHeight="1" x14ac:dyDescent="0.2">
      <c r="A47" s="134" t="s">
        <v>5002</v>
      </c>
      <c r="B47" s="134" t="s">
        <v>5514</v>
      </c>
      <c r="C47" s="22">
        <v>4</v>
      </c>
      <c r="D47" s="22">
        <v>5.5</v>
      </c>
      <c r="E47" s="36">
        <v>911.63</v>
      </c>
      <c r="F47" s="35"/>
      <c r="G47" s="36">
        <f t="shared" si="3"/>
        <v>0</v>
      </c>
      <c r="H47" s="36">
        <f t="shared" si="4"/>
        <v>0</v>
      </c>
      <c r="I47" s="24">
        <f t="shared" si="2"/>
        <v>0</v>
      </c>
    </row>
    <row r="48" spans="1:9" ht="14.25" customHeight="1" x14ac:dyDescent="0.2">
      <c r="A48" s="134" t="s">
        <v>5003</v>
      </c>
      <c r="B48" s="134" t="s">
        <v>5515</v>
      </c>
      <c r="C48" s="22">
        <v>5.5</v>
      </c>
      <c r="D48" s="22">
        <v>7.5</v>
      </c>
      <c r="E48" s="36">
        <v>1238.92</v>
      </c>
      <c r="F48" s="35"/>
      <c r="G48" s="36">
        <f t="shared" si="3"/>
        <v>0</v>
      </c>
      <c r="H48" s="36">
        <f t="shared" si="4"/>
        <v>0</v>
      </c>
      <c r="I48" s="24">
        <f t="shared" si="2"/>
        <v>0</v>
      </c>
    </row>
    <row r="49" spans="1:9" ht="14.25" customHeight="1" x14ac:dyDescent="0.2">
      <c r="A49" s="134" t="s">
        <v>5004</v>
      </c>
      <c r="B49" s="134" t="s">
        <v>5516</v>
      </c>
      <c r="C49" s="22">
        <v>0.75</v>
      </c>
      <c r="D49" s="22">
        <v>1</v>
      </c>
      <c r="E49" s="36">
        <v>248.08</v>
      </c>
      <c r="F49" s="35"/>
      <c r="G49" s="36">
        <f t="shared" si="3"/>
        <v>0</v>
      </c>
      <c r="H49" s="36">
        <f t="shared" si="4"/>
        <v>0</v>
      </c>
      <c r="I49" s="24">
        <f t="shared" si="2"/>
        <v>0</v>
      </c>
    </row>
    <row r="50" spans="1:9" ht="14.25" customHeight="1" x14ac:dyDescent="0.2">
      <c r="A50" s="134" t="s">
        <v>5005</v>
      </c>
      <c r="B50" s="134" t="s">
        <v>5517</v>
      </c>
      <c r="C50" s="22">
        <v>1.1000000000000001</v>
      </c>
      <c r="D50" s="22">
        <v>1.5</v>
      </c>
      <c r="E50" s="36">
        <v>283.95999999999998</v>
      </c>
      <c r="F50" s="35"/>
      <c r="G50" s="36">
        <f t="shared" si="3"/>
        <v>0</v>
      </c>
      <c r="H50" s="36">
        <f t="shared" si="4"/>
        <v>0</v>
      </c>
      <c r="I50" s="24">
        <f t="shared" si="2"/>
        <v>0</v>
      </c>
    </row>
    <row r="51" spans="1:9" ht="14.25" customHeight="1" x14ac:dyDescent="0.2">
      <c r="A51" s="134" t="s">
        <v>5006</v>
      </c>
      <c r="B51" s="134" t="s">
        <v>5518</v>
      </c>
      <c r="C51" s="22">
        <v>1.5</v>
      </c>
      <c r="D51" s="22">
        <v>2</v>
      </c>
      <c r="E51" s="36">
        <v>319.82</v>
      </c>
      <c r="F51" s="35"/>
      <c r="G51" s="36">
        <f t="shared" si="3"/>
        <v>0</v>
      </c>
      <c r="H51" s="36">
        <f t="shared" si="4"/>
        <v>0</v>
      </c>
      <c r="I51" s="24">
        <f t="shared" si="2"/>
        <v>0</v>
      </c>
    </row>
    <row r="52" spans="1:9" ht="14.25" customHeight="1" x14ac:dyDescent="0.2">
      <c r="A52" s="134" t="s">
        <v>5007</v>
      </c>
      <c r="B52" s="134" t="s">
        <v>5519</v>
      </c>
      <c r="C52" s="22">
        <v>2.2000000000000002</v>
      </c>
      <c r="D52" s="22">
        <v>3</v>
      </c>
      <c r="E52" s="36">
        <v>433.4</v>
      </c>
      <c r="F52" s="35"/>
      <c r="G52" s="36">
        <f t="shared" si="3"/>
        <v>0</v>
      </c>
      <c r="H52" s="36">
        <f t="shared" si="4"/>
        <v>0</v>
      </c>
      <c r="I52" s="24">
        <f t="shared" si="2"/>
        <v>0</v>
      </c>
    </row>
    <row r="53" spans="1:9" ht="14.25" customHeight="1" x14ac:dyDescent="0.2">
      <c r="A53" s="134" t="s">
        <v>5008</v>
      </c>
      <c r="B53" s="134" t="s">
        <v>5520</v>
      </c>
      <c r="C53" s="22">
        <v>3</v>
      </c>
      <c r="D53" s="22">
        <v>4</v>
      </c>
      <c r="E53" s="36">
        <v>505.14</v>
      </c>
      <c r="F53" s="35"/>
      <c r="G53" s="36">
        <f t="shared" si="3"/>
        <v>0</v>
      </c>
      <c r="H53" s="36">
        <f t="shared" si="4"/>
        <v>0</v>
      </c>
      <c r="I53" s="24">
        <f t="shared" si="2"/>
        <v>0</v>
      </c>
    </row>
    <row r="54" spans="1:9" ht="14.25" customHeight="1" x14ac:dyDescent="0.2">
      <c r="A54" s="134" t="s">
        <v>5009</v>
      </c>
      <c r="B54" s="134" t="s">
        <v>5521</v>
      </c>
      <c r="C54" s="22">
        <v>4</v>
      </c>
      <c r="D54" s="22">
        <v>5.5</v>
      </c>
      <c r="E54" s="36">
        <v>608.26</v>
      </c>
      <c r="F54" s="35"/>
      <c r="G54" s="36">
        <f t="shared" si="3"/>
        <v>0</v>
      </c>
      <c r="H54" s="36">
        <f t="shared" si="4"/>
        <v>0</v>
      </c>
      <c r="I54" s="24">
        <f t="shared" si="2"/>
        <v>0</v>
      </c>
    </row>
    <row r="55" spans="1:9" ht="14.25" customHeight="1" x14ac:dyDescent="0.2">
      <c r="A55" s="134" t="s">
        <v>5010</v>
      </c>
      <c r="B55" s="134" t="s">
        <v>5522</v>
      </c>
      <c r="C55" s="22">
        <v>4</v>
      </c>
      <c r="D55" s="22">
        <v>5.5</v>
      </c>
      <c r="E55" s="36">
        <v>638.14</v>
      </c>
      <c r="F55" s="35"/>
      <c r="G55" s="36">
        <f t="shared" si="3"/>
        <v>0</v>
      </c>
      <c r="H55" s="36">
        <f t="shared" si="4"/>
        <v>0</v>
      </c>
      <c r="I55" s="24">
        <f t="shared" si="2"/>
        <v>0</v>
      </c>
    </row>
    <row r="56" spans="1:9" ht="14.25" customHeight="1" x14ac:dyDescent="0.2">
      <c r="A56" s="134" t="s">
        <v>5011</v>
      </c>
      <c r="B56" s="134" t="s">
        <v>5523</v>
      </c>
      <c r="C56" s="22">
        <v>5.5</v>
      </c>
      <c r="D56" s="22">
        <v>7.5</v>
      </c>
      <c r="E56" s="36">
        <v>823.46</v>
      </c>
      <c r="F56" s="35"/>
      <c r="G56" s="36">
        <f t="shared" si="3"/>
        <v>0</v>
      </c>
      <c r="H56" s="36">
        <f t="shared" si="4"/>
        <v>0</v>
      </c>
      <c r="I56" s="24">
        <f t="shared" si="2"/>
        <v>0</v>
      </c>
    </row>
    <row r="57" spans="1:9" ht="14.25" customHeight="1" x14ac:dyDescent="0.2">
      <c r="A57" s="134" t="s">
        <v>5012</v>
      </c>
      <c r="B57" s="134" t="s">
        <v>5524</v>
      </c>
      <c r="C57" s="22">
        <v>2.2000000000000002</v>
      </c>
      <c r="D57" s="22">
        <v>3</v>
      </c>
      <c r="E57" s="36">
        <v>523.08000000000004</v>
      </c>
      <c r="F57" s="35"/>
      <c r="G57" s="36">
        <f t="shared" si="3"/>
        <v>0</v>
      </c>
      <c r="H57" s="36">
        <f t="shared" si="4"/>
        <v>0</v>
      </c>
      <c r="I57" s="24">
        <f t="shared" si="2"/>
        <v>0</v>
      </c>
    </row>
    <row r="58" spans="1:9" ht="14.25" customHeight="1" x14ac:dyDescent="0.2">
      <c r="A58" s="134" t="s">
        <v>5013</v>
      </c>
      <c r="B58" s="134" t="s">
        <v>5525</v>
      </c>
      <c r="C58" s="22">
        <v>3</v>
      </c>
      <c r="D58" s="22">
        <v>4</v>
      </c>
      <c r="E58" s="36">
        <v>672.51</v>
      </c>
      <c r="F58" s="35"/>
      <c r="G58" s="36">
        <f t="shared" si="3"/>
        <v>0</v>
      </c>
      <c r="H58" s="36">
        <f t="shared" si="4"/>
        <v>0</v>
      </c>
      <c r="I58" s="24">
        <f t="shared" si="2"/>
        <v>0</v>
      </c>
    </row>
    <row r="59" spans="1:9" ht="14.25" customHeight="1" x14ac:dyDescent="0.2">
      <c r="A59" s="134" t="s">
        <v>5014</v>
      </c>
      <c r="B59" s="134" t="s">
        <v>5526</v>
      </c>
      <c r="C59" s="22">
        <v>4</v>
      </c>
      <c r="D59" s="22">
        <v>5.5</v>
      </c>
      <c r="E59" s="36">
        <v>769.65</v>
      </c>
      <c r="F59" s="35"/>
      <c r="G59" s="36">
        <f t="shared" si="3"/>
        <v>0</v>
      </c>
      <c r="H59" s="36">
        <f t="shared" si="4"/>
        <v>0</v>
      </c>
      <c r="I59" s="24">
        <f t="shared" si="2"/>
        <v>0</v>
      </c>
    </row>
    <row r="60" spans="1:9" ht="14.25" customHeight="1" x14ac:dyDescent="0.2">
      <c r="A60" s="134" t="s">
        <v>5015</v>
      </c>
      <c r="B60" s="134" t="s">
        <v>5527</v>
      </c>
      <c r="C60" s="22">
        <v>4</v>
      </c>
      <c r="D60" s="22">
        <v>5.5</v>
      </c>
      <c r="E60" s="36">
        <v>866.8</v>
      </c>
      <c r="F60" s="35"/>
      <c r="G60" s="36">
        <f t="shared" si="3"/>
        <v>0</v>
      </c>
      <c r="H60" s="36">
        <f t="shared" si="4"/>
        <v>0</v>
      </c>
      <c r="I60" s="24">
        <f t="shared" si="2"/>
        <v>0</v>
      </c>
    </row>
    <row r="61" spans="1:9" ht="14.25" customHeight="1" x14ac:dyDescent="0.2">
      <c r="A61" s="134" t="s">
        <v>5016</v>
      </c>
      <c r="B61" s="134" t="s">
        <v>5528</v>
      </c>
      <c r="C61" s="22">
        <v>5.5</v>
      </c>
      <c r="D61" s="22">
        <v>7.5</v>
      </c>
      <c r="E61" s="36">
        <v>1105.9100000000001</v>
      </c>
      <c r="F61" s="35"/>
      <c r="G61" s="36">
        <f t="shared" si="3"/>
        <v>0</v>
      </c>
      <c r="H61" s="36">
        <f t="shared" si="4"/>
        <v>0</v>
      </c>
      <c r="I61" s="24">
        <f t="shared" si="2"/>
        <v>0</v>
      </c>
    </row>
    <row r="62" spans="1:9" ht="14.25" customHeight="1" x14ac:dyDescent="0.2">
      <c r="E62" s="41"/>
      <c r="I62" s="41"/>
    </row>
    <row r="63" spans="1:9" ht="14.25" customHeight="1" x14ac:dyDescent="0.2">
      <c r="A63" s="22" t="s">
        <v>5018</v>
      </c>
      <c r="B63" s="22" t="s">
        <v>5529</v>
      </c>
      <c r="C63" s="22">
        <v>0.37</v>
      </c>
      <c r="D63" s="22">
        <v>0.5</v>
      </c>
      <c r="E63" s="36">
        <v>624.69000000000005</v>
      </c>
      <c r="F63" s="35"/>
      <c r="G63" s="36">
        <f t="shared" si="3"/>
        <v>0</v>
      </c>
      <c r="H63" s="36">
        <f t="shared" si="4"/>
        <v>0</v>
      </c>
      <c r="I63" s="24">
        <f t="shared" si="2"/>
        <v>0</v>
      </c>
    </row>
    <row r="64" spans="1:9" ht="14.25" customHeight="1" x14ac:dyDescent="0.2">
      <c r="A64" s="22" t="s">
        <v>5019</v>
      </c>
      <c r="B64" s="22" t="s">
        <v>5530</v>
      </c>
      <c r="C64" s="22">
        <v>0.37</v>
      </c>
      <c r="D64" s="22">
        <v>0.5</v>
      </c>
      <c r="E64" s="36">
        <v>659.07</v>
      </c>
      <c r="F64" s="35"/>
      <c r="G64" s="36">
        <f t="shared" si="3"/>
        <v>0</v>
      </c>
      <c r="H64" s="36">
        <f t="shared" si="4"/>
        <v>0</v>
      </c>
      <c r="I64" s="24">
        <f t="shared" si="2"/>
        <v>0</v>
      </c>
    </row>
    <row r="65" spans="1:9" ht="14.25" customHeight="1" x14ac:dyDescent="0.2">
      <c r="A65" s="22" t="s">
        <v>5020</v>
      </c>
      <c r="B65" s="22" t="s">
        <v>5531</v>
      </c>
      <c r="C65" s="22">
        <v>0.55000000000000004</v>
      </c>
      <c r="D65" s="22">
        <v>0.75</v>
      </c>
      <c r="E65" s="36">
        <v>717.36</v>
      </c>
      <c r="F65" s="35"/>
      <c r="G65" s="36">
        <f t="shared" si="3"/>
        <v>0</v>
      </c>
      <c r="H65" s="36">
        <f t="shared" si="4"/>
        <v>0</v>
      </c>
      <c r="I65" s="24">
        <f t="shared" si="2"/>
        <v>0</v>
      </c>
    </row>
    <row r="66" spans="1:9" ht="14.25" customHeight="1" x14ac:dyDescent="0.2">
      <c r="A66" s="22" t="s">
        <v>5021</v>
      </c>
      <c r="B66" s="22" t="s">
        <v>5532</v>
      </c>
      <c r="C66" s="22">
        <v>0.75</v>
      </c>
      <c r="D66" s="22">
        <v>1</v>
      </c>
      <c r="E66" s="36">
        <v>838.41</v>
      </c>
      <c r="F66" s="35"/>
      <c r="G66" s="36">
        <f t="shared" si="3"/>
        <v>0</v>
      </c>
      <c r="H66" s="36">
        <f t="shared" si="4"/>
        <v>0</v>
      </c>
      <c r="I66" s="24">
        <f t="shared" si="2"/>
        <v>0</v>
      </c>
    </row>
    <row r="67" spans="1:9" ht="14.25" customHeight="1" x14ac:dyDescent="0.2">
      <c r="A67" s="22" t="s">
        <v>5022</v>
      </c>
      <c r="B67" s="22" t="s">
        <v>5533</v>
      </c>
      <c r="C67" s="22">
        <v>1.1000000000000001</v>
      </c>
      <c r="D67" s="22">
        <v>1.5</v>
      </c>
      <c r="E67" s="36">
        <v>1111.8900000000001</v>
      </c>
      <c r="F67" s="35"/>
      <c r="G67" s="36">
        <f t="shared" si="3"/>
        <v>0</v>
      </c>
      <c r="H67" s="36">
        <f t="shared" si="4"/>
        <v>0</v>
      </c>
      <c r="I67" s="24">
        <f t="shared" si="2"/>
        <v>0</v>
      </c>
    </row>
    <row r="68" spans="1:9" ht="14.25" customHeight="1" x14ac:dyDescent="0.2">
      <c r="A68" s="22" t="s">
        <v>5023</v>
      </c>
      <c r="B68" s="22" t="s">
        <v>5534</v>
      </c>
      <c r="C68" s="22">
        <v>0.37</v>
      </c>
      <c r="D68" s="22">
        <v>0.5</v>
      </c>
      <c r="E68" s="36">
        <v>572.38</v>
      </c>
      <c r="F68" s="35"/>
      <c r="G68" s="36">
        <f t="shared" si="3"/>
        <v>0</v>
      </c>
      <c r="H68" s="36">
        <f t="shared" si="4"/>
        <v>0</v>
      </c>
      <c r="I68" s="24">
        <f t="shared" si="2"/>
        <v>0</v>
      </c>
    </row>
    <row r="69" spans="1:9" ht="14.25" customHeight="1" x14ac:dyDescent="0.2">
      <c r="A69" s="22" t="s">
        <v>5024</v>
      </c>
      <c r="B69" s="22" t="s">
        <v>5535</v>
      </c>
      <c r="C69" s="22">
        <v>0.37</v>
      </c>
      <c r="D69" s="22">
        <v>0.5</v>
      </c>
      <c r="E69" s="36">
        <v>591.82000000000005</v>
      </c>
      <c r="F69" s="35"/>
      <c r="G69" s="36">
        <f t="shared" si="3"/>
        <v>0</v>
      </c>
      <c r="H69" s="36">
        <f t="shared" si="4"/>
        <v>0</v>
      </c>
      <c r="I69" s="24">
        <f t="shared" si="2"/>
        <v>0</v>
      </c>
    </row>
    <row r="70" spans="1:9" ht="14.25" customHeight="1" x14ac:dyDescent="0.2">
      <c r="A70" s="22" t="s">
        <v>5025</v>
      </c>
      <c r="B70" s="22" t="s">
        <v>5536</v>
      </c>
      <c r="C70" s="22">
        <v>0.55000000000000004</v>
      </c>
      <c r="D70" s="22">
        <v>0.75</v>
      </c>
      <c r="E70" s="36">
        <v>630.66999999999996</v>
      </c>
      <c r="F70" s="35"/>
      <c r="G70" s="36">
        <f t="shared" si="3"/>
        <v>0</v>
      </c>
      <c r="H70" s="36">
        <f t="shared" si="4"/>
        <v>0</v>
      </c>
      <c r="I70" s="24">
        <f t="shared" si="2"/>
        <v>0</v>
      </c>
    </row>
    <row r="71" spans="1:9" ht="14.25" customHeight="1" x14ac:dyDescent="0.2">
      <c r="A71" s="22" t="s">
        <v>5026</v>
      </c>
      <c r="B71" s="22" t="s">
        <v>5537</v>
      </c>
      <c r="C71" s="22">
        <v>0.75</v>
      </c>
      <c r="D71" s="22">
        <v>1</v>
      </c>
      <c r="E71" s="36">
        <v>680</v>
      </c>
      <c r="F71" s="35"/>
      <c r="G71" s="36">
        <f t="shared" si="3"/>
        <v>0</v>
      </c>
      <c r="H71" s="36">
        <f t="shared" si="4"/>
        <v>0</v>
      </c>
      <c r="I71" s="24">
        <f t="shared" si="2"/>
        <v>0</v>
      </c>
    </row>
    <row r="72" spans="1:9" ht="14.25" customHeight="1" x14ac:dyDescent="0.2">
      <c r="A72" s="22" t="s">
        <v>5027</v>
      </c>
      <c r="B72" s="22" t="s">
        <v>5538</v>
      </c>
      <c r="C72" s="22">
        <v>1.1000000000000001</v>
      </c>
      <c r="D72" s="22">
        <v>1.5</v>
      </c>
      <c r="E72" s="36">
        <v>833.93</v>
      </c>
      <c r="F72" s="35"/>
      <c r="G72" s="36">
        <f t="shared" si="3"/>
        <v>0</v>
      </c>
      <c r="H72" s="36">
        <f t="shared" si="4"/>
        <v>0</v>
      </c>
      <c r="I72" s="24">
        <f t="shared" si="2"/>
        <v>0</v>
      </c>
    </row>
    <row r="73" spans="1:9" ht="14.25" customHeight="1" x14ac:dyDescent="0.2">
      <c r="A73" s="22" t="s">
        <v>5028</v>
      </c>
      <c r="B73" s="22" t="s">
        <v>5539</v>
      </c>
      <c r="C73" s="22">
        <v>1.5</v>
      </c>
      <c r="D73" s="22">
        <v>2</v>
      </c>
      <c r="E73" s="36">
        <v>983.37</v>
      </c>
      <c r="F73" s="35"/>
      <c r="G73" s="36">
        <f t="shared" si="3"/>
        <v>0</v>
      </c>
      <c r="H73" s="36">
        <f t="shared" si="4"/>
        <v>0</v>
      </c>
      <c r="I73" s="24">
        <f t="shared" si="2"/>
        <v>0</v>
      </c>
    </row>
    <row r="74" spans="1:9" ht="14.25" customHeight="1" x14ac:dyDescent="0.2">
      <c r="A74" s="22" t="s">
        <v>5029</v>
      </c>
      <c r="B74" s="22" t="s">
        <v>5540</v>
      </c>
      <c r="C74" s="22">
        <v>2.2000000000000002</v>
      </c>
      <c r="D74" s="22">
        <v>3</v>
      </c>
      <c r="E74" s="36">
        <v>1306.17</v>
      </c>
      <c r="F74" s="35"/>
      <c r="G74" s="36">
        <f t="shared" si="3"/>
        <v>0</v>
      </c>
      <c r="H74" s="36">
        <f t="shared" si="4"/>
        <v>0</v>
      </c>
      <c r="I74" s="24">
        <f t="shared" si="2"/>
        <v>0</v>
      </c>
    </row>
    <row r="75" spans="1:9" ht="14.25" customHeight="1" x14ac:dyDescent="0.2">
      <c r="A75" s="22" t="s">
        <v>5030</v>
      </c>
      <c r="B75" s="22" t="s">
        <v>5541</v>
      </c>
      <c r="C75" s="22">
        <v>0.37</v>
      </c>
      <c r="D75" s="22">
        <v>0.5</v>
      </c>
      <c r="E75" s="36">
        <v>572.38</v>
      </c>
      <c r="F75" s="35"/>
      <c r="G75" s="36">
        <f t="shared" si="3"/>
        <v>0</v>
      </c>
      <c r="H75" s="36">
        <f t="shared" si="4"/>
        <v>0</v>
      </c>
      <c r="I75" s="24">
        <f t="shared" si="2"/>
        <v>0</v>
      </c>
    </row>
    <row r="76" spans="1:9" ht="14.25" customHeight="1" x14ac:dyDescent="0.2">
      <c r="A76" s="22" t="s">
        <v>5031</v>
      </c>
      <c r="B76" s="22" t="s">
        <v>5542</v>
      </c>
      <c r="C76" s="22">
        <v>0.55000000000000004</v>
      </c>
      <c r="D76" s="22">
        <v>0.75</v>
      </c>
      <c r="E76" s="36">
        <v>611.25</v>
      </c>
      <c r="F76" s="35"/>
      <c r="G76" s="36">
        <f t="shared" si="3"/>
        <v>0</v>
      </c>
      <c r="H76" s="36">
        <f t="shared" si="4"/>
        <v>0</v>
      </c>
      <c r="I76" s="24">
        <f t="shared" si="2"/>
        <v>0</v>
      </c>
    </row>
    <row r="77" spans="1:9" ht="14.25" customHeight="1" x14ac:dyDescent="0.2">
      <c r="A77" s="22" t="s">
        <v>5032</v>
      </c>
      <c r="B77" s="22" t="s">
        <v>5543</v>
      </c>
      <c r="C77" s="22">
        <v>0.75</v>
      </c>
      <c r="D77" s="22">
        <v>1</v>
      </c>
      <c r="E77" s="36">
        <v>645.62</v>
      </c>
      <c r="F77" s="35"/>
      <c r="G77" s="36">
        <f>IF(F77="",IF($I$8="","",$I$8),F77)</f>
        <v>0</v>
      </c>
      <c r="H77" s="36">
        <f>ROUND(E77*(G77),2)</f>
        <v>0</v>
      </c>
      <c r="I77" s="24">
        <f t="shared" si="2"/>
        <v>0</v>
      </c>
    </row>
    <row r="78" spans="1:9" ht="14.25" customHeight="1" x14ac:dyDescent="0.2">
      <c r="A78" s="22" t="s">
        <v>5033</v>
      </c>
      <c r="B78" s="22" t="s">
        <v>5544</v>
      </c>
      <c r="C78" s="22">
        <v>1.1000000000000001</v>
      </c>
      <c r="D78" s="22">
        <v>1.5</v>
      </c>
      <c r="E78" s="36">
        <v>793.57</v>
      </c>
      <c r="F78" s="35"/>
      <c r="G78" s="36">
        <f t="shared" ref="G78:G141" si="5">IF(F78="",IF($I$8="","",$I$8),F78)</f>
        <v>0</v>
      </c>
      <c r="H78" s="36">
        <f t="shared" ref="H78:H141" si="6">ROUND(E78*(G78),2)</f>
        <v>0</v>
      </c>
      <c r="I78" s="24">
        <f t="shared" ref="I78:I141" si="7">H78*$I$10</f>
        <v>0</v>
      </c>
    </row>
    <row r="79" spans="1:9" ht="14.25" customHeight="1" x14ac:dyDescent="0.2">
      <c r="A79" s="22" t="s">
        <v>5034</v>
      </c>
      <c r="B79" s="22" t="s">
        <v>5545</v>
      </c>
      <c r="C79" s="22">
        <v>1.5</v>
      </c>
      <c r="D79" s="22">
        <v>2</v>
      </c>
      <c r="E79" s="36">
        <v>865.29</v>
      </c>
      <c r="F79" s="35"/>
      <c r="G79" s="36">
        <f t="shared" si="5"/>
        <v>0</v>
      </c>
      <c r="H79" s="36">
        <f t="shared" si="6"/>
        <v>0</v>
      </c>
      <c r="I79" s="24">
        <f t="shared" si="7"/>
        <v>0</v>
      </c>
    </row>
    <row r="80" spans="1:9" ht="14.25" customHeight="1" x14ac:dyDescent="0.2">
      <c r="A80" s="22" t="s">
        <v>5035</v>
      </c>
      <c r="B80" s="22" t="s">
        <v>5546</v>
      </c>
      <c r="C80" s="22">
        <v>2.2000000000000002</v>
      </c>
      <c r="D80" s="22">
        <v>3</v>
      </c>
      <c r="E80" s="36">
        <v>1114.9000000000001</v>
      </c>
      <c r="F80" s="35"/>
      <c r="G80" s="36">
        <f t="shared" si="5"/>
        <v>0</v>
      </c>
      <c r="H80" s="36">
        <f t="shared" si="6"/>
        <v>0</v>
      </c>
      <c r="I80" s="24">
        <f t="shared" si="7"/>
        <v>0</v>
      </c>
    </row>
    <row r="81" spans="1:9" ht="14.25" customHeight="1" x14ac:dyDescent="0.2">
      <c r="A81" s="22" t="s">
        <v>5036</v>
      </c>
      <c r="B81" s="22" t="s">
        <v>5547</v>
      </c>
      <c r="C81" s="22">
        <v>0.37</v>
      </c>
      <c r="D81" s="22">
        <v>0.5</v>
      </c>
      <c r="E81" s="36">
        <v>578.37</v>
      </c>
      <c r="F81" s="35"/>
      <c r="G81" s="36">
        <f t="shared" si="5"/>
        <v>0</v>
      </c>
      <c r="H81" s="36">
        <f t="shared" si="6"/>
        <v>0</v>
      </c>
      <c r="I81" s="24">
        <f t="shared" si="7"/>
        <v>0</v>
      </c>
    </row>
    <row r="82" spans="1:9" ht="14.25" customHeight="1" x14ac:dyDescent="0.2">
      <c r="A82" s="22" t="s">
        <v>5037</v>
      </c>
      <c r="B82" s="22" t="s">
        <v>5548</v>
      </c>
      <c r="C82" s="22">
        <v>0.55000000000000004</v>
      </c>
      <c r="D82" s="22">
        <v>0.75</v>
      </c>
      <c r="E82" s="36">
        <v>611.25</v>
      </c>
      <c r="F82" s="35"/>
      <c r="G82" s="36">
        <f t="shared" si="5"/>
        <v>0</v>
      </c>
      <c r="H82" s="36">
        <f t="shared" si="6"/>
        <v>0</v>
      </c>
      <c r="I82" s="24">
        <f t="shared" si="7"/>
        <v>0</v>
      </c>
    </row>
    <row r="83" spans="1:9" ht="14.25" customHeight="1" x14ac:dyDescent="0.2">
      <c r="A83" s="22" t="s">
        <v>5038</v>
      </c>
      <c r="B83" s="22" t="s">
        <v>5549</v>
      </c>
      <c r="C83" s="22">
        <v>0.75</v>
      </c>
      <c r="D83" s="22">
        <v>1</v>
      </c>
      <c r="E83" s="36">
        <v>639.63</v>
      </c>
      <c r="F83" s="35"/>
      <c r="G83" s="36">
        <f t="shared" si="5"/>
        <v>0</v>
      </c>
      <c r="H83" s="36">
        <f t="shared" si="6"/>
        <v>0</v>
      </c>
      <c r="I83" s="24">
        <f t="shared" si="7"/>
        <v>0</v>
      </c>
    </row>
    <row r="84" spans="1:9" ht="14.25" customHeight="1" x14ac:dyDescent="0.2">
      <c r="A84" s="22" t="s">
        <v>5039</v>
      </c>
      <c r="B84" s="22" t="s">
        <v>5550</v>
      </c>
      <c r="C84" s="22">
        <v>1.1000000000000001</v>
      </c>
      <c r="D84" s="22">
        <v>1.5</v>
      </c>
      <c r="E84" s="36">
        <v>793.57</v>
      </c>
      <c r="F84" s="35"/>
      <c r="G84" s="36">
        <f t="shared" si="5"/>
        <v>0</v>
      </c>
      <c r="H84" s="36">
        <f t="shared" si="6"/>
        <v>0</v>
      </c>
      <c r="I84" s="24">
        <f t="shared" si="7"/>
        <v>0</v>
      </c>
    </row>
    <row r="85" spans="1:9" ht="14.25" customHeight="1" x14ac:dyDescent="0.2">
      <c r="A85" s="22" t="s">
        <v>5040</v>
      </c>
      <c r="B85" s="22" t="s">
        <v>5551</v>
      </c>
      <c r="C85" s="22">
        <v>1.5</v>
      </c>
      <c r="D85" s="22">
        <v>2</v>
      </c>
      <c r="E85" s="36">
        <v>865.29</v>
      </c>
      <c r="F85" s="35"/>
      <c r="G85" s="36">
        <f t="shared" si="5"/>
        <v>0</v>
      </c>
      <c r="H85" s="36">
        <f t="shared" si="6"/>
        <v>0</v>
      </c>
      <c r="I85" s="24">
        <f t="shared" si="7"/>
        <v>0</v>
      </c>
    </row>
    <row r="86" spans="1:9" ht="14.25" customHeight="1" x14ac:dyDescent="0.2">
      <c r="A86" s="22" t="s">
        <v>5041</v>
      </c>
      <c r="B86" s="22" t="s">
        <v>5552</v>
      </c>
      <c r="C86" s="22">
        <v>2.2000000000000002</v>
      </c>
      <c r="D86" s="22">
        <v>3</v>
      </c>
      <c r="E86" s="36">
        <v>1101.4100000000001</v>
      </c>
      <c r="F86" s="35"/>
      <c r="G86" s="36">
        <f t="shared" si="5"/>
        <v>0</v>
      </c>
      <c r="H86" s="36">
        <f t="shared" si="6"/>
        <v>0</v>
      </c>
      <c r="I86" s="24">
        <f t="shared" si="7"/>
        <v>0</v>
      </c>
    </row>
    <row r="87" spans="1:9" ht="14.25" customHeight="1" x14ac:dyDescent="0.2">
      <c r="A87" s="22" t="s">
        <v>5042</v>
      </c>
      <c r="B87" s="22" t="s">
        <v>5553</v>
      </c>
      <c r="C87" s="22">
        <v>3</v>
      </c>
      <c r="D87" s="22">
        <v>4</v>
      </c>
      <c r="E87" s="36">
        <v>1415.27</v>
      </c>
      <c r="F87" s="35"/>
      <c r="G87" s="36">
        <f t="shared" si="5"/>
        <v>0</v>
      </c>
      <c r="H87" s="36">
        <f t="shared" si="6"/>
        <v>0</v>
      </c>
      <c r="I87" s="24">
        <f t="shared" si="7"/>
        <v>0</v>
      </c>
    </row>
    <row r="88" spans="1:9" ht="14.25" customHeight="1" x14ac:dyDescent="0.2">
      <c r="A88" s="22" t="s">
        <v>5043</v>
      </c>
      <c r="B88" s="22" t="s">
        <v>5554</v>
      </c>
      <c r="C88" s="22">
        <v>4</v>
      </c>
      <c r="D88" s="22">
        <v>5.5</v>
      </c>
      <c r="E88" s="36">
        <v>1747.05</v>
      </c>
      <c r="F88" s="35"/>
      <c r="G88" s="36">
        <f t="shared" si="5"/>
        <v>0</v>
      </c>
      <c r="H88" s="36">
        <f t="shared" si="6"/>
        <v>0</v>
      </c>
      <c r="I88" s="24">
        <f t="shared" si="7"/>
        <v>0</v>
      </c>
    </row>
    <row r="89" spans="1:9" ht="14.25" customHeight="1" x14ac:dyDescent="0.2">
      <c r="A89" s="22" t="s">
        <v>5044</v>
      </c>
      <c r="B89" s="22" t="s">
        <v>5555</v>
      </c>
      <c r="C89" s="22">
        <v>4</v>
      </c>
      <c r="D89" s="22">
        <v>5.5</v>
      </c>
      <c r="E89" s="36">
        <v>1787.41</v>
      </c>
      <c r="F89" s="35"/>
      <c r="G89" s="36">
        <f t="shared" si="5"/>
        <v>0</v>
      </c>
      <c r="H89" s="36">
        <f t="shared" si="6"/>
        <v>0</v>
      </c>
      <c r="I89" s="24">
        <f t="shared" si="7"/>
        <v>0</v>
      </c>
    </row>
    <row r="90" spans="1:9" ht="14.25" customHeight="1" x14ac:dyDescent="0.2">
      <c r="A90" s="22" t="s">
        <v>5045</v>
      </c>
      <c r="B90" s="22" t="s">
        <v>5556</v>
      </c>
      <c r="C90" s="22">
        <v>0.75</v>
      </c>
      <c r="D90" s="22">
        <v>1</v>
      </c>
      <c r="E90" s="36">
        <v>596.29999999999995</v>
      </c>
      <c r="F90" s="35"/>
      <c r="G90" s="36">
        <f t="shared" si="5"/>
        <v>0</v>
      </c>
      <c r="H90" s="36">
        <f t="shared" si="6"/>
        <v>0</v>
      </c>
      <c r="I90" s="24">
        <f t="shared" si="7"/>
        <v>0</v>
      </c>
    </row>
    <row r="91" spans="1:9" ht="14.25" customHeight="1" x14ac:dyDescent="0.2">
      <c r="A91" s="22" t="s">
        <v>5046</v>
      </c>
      <c r="B91" s="22" t="s">
        <v>5557</v>
      </c>
      <c r="C91" s="22">
        <v>1.1000000000000001</v>
      </c>
      <c r="D91" s="22">
        <v>1.5</v>
      </c>
      <c r="E91" s="36">
        <v>726.32</v>
      </c>
      <c r="F91" s="35"/>
      <c r="G91" s="36">
        <f t="shared" si="5"/>
        <v>0</v>
      </c>
      <c r="H91" s="36">
        <f t="shared" si="6"/>
        <v>0</v>
      </c>
      <c r="I91" s="24">
        <f t="shared" si="7"/>
        <v>0</v>
      </c>
    </row>
    <row r="92" spans="1:9" ht="14.25" customHeight="1" x14ac:dyDescent="0.2">
      <c r="A92" s="22" t="s">
        <v>5047</v>
      </c>
      <c r="B92" s="22" t="s">
        <v>5558</v>
      </c>
      <c r="C92" s="22">
        <v>1.5</v>
      </c>
      <c r="D92" s="22">
        <v>2</v>
      </c>
      <c r="E92" s="36">
        <v>798.05</v>
      </c>
      <c r="F92" s="35"/>
      <c r="G92" s="36">
        <f t="shared" si="5"/>
        <v>0</v>
      </c>
      <c r="H92" s="36">
        <f t="shared" si="6"/>
        <v>0</v>
      </c>
      <c r="I92" s="24">
        <f t="shared" si="7"/>
        <v>0</v>
      </c>
    </row>
    <row r="93" spans="1:9" ht="14.25" customHeight="1" x14ac:dyDescent="0.2">
      <c r="A93" s="22" t="s">
        <v>5048</v>
      </c>
      <c r="B93" s="22" t="s">
        <v>5559</v>
      </c>
      <c r="C93" s="22">
        <v>2.2000000000000002</v>
      </c>
      <c r="D93" s="22">
        <v>3</v>
      </c>
      <c r="E93" s="36">
        <v>1010.28</v>
      </c>
      <c r="F93" s="35"/>
      <c r="G93" s="36">
        <f t="shared" si="5"/>
        <v>0</v>
      </c>
      <c r="H93" s="36">
        <f t="shared" si="6"/>
        <v>0</v>
      </c>
      <c r="I93" s="24">
        <f t="shared" si="7"/>
        <v>0</v>
      </c>
    </row>
    <row r="94" spans="1:9" ht="14.25" customHeight="1" x14ac:dyDescent="0.2">
      <c r="A94" s="22" t="s">
        <v>5049</v>
      </c>
      <c r="B94" s="22" t="s">
        <v>5560</v>
      </c>
      <c r="C94" s="22">
        <v>3</v>
      </c>
      <c r="D94" s="22">
        <v>4</v>
      </c>
      <c r="E94" s="36">
        <v>1268.81</v>
      </c>
      <c r="F94" s="35"/>
      <c r="G94" s="36">
        <f t="shared" si="5"/>
        <v>0</v>
      </c>
      <c r="H94" s="36">
        <f t="shared" si="6"/>
        <v>0</v>
      </c>
      <c r="I94" s="24">
        <f t="shared" si="7"/>
        <v>0</v>
      </c>
    </row>
    <row r="95" spans="1:9" ht="14.25" customHeight="1" x14ac:dyDescent="0.2">
      <c r="A95" s="22" t="s">
        <v>5050</v>
      </c>
      <c r="B95" s="22" t="s">
        <v>5561</v>
      </c>
      <c r="C95" s="22">
        <v>4</v>
      </c>
      <c r="D95" s="22">
        <v>5.5</v>
      </c>
      <c r="E95" s="36">
        <v>1594.61</v>
      </c>
      <c r="F95" s="35"/>
      <c r="G95" s="36">
        <f t="shared" si="5"/>
        <v>0</v>
      </c>
      <c r="H95" s="36">
        <f t="shared" si="6"/>
        <v>0</v>
      </c>
      <c r="I95" s="24">
        <f t="shared" si="7"/>
        <v>0</v>
      </c>
    </row>
    <row r="96" spans="1:9" ht="14.25" customHeight="1" x14ac:dyDescent="0.2">
      <c r="A96" s="22" t="s">
        <v>5051</v>
      </c>
      <c r="B96" s="22" t="s">
        <v>5562</v>
      </c>
      <c r="C96" s="22">
        <v>4</v>
      </c>
      <c r="D96" s="22">
        <v>5.5</v>
      </c>
      <c r="E96" s="36">
        <v>1630.47</v>
      </c>
      <c r="F96" s="35"/>
      <c r="G96" s="36">
        <f t="shared" si="5"/>
        <v>0</v>
      </c>
      <c r="H96" s="36">
        <f t="shared" si="6"/>
        <v>0</v>
      </c>
      <c r="I96" s="24">
        <f t="shared" si="7"/>
        <v>0</v>
      </c>
    </row>
    <row r="97" spans="1:9" ht="14.25" customHeight="1" x14ac:dyDescent="0.2">
      <c r="A97" s="22" t="s">
        <v>5052</v>
      </c>
      <c r="B97" s="22" t="s">
        <v>5563</v>
      </c>
      <c r="C97" s="22">
        <v>5.5</v>
      </c>
      <c r="D97" s="22">
        <v>7.5</v>
      </c>
      <c r="E97" s="36">
        <v>2001.13</v>
      </c>
      <c r="F97" s="35"/>
      <c r="G97" s="36">
        <f t="shared" si="5"/>
        <v>0</v>
      </c>
      <c r="H97" s="36">
        <f t="shared" si="6"/>
        <v>0</v>
      </c>
      <c r="I97" s="24">
        <f t="shared" si="7"/>
        <v>0</v>
      </c>
    </row>
    <row r="98" spans="1:9" ht="14.25" customHeight="1" x14ac:dyDescent="0.2">
      <c r="A98" s="22" t="s">
        <v>5053</v>
      </c>
      <c r="B98" s="22" t="s">
        <v>5564</v>
      </c>
      <c r="C98" s="22">
        <v>0.75</v>
      </c>
      <c r="D98" s="22">
        <v>1</v>
      </c>
      <c r="E98" s="36">
        <v>566.41</v>
      </c>
      <c r="F98" s="35"/>
      <c r="G98" s="36">
        <f t="shared" si="5"/>
        <v>0</v>
      </c>
      <c r="H98" s="36">
        <f t="shared" si="6"/>
        <v>0</v>
      </c>
      <c r="I98" s="24">
        <f t="shared" si="7"/>
        <v>0</v>
      </c>
    </row>
    <row r="99" spans="1:9" ht="14.25" customHeight="1" x14ac:dyDescent="0.2">
      <c r="A99" s="22" t="s">
        <v>5054</v>
      </c>
      <c r="B99" s="22" t="s">
        <v>5565</v>
      </c>
      <c r="C99" s="22">
        <v>1.1000000000000001</v>
      </c>
      <c r="D99" s="22">
        <v>1.5</v>
      </c>
      <c r="E99" s="36">
        <v>676.99</v>
      </c>
      <c r="F99" s="35"/>
      <c r="G99" s="36">
        <f t="shared" si="5"/>
        <v>0</v>
      </c>
      <c r="H99" s="36">
        <f t="shared" si="6"/>
        <v>0</v>
      </c>
      <c r="I99" s="24">
        <f t="shared" si="7"/>
        <v>0</v>
      </c>
    </row>
    <row r="100" spans="1:9" ht="14.25" customHeight="1" x14ac:dyDescent="0.2">
      <c r="A100" s="22" t="s">
        <v>5055</v>
      </c>
      <c r="B100" s="22" t="s">
        <v>5566</v>
      </c>
      <c r="C100" s="22">
        <v>1.5</v>
      </c>
      <c r="D100" s="22">
        <v>2</v>
      </c>
      <c r="E100" s="36">
        <v>724.83</v>
      </c>
      <c r="F100" s="35"/>
      <c r="G100" s="36">
        <f t="shared" si="5"/>
        <v>0</v>
      </c>
      <c r="H100" s="36">
        <f t="shared" si="6"/>
        <v>0</v>
      </c>
      <c r="I100" s="24">
        <f t="shared" si="7"/>
        <v>0</v>
      </c>
    </row>
    <row r="101" spans="1:9" ht="14.25" customHeight="1" x14ac:dyDescent="0.2">
      <c r="A101" s="22" t="s">
        <v>5056</v>
      </c>
      <c r="B101" s="22" t="s">
        <v>5567</v>
      </c>
      <c r="C101" s="22">
        <v>2.2000000000000002</v>
      </c>
      <c r="D101" s="22">
        <v>3</v>
      </c>
      <c r="E101" s="36">
        <v>931.07</v>
      </c>
      <c r="F101" s="35"/>
      <c r="G101" s="36">
        <f t="shared" si="5"/>
        <v>0</v>
      </c>
      <c r="H101" s="36">
        <f t="shared" si="6"/>
        <v>0</v>
      </c>
      <c r="I101" s="24">
        <f t="shared" si="7"/>
        <v>0</v>
      </c>
    </row>
    <row r="102" spans="1:9" ht="14.25" customHeight="1" x14ac:dyDescent="0.2">
      <c r="A102" s="22" t="s">
        <v>5057</v>
      </c>
      <c r="B102" s="22" t="s">
        <v>5568</v>
      </c>
      <c r="C102" s="22">
        <v>3</v>
      </c>
      <c r="D102" s="22">
        <v>4</v>
      </c>
      <c r="E102" s="36">
        <v>1140.31</v>
      </c>
      <c r="F102" s="35"/>
      <c r="G102" s="36">
        <f t="shared" si="5"/>
        <v>0</v>
      </c>
      <c r="H102" s="36">
        <f t="shared" si="6"/>
        <v>0</v>
      </c>
      <c r="I102" s="24">
        <f t="shared" si="7"/>
        <v>0</v>
      </c>
    </row>
    <row r="103" spans="1:9" ht="14.25" customHeight="1" x14ac:dyDescent="0.2">
      <c r="A103" s="22" t="s">
        <v>5058</v>
      </c>
      <c r="B103" s="22" t="s">
        <v>5569</v>
      </c>
      <c r="C103" s="22">
        <v>4</v>
      </c>
      <c r="D103" s="22">
        <v>5.5</v>
      </c>
      <c r="E103" s="36">
        <v>1410.79</v>
      </c>
      <c r="F103" s="35"/>
      <c r="G103" s="36">
        <f t="shared" si="5"/>
        <v>0</v>
      </c>
      <c r="H103" s="36">
        <f t="shared" si="6"/>
        <v>0</v>
      </c>
      <c r="I103" s="24">
        <f t="shared" si="7"/>
        <v>0</v>
      </c>
    </row>
    <row r="104" spans="1:9" ht="14.25" customHeight="1" x14ac:dyDescent="0.2">
      <c r="A104" s="22" t="s">
        <v>5059</v>
      </c>
      <c r="B104" s="22" t="s">
        <v>5570</v>
      </c>
      <c r="C104" s="22">
        <v>4</v>
      </c>
      <c r="D104" s="22">
        <v>5.5</v>
      </c>
      <c r="E104" s="36">
        <v>1440.67</v>
      </c>
      <c r="F104" s="35"/>
      <c r="G104" s="36">
        <f t="shared" si="5"/>
        <v>0</v>
      </c>
      <c r="H104" s="36">
        <f t="shared" si="6"/>
        <v>0</v>
      </c>
      <c r="I104" s="24">
        <f t="shared" si="7"/>
        <v>0</v>
      </c>
    </row>
    <row r="105" spans="1:9" ht="14.25" customHeight="1" x14ac:dyDescent="0.2">
      <c r="A105" s="22" t="s">
        <v>5060</v>
      </c>
      <c r="B105" s="22" t="s">
        <v>5571</v>
      </c>
      <c r="C105" s="22">
        <v>5.5</v>
      </c>
      <c r="D105" s="22">
        <v>7.5</v>
      </c>
      <c r="E105" s="36">
        <v>1714.17</v>
      </c>
      <c r="F105" s="35"/>
      <c r="G105" s="36">
        <f t="shared" si="5"/>
        <v>0</v>
      </c>
      <c r="H105" s="36">
        <f t="shared" si="6"/>
        <v>0</v>
      </c>
      <c r="I105" s="24">
        <f t="shared" si="7"/>
        <v>0</v>
      </c>
    </row>
    <row r="106" spans="1:9" ht="14.25" customHeight="1" x14ac:dyDescent="0.2">
      <c r="A106" s="22" t="s">
        <v>5061</v>
      </c>
      <c r="B106" s="22" t="s">
        <v>5572</v>
      </c>
      <c r="C106" s="22">
        <v>2.2000000000000002</v>
      </c>
      <c r="D106" s="22">
        <v>3</v>
      </c>
      <c r="E106" s="36">
        <v>992.34</v>
      </c>
      <c r="F106" s="35"/>
      <c r="G106" s="36">
        <f t="shared" si="5"/>
        <v>0</v>
      </c>
      <c r="H106" s="36">
        <f t="shared" si="6"/>
        <v>0</v>
      </c>
      <c r="I106" s="24">
        <f t="shared" si="7"/>
        <v>0</v>
      </c>
    </row>
    <row r="107" spans="1:9" ht="14.25" customHeight="1" x14ac:dyDescent="0.2">
      <c r="A107" s="22" t="s">
        <v>5062</v>
      </c>
      <c r="B107" s="22" t="s">
        <v>5573</v>
      </c>
      <c r="C107" s="22">
        <v>3</v>
      </c>
      <c r="D107" s="22">
        <v>4</v>
      </c>
      <c r="E107" s="36">
        <v>1256.8499999999999</v>
      </c>
      <c r="F107" s="35"/>
      <c r="G107" s="36">
        <f t="shared" si="5"/>
        <v>0</v>
      </c>
      <c r="H107" s="36">
        <f t="shared" si="6"/>
        <v>0</v>
      </c>
      <c r="I107" s="24">
        <f t="shared" si="7"/>
        <v>0</v>
      </c>
    </row>
    <row r="108" spans="1:9" ht="14.25" customHeight="1" x14ac:dyDescent="0.2">
      <c r="A108" s="22" t="s">
        <v>5063</v>
      </c>
      <c r="B108" s="22" t="s">
        <v>5574</v>
      </c>
      <c r="C108" s="22">
        <v>4</v>
      </c>
      <c r="D108" s="22">
        <v>5.5</v>
      </c>
      <c r="E108" s="36">
        <v>1533.33</v>
      </c>
      <c r="F108" s="35"/>
      <c r="G108" s="36">
        <f t="shared" si="5"/>
        <v>0</v>
      </c>
      <c r="H108" s="36">
        <f t="shared" si="6"/>
        <v>0</v>
      </c>
      <c r="I108" s="24">
        <f t="shared" si="7"/>
        <v>0</v>
      </c>
    </row>
    <row r="109" spans="1:9" ht="14.25" customHeight="1" x14ac:dyDescent="0.2">
      <c r="A109" s="22" t="s">
        <v>5064</v>
      </c>
      <c r="B109" s="22" t="s">
        <v>5575</v>
      </c>
      <c r="C109" s="22">
        <v>4</v>
      </c>
      <c r="D109" s="22">
        <v>5.5</v>
      </c>
      <c r="E109" s="36">
        <v>1600.59</v>
      </c>
      <c r="F109" s="35"/>
      <c r="G109" s="36">
        <f t="shared" si="5"/>
        <v>0</v>
      </c>
      <c r="H109" s="36">
        <f t="shared" si="6"/>
        <v>0</v>
      </c>
      <c r="I109" s="24">
        <f t="shared" si="7"/>
        <v>0</v>
      </c>
    </row>
    <row r="110" spans="1:9" ht="14.25" customHeight="1" x14ac:dyDescent="0.2">
      <c r="A110" s="22" t="s">
        <v>5065</v>
      </c>
      <c r="B110" s="22" t="s">
        <v>5576</v>
      </c>
      <c r="C110" s="22">
        <v>5.5</v>
      </c>
      <c r="D110" s="22">
        <v>7.5</v>
      </c>
      <c r="E110" s="36">
        <v>1909.94</v>
      </c>
      <c r="F110" s="35"/>
      <c r="G110" s="36">
        <f t="shared" si="5"/>
        <v>0</v>
      </c>
      <c r="H110" s="36">
        <f t="shared" si="6"/>
        <v>0</v>
      </c>
      <c r="I110" s="24">
        <f t="shared" si="7"/>
        <v>0</v>
      </c>
    </row>
    <row r="111" spans="1:9" ht="14.25" customHeight="1" x14ac:dyDescent="0.2">
      <c r="A111" s="22" t="s">
        <v>5066</v>
      </c>
      <c r="B111" s="22" t="s">
        <v>5577</v>
      </c>
      <c r="C111" s="22">
        <v>0.37</v>
      </c>
      <c r="D111" s="22">
        <v>0.5</v>
      </c>
      <c r="E111" s="36">
        <v>614.22</v>
      </c>
      <c r="F111" s="35"/>
      <c r="G111" s="36">
        <f t="shared" si="5"/>
        <v>0</v>
      </c>
      <c r="H111" s="36">
        <f t="shared" si="6"/>
        <v>0</v>
      </c>
      <c r="I111" s="24">
        <f t="shared" si="7"/>
        <v>0</v>
      </c>
    </row>
    <row r="112" spans="1:9" ht="14.25" customHeight="1" x14ac:dyDescent="0.2">
      <c r="A112" s="22" t="s">
        <v>5067</v>
      </c>
      <c r="B112" s="22" t="s">
        <v>5578</v>
      </c>
      <c r="C112" s="22">
        <v>0.37</v>
      </c>
      <c r="D112" s="22">
        <v>0.5</v>
      </c>
      <c r="E112" s="36">
        <v>647.11</v>
      </c>
      <c r="F112" s="35"/>
      <c r="G112" s="36">
        <f t="shared" si="5"/>
        <v>0</v>
      </c>
      <c r="H112" s="36">
        <f t="shared" si="6"/>
        <v>0</v>
      </c>
      <c r="I112" s="24">
        <f t="shared" si="7"/>
        <v>0</v>
      </c>
    </row>
    <row r="113" spans="1:9" ht="14.25" customHeight="1" x14ac:dyDescent="0.2">
      <c r="A113" s="22" t="s">
        <v>5068</v>
      </c>
      <c r="B113" s="22" t="s">
        <v>5579</v>
      </c>
      <c r="C113" s="22">
        <v>0.55000000000000004</v>
      </c>
      <c r="D113" s="22">
        <v>0.75</v>
      </c>
      <c r="E113" s="36">
        <v>732.29</v>
      </c>
      <c r="F113" s="35"/>
      <c r="G113" s="36">
        <f t="shared" si="5"/>
        <v>0</v>
      </c>
      <c r="H113" s="36">
        <f t="shared" si="6"/>
        <v>0</v>
      </c>
      <c r="I113" s="24">
        <f t="shared" si="7"/>
        <v>0</v>
      </c>
    </row>
    <row r="114" spans="1:9" ht="14.25" customHeight="1" x14ac:dyDescent="0.2">
      <c r="A114" s="22" t="s">
        <v>5069</v>
      </c>
      <c r="B114" s="22" t="s">
        <v>5580</v>
      </c>
      <c r="C114" s="22">
        <v>0.75</v>
      </c>
      <c r="D114" s="22">
        <v>1</v>
      </c>
      <c r="E114" s="36">
        <v>850.37</v>
      </c>
      <c r="F114" s="35"/>
      <c r="G114" s="36">
        <f t="shared" si="5"/>
        <v>0</v>
      </c>
      <c r="H114" s="36">
        <f t="shared" si="6"/>
        <v>0</v>
      </c>
      <c r="I114" s="24">
        <f t="shared" si="7"/>
        <v>0</v>
      </c>
    </row>
    <row r="115" spans="1:9" ht="14.25" customHeight="1" x14ac:dyDescent="0.2">
      <c r="A115" s="22" t="s">
        <v>5070</v>
      </c>
      <c r="B115" s="22" t="s">
        <v>5581</v>
      </c>
      <c r="C115" s="22">
        <v>1.1000000000000001</v>
      </c>
      <c r="D115" s="22">
        <v>1.5</v>
      </c>
      <c r="E115" s="36">
        <v>1058.0899999999999</v>
      </c>
      <c r="F115" s="35"/>
      <c r="G115" s="36">
        <f t="shared" si="5"/>
        <v>0</v>
      </c>
      <c r="H115" s="36">
        <f t="shared" si="6"/>
        <v>0</v>
      </c>
      <c r="I115" s="24">
        <f t="shared" si="7"/>
        <v>0</v>
      </c>
    </row>
    <row r="116" spans="1:9" ht="14.25" customHeight="1" x14ac:dyDescent="0.2">
      <c r="A116" s="22" t="s">
        <v>5071</v>
      </c>
      <c r="B116" s="22" t="s">
        <v>5582</v>
      </c>
      <c r="C116" s="22">
        <v>0.37</v>
      </c>
      <c r="D116" s="22">
        <v>0.5</v>
      </c>
      <c r="E116" s="36">
        <v>561.91999999999996</v>
      </c>
      <c r="F116" s="35"/>
      <c r="G116" s="36">
        <f t="shared" si="5"/>
        <v>0</v>
      </c>
      <c r="H116" s="36">
        <f t="shared" si="6"/>
        <v>0</v>
      </c>
      <c r="I116" s="24">
        <f t="shared" si="7"/>
        <v>0</v>
      </c>
    </row>
    <row r="117" spans="1:9" ht="14.25" customHeight="1" x14ac:dyDescent="0.2">
      <c r="A117" s="22" t="s">
        <v>5072</v>
      </c>
      <c r="B117" s="22" t="s">
        <v>5583</v>
      </c>
      <c r="C117" s="22">
        <v>0.37</v>
      </c>
      <c r="D117" s="22">
        <v>0.5</v>
      </c>
      <c r="E117" s="36">
        <v>581.37</v>
      </c>
      <c r="F117" s="35"/>
      <c r="G117" s="36">
        <f t="shared" si="5"/>
        <v>0</v>
      </c>
      <c r="H117" s="36">
        <f t="shared" si="6"/>
        <v>0</v>
      </c>
      <c r="I117" s="24">
        <f t="shared" si="7"/>
        <v>0</v>
      </c>
    </row>
    <row r="118" spans="1:9" ht="14.25" customHeight="1" x14ac:dyDescent="0.2">
      <c r="A118" s="22" t="s">
        <v>5073</v>
      </c>
      <c r="B118" s="22" t="s">
        <v>5584</v>
      </c>
      <c r="C118" s="22">
        <v>0.55000000000000004</v>
      </c>
      <c r="D118" s="22">
        <v>0.75</v>
      </c>
      <c r="E118" s="36">
        <v>645.62</v>
      </c>
      <c r="F118" s="35"/>
      <c r="G118" s="36">
        <f t="shared" si="5"/>
        <v>0</v>
      </c>
      <c r="H118" s="36">
        <f t="shared" si="6"/>
        <v>0</v>
      </c>
      <c r="I118" s="24">
        <f t="shared" si="7"/>
        <v>0</v>
      </c>
    </row>
    <row r="119" spans="1:9" ht="14.25" customHeight="1" x14ac:dyDescent="0.2">
      <c r="A119" s="22" t="s">
        <v>5074</v>
      </c>
      <c r="B119" s="22" t="s">
        <v>5585</v>
      </c>
      <c r="C119" s="22">
        <v>0.75</v>
      </c>
      <c r="D119" s="22">
        <v>1</v>
      </c>
      <c r="E119" s="36">
        <v>691.96</v>
      </c>
      <c r="F119" s="35"/>
      <c r="G119" s="36">
        <f t="shared" si="5"/>
        <v>0</v>
      </c>
      <c r="H119" s="36">
        <f t="shared" si="6"/>
        <v>0</v>
      </c>
      <c r="I119" s="24">
        <f t="shared" si="7"/>
        <v>0</v>
      </c>
    </row>
    <row r="120" spans="1:9" ht="14.25" customHeight="1" x14ac:dyDescent="0.2">
      <c r="A120" s="22" t="s">
        <v>5075</v>
      </c>
      <c r="B120" s="22" t="s">
        <v>5586</v>
      </c>
      <c r="C120" s="22">
        <v>1.1000000000000001</v>
      </c>
      <c r="D120" s="22">
        <v>1.5</v>
      </c>
      <c r="E120" s="36">
        <v>778.64</v>
      </c>
      <c r="F120" s="35"/>
      <c r="G120" s="36">
        <f t="shared" si="5"/>
        <v>0</v>
      </c>
      <c r="H120" s="36">
        <f t="shared" si="6"/>
        <v>0</v>
      </c>
      <c r="I120" s="24">
        <f t="shared" si="7"/>
        <v>0</v>
      </c>
    </row>
    <row r="121" spans="1:9" ht="14.25" customHeight="1" x14ac:dyDescent="0.2">
      <c r="A121" s="22" t="s">
        <v>5076</v>
      </c>
      <c r="B121" s="22" t="s">
        <v>5587</v>
      </c>
      <c r="C121" s="22">
        <v>1.5</v>
      </c>
      <c r="D121" s="22">
        <v>2</v>
      </c>
      <c r="E121" s="36">
        <v>938.54</v>
      </c>
      <c r="F121" s="35"/>
      <c r="G121" s="36">
        <f t="shared" si="5"/>
        <v>0</v>
      </c>
      <c r="H121" s="36">
        <f t="shared" si="6"/>
        <v>0</v>
      </c>
      <c r="I121" s="24">
        <f t="shared" si="7"/>
        <v>0</v>
      </c>
    </row>
    <row r="122" spans="1:9" ht="14.25" customHeight="1" x14ac:dyDescent="0.2">
      <c r="A122" s="22" t="s">
        <v>5077</v>
      </c>
      <c r="B122" s="22" t="s">
        <v>5588</v>
      </c>
      <c r="C122" s="22">
        <v>2.2000000000000002</v>
      </c>
      <c r="D122" s="22">
        <v>3</v>
      </c>
      <c r="E122" s="36">
        <v>1237.43</v>
      </c>
      <c r="F122" s="35"/>
      <c r="G122" s="36">
        <f t="shared" si="5"/>
        <v>0</v>
      </c>
      <c r="H122" s="36">
        <f t="shared" si="6"/>
        <v>0</v>
      </c>
      <c r="I122" s="24">
        <f t="shared" si="7"/>
        <v>0</v>
      </c>
    </row>
    <row r="123" spans="1:9" ht="14.25" customHeight="1" x14ac:dyDescent="0.2">
      <c r="A123" s="22" t="s">
        <v>5078</v>
      </c>
      <c r="B123" s="22" t="s">
        <v>5589</v>
      </c>
      <c r="C123" s="22">
        <v>0.37</v>
      </c>
      <c r="D123" s="22">
        <v>0.5</v>
      </c>
      <c r="E123" s="36">
        <v>561.91999999999996</v>
      </c>
      <c r="F123" s="35"/>
      <c r="G123" s="36">
        <f t="shared" si="5"/>
        <v>0</v>
      </c>
      <c r="H123" s="36">
        <f t="shared" si="6"/>
        <v>0</v>
      </c>
      <c r="I123" s="24">
        <f t="shared" si="7"/>
        <v>0</v>
      </c>
    </row>
    <row r="124" spans="1:9" ht="14.25" customHeight="1" x14ac:dyDescent="0.2">
      <c r="A124" s="22" t="s">
        <v>5079</v>
      </c>
      <c r="B124" s="22" t="s">
        <v>5590</v>
      </c>
      <c r="C124" s="22">
        <v>0.55000000000000004</v>
      </c>
      <c r="D124" s="22">
        <v>0.75</v>
      </c>
      <c r="E124" s="36">
        <v>626.17999999999995</v>
      </c>
      <c r="F124" s="35"/>
      <c r="G124" s="36">
        <f t="shared" si="5"/>
        <v>0</v>
      </c>
      <c r="H124" s="36">
        <f t="shared" si="6"/>
        <v>0</v>
      </c>
      <c r="I124" s="24">
        <f t="shared" si="7"/>
        <v>0</v>
      </c>
    </row>
    <row r="125" spans="1:9" ht="14.25" customHeight="1" x14ac:dyDescent="0.2">
      <c r="A125" s="22" t="s">
        <v>5080</v>
      </c>
      <c r="B125" s="22" t="s">
        <v>5591</v>
      </c>
      <c r="C125" s="22">
        <v>0.75</v>
      </c>
      <c r="D125" s="22">
        <v>1</v>
      </c>
      <c r="E125" s="36">
        <v>659.07</v>
      </c>
      <c r="F125" s="35"/>
      <c r="G125" s="36">
        <f t="shared" si="5"/>
        <v>0</v>
      </c>
      <c r="H125" s="36">
        <f t="shared" si="6"/>
        <v>0</v>
      </c>
      <c r="I125" s="24">
        <f t="shared" si="7"/>
        <v>0</v>
      </c>
    </row>
    <row r="126" spans="1:9" ht="14.25" customHeight="1" x14ac:dyDescent="0.2">
      <c r="A126" s="22" t="s">
        <v>5081</v>
      </c>
      <c r="B126" s="22" t="s">
        <v>5592</v>
      </c>
      <c r="C126" s="22">
        <v>1.1000000000000001</v>
      </c>
      <c r="D126" s="22">
        <v>1.5</v>
      </c>
      <c r="E126" s="36">
        <v>739.76</v>
      </c>
      <c r="F126" s="35"/>
      <c r="G126" s="36">
        <f t="shared" si="5"/>
        <v>0</v>
      </c>
      <c r="H126" s="36">
        <f t="shared" si="6"/>
        <v>0</v>
      </c>
      <c r="I126" s="24">
        <f t="shared" si="7"/>
        <v>0</v>
      </c>
    </row>
    <row r="127" spans="1:9" ht="14.25" customHeight="1" x14ac:dyDescent="0.2">
      <c r="A127" s="22" t="s">
        <v>5082</v>
      </c>
      <c r="B127" s="22" t="s">
        <v>5593</v>
      </c>
      <c r="C127" s="22">
        <v>1.5</v>
      </c>
      <c r="D127" s="22">
        <v>2</v>
      </c>
      <c r="E127" s="36">
        <v>820.46</v>
      </c>
      <c r="F127" s="35"/>
      <c r="G127" s="36">
        <f t="shared" si="5"/>
        <v>0</v>
      </c>
      <c r="H127" s="36">
        <f t="shared" si="6"/>
        <v>0</v>
      </c>
      <c r="I127" s="24">
        <f t="shared" si="7"/>
        <v>0</v>
      </c>
    </row>
    <row r="128" spans="1:9" ht="14.25" customHeight="1" x14ac:dyDescent="0.2">
      <c r="A128" s="22" t="s">
        <v>5083</v>
      </c>
      <c r="B128" s="22" t="s">
        <v>5594</v>
      </c>
      <c r="C128" s="22">
        <v>2.2000000000000002</v>
      </c>
      <c r="D128" s="22">
        <v>3</v>
      </c>
      <c r="E128" s="36">
        <v>1046.1300000000001</v>
      </c>
      <c r="F128" s="35"/>
      <c r="G128" s="36">
        <f t="shared" si="5"/>
        <v>0</v>
      </c>
      <c r="H128" s="36">
        <f t="shared" si="6"/>
        <v>0</v>
      </c>
      <c r="I128" s="24">
        <f t="shared" si="7"/>
        <v>0</v>
      </c>
    </row>
    <row r="129" spans="1:9" ht="14.25" customHeight="1" x14ac:dyDescent="0.2">
      <c r="A129" s="22" t="s">
        <v>5084</v>
      </c>
      <c r="B129" s="22" t="s">
        <v>5595</v>
      </c>
      <c r="C129" s="22">
        <v>0.37</v>
      </c>
      <c r="D129" s="22">
        <v>0.5</v>
      </c>
      <c r="E129" s="36">
        <v>567.9</v>
      </c>
      <c r="F129" s="35"/>
      <c r="G129" s="36">
        <f t="shared" si="5"/>
        <v>0</v>
      </c>
      <c r="H129" s="36">
        <f t="shared" si="6"/>
        <v>0</v>
      </c>
      <c r="I129" s="24">
        <f t="shared" si="7"/>
        <v>0</v>
      </c>
    </row>
    <row r="130" spans="1:9" ht="14.25" customHeight="1" x14ac:dyDescent="0.2">
      <c r="A130" s="22" t="s">
        <v>5085</v>
      </c>
      <c r="B130" s="22" t="s">
        <v>5596</v>
      </c>
      <c r="C130" s="22">
        <v>0.55000000000000004</v>
      </c>
      <c r="D130" s="22">
        <v>0.75</v>
      </c>
      <c r="E130" s="36">
        <v>626.17999999999995</v>
      </c>
      <c r="F130" s="35"/>
      <c r="G130" s="36">
        <f t="shared" si="5"/>
        <v>0</v>
      </c>
      <c r="H130" s="36">
        <f t="shared" si="6"/>
        <v>0</v>
      </c>
      <c r="I130" s="24">
        <f t="shared" si="7"/>
        <v>0</v>
      </c>
    </row>
    <row r="131" spans="1:9" ht="14.25" customHeight="1" x14ac:dyDescent="0.2">
      <c r="A131" s="22" t="s">
        <v>5086</v>
      </c>
      <c r="B131" s="22" t="s">
        <v>5597</v>
      </c>
      <c r="C131" s="22">
        <v>0.75</v>
      </c>
      <c r="D131" s="22">
        <v>1</v>
      </c>
      <c r="E131" s="36">
        <v>651.59</v>
      </c>
      <c r="F131" s="35"/>
      <c r="G131" s="36">
        <f t="shared" si="5"/>
        <v>0</v>
      </c>
      <c r="H131" s="36">
        <f t="shared" si="6"/>
        <v>0</v>
      </c>
      <c r="I131" s="24">
        <f t="shared" si="7"/>
        <v>0</v>
      </c>
    </row>
    <row r="132" spans="1:9" ht="14.25" customHeight="1" x14ac:dyDescent="0.2">
      <c r="A132" s="22" t="s">
        <v>5087</v>
      </c>
      <c r="B132" s="22" t="s">
        <v>5598</v>
      </c>
      <c r="C132" s="22">
        <v>1.1000000000000001</v>
      </c>
      <c r="D132" s="22">
        <v>1.5</v>
      </c>
      <c r="E132" s="36">
        <v>739.76</v>
      </c>
      <c r="F132" s="35"/>
      <c r="G132" s="36">
        <f t="shared" si="5"/>
        <v>0</v>
      </c>
      <c r="H132" s="36">
        <f t="shared" si="6"/>
        <v>0</v>
      </c>
      <c r="I132" s="24">
        <f t="shared" si="7"/>
        <v>0</v>
      </c>
    </row>
    <row r="133" spans="1:9" ht="14.25" customHeight="1" x14ac:dyDescent="0.2">
      <c r="A133" s="22" t="s">
        <v>5088</v>
      </c>
      <c r="B133" s="22" t="s">
        <v>5599</v>
      </c>
      <c r="C133" s="22">
        <v>1.5</v>
      </c>
      <c r="D133" s="22">
        <v>2</v>
      </c>
      <c r="E133" s="36">
        <v>818.97</v>
      </c>
      <c r="F133" s="35"/>
      <c r="G133" s="36">
        <f t="shared" si="5"/>
        <v>0</v>
      </c>
      <c r="H133" s="36">
        <f t="shared" si="6"/>
        <v>0</v>
      </c>
      <c r="I133" s="24">
        <f t="shared" si="7"/>
        <v>0</v>
      </c>
    </row>
    <row r="134" spans="1:9" ht="14.25" customHeight="1" x14ac:dyDescent="0.2">
      <c r="A134" s="22" t="s">
        <v>5089</v>
      </c>
      <c r="B134" s="22" t="s">
        <v>5600</v>
      </c>
      <c r="C134" s="22">
        <v>2.2000000000000002</v>
      </c>
      <c r="D134" s="22">
        <v>3</v>
      </c>
      <c r="E134" s="36">
        <v>1032.69</v>
      </c>
      <c r="F134" s="35"/>
      <c r="G134" s="36">
        <f t="shared" si="5"/>
        <v>0</v>
      </c>
      <c r="H134" s="36">
        <f t="shared" si="6"/>
        <v>0</v>
      </c>
      <c r="I134" s="24">
        <f t="shared" si="7"/>
        <v>0</v>
      </c>
    </row>
    <row r="135" spans="1:9" ht="14.25" customHeight="1" x14ac:dyDescent="0.2">
      <c r="A135" s="22" t="s">
        <v>5090</v>
      </c>
      <c r="B135" s="22" t="s">
        <v>5601</v>
      </c>
      <c r="C135" s="22">
        <v>0.75</v>
      </c>
      <c r="D135" s="22">
        <v>1</v>
      </c>
      <c r="E135" s="36">
        <v>659.07</v>
      </c>
      <c r="F135" s="35"/>
      <c r="G135" s="36">
        <f t="shared" si="5"/>
        <v>0</v>
      </c>
      <c r="H135" s="36">
        <f t="shared" si="6"/>
        <v>0</v>
      </c>
      <c r="I135" s="24">
        <f t="shared" si="7"/>
        <v>0</v>
      </c>
    </row>
    <row r="136" spans="1:9" ht="14.25" customHeight="1" x14ac:dyDescent="0.2">
      <c r="A136" s="22" t="s">
        <v>5091</v>
      </c>
      <c r="B136" s="22" t="s">
        <v>5602</v>
      </c>
      <c r="C136" s="22">
        <v>1.1000000000000001</v>
      </c>
      <c r="D136" s="22">
        <v>1.5</v>
      </c>
      <c r="E136" s="36">
        <v>732.29</v>
      </c>
      <c r="F136" s="35"/>
      <c r="G136" s="36">
        <f t="shared" si="5"/>
        <v>0</v>
      </c>
      <c r="H136" s="36">
        <f t="shared" si="6"/>
        <v>0</v>
      </c>
      <c r="I136" s="24">
        <f t="shared" si="7"/>
        <v>0</v>
      </c>
    </row>
    <row r="137" spans="1:9" ht="14.25" customHeight="1" x14ac:dyDescent="0.2">
      <c r="A137" s="22" t="s">
        <v>5092</v>
      </c>
      <c r="B137" s="22" t="s">
        <v>5603</v>
      </c>
      <c r="C137" s="22">
        <v>1.5</v>
      </c>
      <c r="D137" s="22">
        <v>2</v>
      </c>
      <c r="E137" s="36">
        <v>820.46</v>
      </c>
      <c r="F137" s="35"/>
      <c r="G137" s="36">
        <f t="shared" si="5"/>
        <v>0</v>
      </c>
      <c r="H137" s="36">
        <f t="shared" si="6"/>
        <v>0</v>
      </c>
      <c r="I137" s="24">
        <f t="shared" si="7"/>
        <v>0</v>
      </c>
    </row>
    <row r="138" spans="1:9" ht="14.25" customHeight="1" x14ac:dyDescent="0.2">
      <c r="A138" s="22" t="s">
        <v>5093</v>
      </c>
      <c r="B138" s="22" t="s">
        <v>5604</v>
      </c>
      <c r="C138" s="22">
        <v>2.2000000000000002</v>
      </c>
      <c r="D138" s="22">
        <v>3</v>
      </c>
      <c r="E138" s="36">
        <v>1025.2</v>
      </c>
      <c r="F138" s="35"/>
      <c r="G138" s="36">
        <f t="shared" si="5"/>
        <v>0</v>
      </c>
      <c r="H138" s="36">
        <f t="shared" si="6"/>
        <v>0</v>
      </c>
      <c r="I138" s="24">
        <f t="shared" si="7"/>
        <v>0</v>
      </c>
    </row>
    <row r="139" spans="1:9" ht="14.25" customHeight="1" x14ac:dyDescent="0.2">
      <c r="A139" s="22" t="s">
        <v>5094</v>
      </c>
      <c r="B139" s="22" t="s">
        <v>5605</v>
      </c>
      <c r="C139" s="22">
        <v>0.75</v>
      </c>
      <c r="D139" s="22">
        <v>1</v>
      </c>
      <c r="E139" s="36">
        <v>626.17999999999995</v>
      </c>
      <c r="F139" s="35"/>
      <c r="G139" s="36">
        <f t="shared" si="5"/>
        <v>0</v>
      </c>
      <c r="H139" s="36">
        <f t="shared" si="6"/>
        <v>0</v>
      </c>
      <c r="I139" s="24">
        <f t="shared" si="7"/>
        <v>0</v>
      </c>
    </row>
    <row r="140" spans="1:9" ht="14.25" customHeight="1" x14ac:dyDescent="0.2">
      <c r="A140" s="22" t="s">
        <v>5095</v>
      </c>
      <c r="B140" s="22" t="s">
        <v>5606</v>
      </c>
      <c r="C140" s="22">
        <v>1.1000000000000001</v>
      </c>
      <c r="D140" s="22">
        <v>1.5</v>
      </c>
      <c r="E140" s="36">
        <v>680</v>
      </c>
      <c r="F140" s="35"/>
      <c r="G140" s="36">
        <f t="shared" si="5"/>
        <v>0</v>
      </c>
      <c r="H140" s="36">
        <f t="shared" si="6"/>
        <v>0</v>
      </c>
      <c r="I140" s="24">
        <f t="shared" si="7"/>
        <v>0</v>
      </c>
    </row>
    <row r="141" spans="1:9" ht="14.25" customHeight="1" x14ac:dyDescent="0.2">
      <c r="A141" s="22" t="s">
        <v>5096</v>
      </c>
      <c r="B141" s="22" t="s">
        <v>5607</v>
      </c>
      <c r="C141" s="22">
        <v>1.5</v>
      </c>
      <c r="D141" s="22">
        <v>2</v>
      </c>
      <c r="E141" s="36">
        <v>739.76</v>
      </c>
      <c r="F141" s="35"/>
      <c r="G141" s="36">
        <f t="shared" si="5"/>
        <v>0</v>
      </c>
      <c r="H141" s="36">
        <f t="shared" si="6"/>
        <v>0</v>
      </c>
      <c r="I141" s="24">
        <f t="shared" si="7"/>
        <v>0</v>
      </c>
    </row>
    <row r="142" spans="1:9" ht="14.25" customHeight="1" x14ac:dyDescent="0.2">
      <c r="A142" s="22" t="s">
        <v>5097</v>
      </c>
      <c r="B142" s="22" t="s">
        <v>5608</v>
      </c>
      <c r="C142" s="22">
        <v>2.2000000000000002</v>
      </c>
      <c r="D142" s="22">
        <v>3</v>
      </c>
      <c r="E142" s="36">
        <v>938.54</v>
      </c>
      <c r="F142" s="35"/>
      <c r="G142" s="36">
        <f>IF(F142="",IF($I$8="","",$I$8),F142)</f>
        <v>0</v>
      </c>
      <c r="H142" s="36">
        <f>ROUND(E142*(G142),2)</f>
        <v>0</v>
      </c>
      <c r="I142" s="24">
        <f>H142*$I$10</f>
        <v>0</v>
      </c>
    </row>
    <row r="143" spans="1:9" ht="14.25" customHeight="1" x14ac:dyDescent="0.2">
      <c r="A143" s="22" t="s">
        <v>5098</v>
      </c>
      <c r="B143" s="22" t="s">
        <v>5609</v>
      </c>
      <c r="C143" s="22">
        <v>2.2000000000000002</v>
      </c>
      <c r="D143" s="22">
        <v>3</v>
      </c>
      <c r="E143" s="36">
        <v>1005.8</v>
      </c>
      <c r="F143" s="35"/>
      <c r="G143" s="36">
        <f>IF(F143="",IF($I$8="","",$I$8),F143)</f>
        <v>0</v>
      </c>
      <c r="H143" s="36">
        <f>ROUND(E143*(G143),2)</f>
        <v>0</v>
      </c>
      <c r="I143" s="24">
        <f>H143*$I$10</f>
        <v>0</v>
      </c>
    </row>
    <row r="145" spans="1:9" ht="14.25" customHeight="1" x14ac:dyDescent="0.2">
      <c r="A145" s="22" t="s">
        <v>1046</v>
      </c>
      <c r="B145" s="22" t="s">
        <v>1047</v>
      </c>
      <c r="C145" s="94">
        <v>4</v>
      </c>
      <c r="D145" s="94">
        <v>5.5</v>
      </c>
      <c r="E145" s="36">
        <v>883.71</v>
      </c>
      <c r="F145" s="35"/>
      <c r="G145" s="36">
        <f>IF(F145="",IF('SDX, SDS'!$I$8="","",'SDX, SDS'!$I$8),F145)</f>
        <v>0</v>
      </c>
      <c r="H145" s="36">
        <f t="shared" ref="H145:H176" si="8">ROUND(E145*(G145),2)</f>
        <v>0</v>
      </c>
      <c r="I145" s="24">
        <f>H145*'SDX, SDS'!$I$10</f>
        <v>0</v>
      </c>
    </row>
    <row r="146" spans="1:9" ht="14.25" customHeight="1" x14ac:dyDescent="0.2">
      <c r="A146" s="22" t="s">
        <v>1048</v>
      </c>
      <c r="B146" s="22" t="s">
        <v>1049</v>
      </c>
      <c r="C146" s="94">
        <v>5.5</v>
      </c>
      <c r="D146" s="94">
        <v>7.5</v>
      </c>
      <c r="E146" s="36">
        <v>1046.9000000000001</v>
      </c>
      <c r="F146" s="35"/>
      <c r="G146" s="36">
        <f>IF(F146="",IF('SDX, SDS'!$I$8="","",'SDX, SDS'!$I$8),F146)</f>
        <v>0</v>
      </c>
      <c r="H146" s="36">
        <f t="shared" si="8"/>
        <v>0</v>
      </c>
      <c r="I146" s="24">
        <f>H146*'SDX, SDS'!$I$10</f>
        <v>0</v>
      </c>
    </row>
    <row r="147" spans="1:9" ht="14.25" customHeight="1" x14ac:dyDescent="0.2">
      <c r="A147" s="22" t="s">
        <v>1050</v>
      </c>
      <c r="B147" s="22" t="s">
        <v>1051</v>
      </c>
      <c r="C147" s="94">
        <v>7.5</v>
      </c>
      <c r="D147" s="94">
        <v>10</v>
      </c>
      <c r="E147" s="36">
        <v>1172.07</v>
      </c>
      <c r="F147" s="35"/>
      <c r="G147" s="36">
        <f>IF(F147="",IF('SDX, SDS'!$I$8="","",'SDX, SDS'!$I$8),F147)</f>
        <v>0</v>
      </c>
      <c r="H147" s="36">
        <f t="shared" si="8"/>
        <v>0</v>
      </c>
      <c r="I147" s="24">
        <f>H147*'SDX, SDS'!$I$10</f>
        <v>0</v>
      </c>
    </row>
    <row r="148" spans="1:9" ht="14.25" customHeight="1" x14ac:dyDescent="0.2">
      <c r="A148" s="22" t="s">
        <v>1052</v>
      </c>
      <c r="B148" s="22" t="s">
        <v>1053</v>
      </c>
      <c r="C148" s="94">
        <v>9.1999999999999993</v>
      </c>
      <c r="D148" s="94">
        <v>12.5</v>
      </c>
      <c r="E148" s="36">
        <v>1380.44</v>
      </c>
      <c r="F148" s="35"/>
      <c r="G148" s="36">
        <f>IF(F148="",IF('SDX, SDS'!$I$8="","",'SDX, SDS'!$I$8),F148)</f>
        <v>0</v>
      </c>
      <c r="H148" s="36">
        <f t="shared" si="8"/>
        <v>0</v>
      </c>
      <c r="I148" s="24">
        <f>H148*'SDX, SDS'!$I$10</f>
        <v>0</v>
      </c>
    </row>
    <row r="149" spans="1:9" ht="14.25" customHeight="1" x14ac:dyDescent="0.2">
      <c r="A149" s="22" t="s">
        <v>1054</v>
      </c>
      <c r="B149" s="22" t="s">
        <v>1055</v>
      </c>
      <c r="C149" s="94">
        <v>11</v>
      </c>
      <c r="D149" s="94">
        <v>15</v>
      </c>
      <c r="E149" s="36">
        <v>1501.58</v>
      </c>
      <c r="F149" s="35"/>
      <c r="G149" s="36">
        <f>IF(F149="",IF('SDX, SDS'!$I$8="","",'SDX, SDS'!$I$8),F149)</f>
        <v>0</v>
      </c>
      <c r="H149" s="36">
        <f t="shared" si="8"/>
        <v>0</v>
      </c>
      <c r="I149" s="24">
        <f>H149*'SDX, SDS'!$I$10</f>
        <v>0</v>
      </c>
    </row>
    <row r="150" spans="1:9" ht="14.25" customHeight="1" x14ac:dyDescent="0.2">
      <c r="A150" s="22" t="s">
        <v>1056</v>
      </c>
      <c r="B150" s="22" t="s">
        <v>1057</v>
      </c>
      <c r="C150" s="94" t="s">
        <v>1058</v>
      </c>
      <c r="D150" s="94" t="s">
        <v>1059</v>
      </c>
      <c r="E150" s="36">
        <v>1765.37</v>
      </c>
      <c r="F150" s="35"/>
      <c r="G150" s="36">
        <f>IF(F150="",IF('SDX, SDS'!$I$8="","",'SDX, SDS'!$I$8),F150)</f>
        <v>0</v>
      </c>
      <c r="H150" s="36">
        <f t="shared" si="8"/>
        <v>0</v>
      </c>
      <c r="I150" s="24">
        <f>H150*'SDX, SDS'!$I$10</f>
        <v>0</v>
      </c>
    </row>
    <row r="151" spans="1:9" ht="14.25" customHeight="1" x14ac:dyDescent="0.2">
      <c r="A151" s="22" t="s">
        <v>1060</v>
      </c>
      <c r="B151" s="22" t="s">
        <v>1061</v>
      </c>
      <c r="C151" s="94">
        <v>4</v>
      </c>
      <c r="D151" s="94">
        <v>5.5</v>
      </c>
      <c r="E151" s="36">
        <v>841.59</v>
      </c>
      <c r="F151" s="35"/>
      <c r="G151" s="36">
        <f>IF(F151="",IF('SDX, SDS'!$I$8="","",'SDX, SDS'!$I$8),F151)</f>
        <v>0</v>
      </c>
      <c r="H151" s="36">
        <f t="shared" si="8"/>
        <v>0</v>
      </c>
      <c r="I151" s="24">
        <f>H151*'SDX, SDS'!$I$10</f>
        <v>0</v>
      </c>
    </row>
    <row r="152" spans="1:9" ht="14.25" customHeight="1" x14ac:dyDescent="0.2">
      <c r="A152" s="22" t="s">
        <v>1062</v>
      </c>
      <c r="B152" s="22" t="s">
        <v>1063</v>
      </c>
      <c r="C152" s="94">
        <v>5.5</v>
      </c>
      <c r="D152" s="94">
        <v>7.5</v>
      </c>
      <c r="E152" s="36">
        <v>920.62</v>
      </c>
      <c r="F152" s="35"/>
      <c r="G152" s="36">
        <f>IF(F152="",IF('SDX, SDS'!$I$8="","",'SDX, SDS'!$I$8),F152)</f>
        <v>0</v>
      </c>
      <c r="H152" s="36">
        <f t="shared" si="8"/>
        <v>0</v>
      </c>
      <c r="I152" s="24">
        <f>H152*'SDX, SDS'!$I$10</f>
        <v>0</v>
      </c>
    </row>
    <row r="153" spans="1:9" ht="14.25" customHeight="1" x14ac:dyDescent="0.2">
      <c r="A153" s="22" t="s">
        <v>1064</v>
      </c>
      <c r="B153" s="22" t="s">
        <v>1065</v>
      </c>
      <c r="C153" s="94">
        <v>7.5</v>
      </c>
      <c r="D153" s="94">
        <v>10</v>
      </c>
      <c r="E153" s="36">
        <v>1070.48</v>
      </c>
      <c r="F153" s="35"/>
      <c r="G153" s="36">
        <f>IF(F153="",IF('SDX, SDS'!$I$8="","",'SDX, SDS'!$I$8),F153)</f>
        <v>0</v>
      </c>
      <c r="H153" s="36">
        <f t="shared" si="8"/>
        <v>0</v>
      </c>
      <c r="I153" s="24">
        <f>H153*'SDX, SDS'!$I$10</f>
        <v>0</v>
      </c>
    </row>
    <row r="154" spans="1:9" ht="14.25" customHeight="1" x14ac:dyDescent="0.2">
      <c r="A154" s="22" t="s">
        <v>1066</v>
      </c>
      <c r="B154" s="22" t="s">
        <v>1067</v>
      </c>
      <c r="C154" s="94">
        <v>9.1999999999999993</v>
      </c>
      <c r="D154" s="94">
        <v>12.5</v>
      </c>
      <c r="E154" s="36">
        <v>1172.07</v>
      </c>
      <c r="F154" s="35"/>
      <c r="G154" s="36">
        <f>IF(F154="",IF('SDX, SDS'!$I$8="","",'SDX, SDS'!$I$8),F154)</f>
        <v>0</v>
      </c>
      <c r="H154" s="36">
        <f t="shared" si="8"/>
        <v>0</v>
      </c>
      <c r="I154" s="24">
        <f>H154*'SDX, SDS'!$I$10</f>
        <v>0</v>
      </c>
    </row>
    <row r="155" spans="1:9" ht="14.25" customHeight="1" x14ac:dyDescent="0.2">
      <c r="A155" s="22" t="s">
        <v>1068</v>
      </c>
      <c r="B155" s="22" t="s">
        <v>1069</v>
      </c>
      <c r="C155" s="94">
        <v>11</v>
      </c>
      <c r="D155" s="94">
        <v>15</v>
      </c>
      <c r="E155" s="36">
        <v>1358.89</v>
      </c>
      <c r="F155" s="35"/>
      <c r="G155" s="36">
        <f>IF(F155="",IF('SDX, SDS'!$I$8="","",'SDX, SDS'!$I$8),F155)</f>
        <v>0</v>
      </c>
      <c r="H155" s="36">
        <f t="shared" si="8"/>
        <v>0</v>
      </c>
      <c r="I155" s="24">
        <f>H155*'SDX, SDS'!$I$10</f>
        <v>0</v>
      </c>
    </row>
    <row r="156" spans="1:9" ht="14.25" customHeight="1" x14ac:dyDescent="0.2">
      <c r="A156" s="22" t="s">
        <v>1070</v>
      </c>
      <c r="B156" s="22" t="s">
        <v>1071</v>
      </c>
      <c r="C156" s="94" t="s">
        <v>1058</v>
      </c>
      <c r="D156" s="94" t="s">
        <v>1059</v>
      </c>
      <c r="E156" s="36">
        <v>1418.4</v>
      </c>
      <c r="F156" s="35"/>
      <c r="G156" s="36">
        <f>IF(F156="",IF('SDX, SDS'!$I$8="","",'SDX, SDS'!$I$8),F156)</f>
        <v>0</v>
      </c>
      <c r="H156" s="36">
        <f t="shared" si="8"/>
        <v>0</v>
      </c>
      <c r="I156" s="24">
        <f>H156*'SDX, SDS'!$I$10</f>
        <v>0</v>
      </c>
    </row>
    <row r="157" spans="1:9" ht="14.25" customHeight="1" x14ac:dyDescent="0.2">
      <c r="A157" s="22" t="s">
        <v>1072</v>
      </c>
      <c r="B157" s="22" t="s">
        <v>1073</v>
      </c>
      <c r="C157" s="94">
        <v>15</v>
      </c>
      <c r="D157" s="94">
        <v>20</v>
      </c>
      <c r="E157" s="36">
        <v>1560.06</v>
      </c>
      <c r="F157" s="35"/>
      <c r="G157" s="36">
        <f>IF(F157="",IF('SDX, SDS'!$I$8="","",'SDX, SDS'!$I$8),F157)</f>
        <v>0</v>
      </c>
      <c r="H157" s="36">
        <f t="shared" si="8"/>
        <v>0</v>
      </c>
      <c r="I157" s="24">
        <f>H157*'SDX, SDS'!$I$10</f>
        <v>0</v>
      </c>
    </row>
    <row r="158" spans="1:9" ht="14.25" customHeight="1" x14ac:dyDescent="0.2">
      <c r="A158" s="22" t="s">
        <v>1074</v>
      </c>
      <c r="B158" s="22" t="s">
        <v>1075</v>
      </c>
      <c r="C158" s="94">
        <v>18.5</v>
      </c>
      <c r="D158" s="94">
        <v>25</v>
      </c>
      <c r="E158" s="36">
        <v>1765.37</v>
      </c>
      <c r="F158" s="35"/>
      <c r="G158" s="36">
        <f>IF(F158="",IF('SDX, SDS'!$I$8="","",'SDX, SDS'!$I$8),F158)</f>
        <v>0</v>
      </c>
      <c r="H158" s="36">
        <f t="shared" si="8"/>
        <v>0</v>
      </c>
      <c r="I158" s="24">
        <f>H158*'SDX, SDS'!$I$10</f>
        <v>0</v>
      </c>
    </row>
    <row r="159" spans="1:9" ht="14.25" customHeight="1" x14ac:dyDescent="0.2">
      <c r="A159" s="22" t="s">
        <v>1076</v>
      </c>
      <c r="B159" s="22" t="s">
        <v>1077</v>
      </c>
      <c r="C159" s="94">
        <v>4</v>
      </c>
      <c r="D159" s="94">
        <v>5.5</v>
      </c>
      <c r="E159" s="36">
        <v>841.59</v>
      </c>
      <c r="F159" s="35"/>
      <c r="G159" s="36">
        <f>IF(F159="",IF('SDX, SDS'!$I$8="","",'SDX, SDS'!$I$8),F159)</f>
        <v>0</v>
      </c>
      <c r="H159" s="36">
        <f t="shared" si="8"/>
        <v>0</v>
      </c>
      <c r="I159" s="24">
        <f>H159*'SDX, SDS'!$I$10</f>
        <v>0</v>
      </c>
    </row>
    <row r="160" spans="1:9" ht="14.25" customHeight="1" x14ac:dyDescent="0.2">
      <c r="A160" s="22" t="s">
        <v>1078</v>
      </c>
      <c r="B160" s="22" t="s">
        <v>1079</v>
      </c>
      <c r="C160" s="94">
        <v>5.5</v>
      </c>
      <c r="D160" s="94">
        <v>7.5</v>
      </c>
      <c r="E160" s="36">
        <v>920.62</v>
      </c>
      <c r="F160" s="35"/>
      <c r="G160" s="36">
        <f>IF(F160="",IF('SDX, SDS'!$I$8="","",'SDX, SDS'!$I$8),F160)</f>
        <v>0</v>
      </c>
      <c r="H160" s="36">
        <f t="shared" si="8"/>
        <v>0</v>
      </c>
      <c r="I160" s="24">
        <f>H160*'SDX, SDS'!$I$10</f>
        <v>0</v>
      </c>
    </row>
    <row r="161" spans="1:9" ht="14.25" customHeight="1" x14ac:dyDescent="0.2">
      <c r="A161" s="22" t="s">
        <v>1080</v>
      </c>
      <c r="B161" s="22" t="s">
        <v>1081</v>
      </c>
      <c r="C161" s="94">
        <v>7.5</v>
      </c>
      <c r="D161" s="94">
        <v>10</v>
      </c>
      <c r="E161" s="36">
        <v>966.85</v>
      </c>
      <c r="F161" s="35"/>
      <c r="G161" s="36">
        <f>IF(F161="",IF('SDX, SDS'!$I$8="","",'SDX, SDS'!$I$8),F161)</f>
        <v>0</v>
      </c>
      <c r="H161" s="36">
        <f t="shared" si="8"/>
        <v>0</v>
      </c>
      <c r="I161" s="24">
        <f>H161*'SDX, SDS'!$I$10</f>
        <v>0</v>
      </c>
    </row>
    <row r="162" spans="1:9" ht="14.25" customHeight="1" x14ac:dyDescent="0.2">
      <c r="A162" s="22" t="s">
        <v>1082</v>
      </c>
      <c r="B162" s="22" t="s">
        <v>1083</v>
      </c>
      <c r="C162" s="94">
        <v>9.1999999999999993</v>
      </c>
      <c r="D162" s="94">
        <v>12.5</v>
      </c>
      <c r="E162" s="36">
        <v>1070.48</v>
      </c>
      <c r="F162" s="35"/>
      <c r="G162" s="36">
        <f>IF(F162="",IF('SDX, SDS'!$I$8="","",'SDX, SDS'!$I$8),F162)</f>
        <v>0</v>
      </c>
      <c r="H162" s="36">
        <f t="shared" si="8"/>
        <v>0</v>
      </c>
      <c r="I162" s="24">
        <f>H162*'SDX, SDS'!$I$10</f>
        <v>0</v>
      </c>
    </row>
    <row r="163" spans="1:9" ht="14.25" customHeight="1" x14ac:dyDescent="0.2">
      <c r="A163" s="22" t="s">
        <v>1084</v>
      </c>
      <c r="B163" s="22" t="s">
        <v>1085</v>
      </c>
      <c r="C163" s="94">
        <v>11</v>
      </c>
      <c r="D163" s="94">
        <v>15</v>
      </c>
      <c r="E163" s="36">
        <v>1142.3</v>
      </c>
      <c r="F163" s="35"/>
      <c r="G163" s="36">
        <f>IF(F163="",IF('SDX, SDS'!$I$8="","",'SDX, SDS'!$I$8),F163)</f>
        <v>0</v>
      </c>
      <c r="H163" s="36">
        <f t="shared" si="8"/>
        <v>0</v>
      </c>
      <c r="I163" s="24">
        <f>H163*'SDX, SDS'!$I$10</f>
        <v>0</v>
      </c>
    </row>
    <row r="164" spans="1:9" ht="14.25" customHeight="1" x14ac:dyDescent="0.2">
      <c r="A164" s="22" t="s">
        <v>1086</v>
      </c>
      <c r="B164" s="22" t="s">
        <v>1087</v>
      </c>
      <c r="C164" s="94" t="s">
        <v>1058</v>
      </c>
      <c r="D164" s="94" t="s">
        <v>1059</v>
      </c>
      <c r="E164" s="36">
        <v>1184.22</v>
      </c>
      <c r="F164" s="35"/>
      <c r="G164" s="36">
        <f>IF(F164="",IF('SDX, SDS'!$I$8="","",'SDX, SDS'!$I$8),F164)</f>
        <v>0</v>
      </c>
      <c r="H164" s="36">
        <f t="shared" si="8"/>
        <v>0</v>
      </c>
      <c r="I164" s="24">
        <f>H164*'SDX, SDS'!$I$10</f>
        <v>0</v>
      </c>
    </row>
    <row r="165" spans="1:9" ht="14.25" customHeight="1" x14ac:dyDescent="0.2">
      <c r="A165" s="22" t="s">
        <v>1088</v>
      </c>
      <c r="B165" s="22" t="s">
        <v>1089</v>
      </c>
      <c r="C165" s="94">
        <v>15</v>
      </c>
      <c r="D165" s="94">
        <v>20</v>
      </c>
      <c r="E165" s="36">
        <v>1247.05</v>
      </c>
      <c r="F165" s="35"/>
      <c r="G165" s="36">
        <f>IF(F165="",IF('SDX, SDS'!$I$8="","",'SDX, SDS'!$I$8),F165)</f>
        <v>0</v>
      </c>
      <c r="H165" s="36">
        <f t="shared" si="8"/>
        <v>0</v>
      </c>
      <c r="I165" s="24">
        <f>H165*'SDX, SDS'!$I$10</f>
        <v>0</v>
      </c>
    </row>
    <row r="166" spans="1:9" ht="14.25" customHeight="1" x14ac:dyDescent="0.2">
      <c r="A166" s="22" t="s">
        <v>1090</v>
      </c>
      <c r="B166" s="22" t="s">
        <v>1091</v>
      </c>
      <c r="C166" s="94">
        <v>18.5</v>
      </c>
      <c r="D166" s="94">
        <v>25</v>
      </c>
      <c r="E166" s="36">
        <v>1404.05</v>
      </c>
      <c r="F166" s="35"/>
      <c r="G166" s="36">
        <f>IF(F166="",IF('SDX, SDS'!$I$8="","",'SDX, SDS'!$I$8),F166)</f>
        <v>0</v>
      </c>
      <c r="H166" s="36">
        <f t="shared" si="8"/>
        <v>0</v>
      </c>
      <c r="I166" s="24">
        <f>H166*'SDX, SDS'!$I$10</f>
        <v>0</v>
      </c>
    </row>
    <row r="167" spans="1:9" ht="14.25" customHeight="1" x14ac:dyDescent="0.2">
      <c r="A167" s="22" t="s">
        <v>1092</v>
      </c>
      <c r="B167" s="22" t="s">
        <v>1093</v>
      </c>
      <c r="C167" s="94">
        <v>22</v>
      </c>
      <c r="D167" s="94">
        <v>30</v>
      </c>
      <c r="E167" s="36">
        <v>1633.98</v>
      </c>
      <c r="F167" s="35"/>
      <c r="G167" s="36">
        <f>IF(F167="",IF('SDX, SDS'!$I$8="","",'SDX, SDS'!$I$8),F167)</f>
        <v>0</v>
      </c>
      <c r="H167" s="36">
        <f t="shared" si="8"/>
        <v>0</v>
      </c>
      <c r="I167" s="24">
        <f>H167*'SDX, SDS'!$I$10</f>
        <v>0</v>
      </c>
    </row>
    <row r="168" spans="1:9" ht="14.25" customHeight="1" x14ac:dyDescent="0.2">
      <c r="A168" s="22" t="s">
        <v>1094</v>
      </c>
      <c r="B168" s="22" t="s">
        <v>1095</v>
      </c>
      <c r="C168" s="94">
        <v>4</v>
      </c>
      <c r="D168" s="94">
        <v>5.5</v>
      </c>
      <c r="E168" s="36">
        <v>984.15</v>
      </c>
      <c r="F168" s="35"/>
      <c r="G168" s="36">
        <f>IF(F168="",IF('SDX, SDS'!$I$8="","",'SDX, SDS'!$I$8),F168)</f>
        <v>0</v>
      </c>
      <c r="H168" s="36">
        <f t="shared" si="8"/>
        <v>0</v>
      </c>
      <c r="I168" s="24">
        <f>H168*'SDX, SDS'!$I$10</f>
        <v>0</v>
      </c>
    </row>
    <row r="169" spans="1:9" ht="14.25" customHeight="1" x14ac:dyDescent="0.2">
      <c r="A169" s="22" t="s">
        <v>1096</v>
      </c>
      <c r="B169" s="22" t="s">
        <v>1097</v>
      </c>
      <c r="C169" s="94">
        <v>5.5</v>
      </c>
      <c r="D169" s="94">
        <v>7.5</v>
      </c>
      <c r="E169" s="36">
        <v>1102.75</v>
      </c>
      <c r="F169" s="35"/>
      <c r="G169" s="36">
        <f>IF(F169="",IF('SDX, SDS'!$I$8="","",'SDX, SDS'!$I$8),F169)</f>
        <v>0</v>
      </c>
      <c r="H169" s="36">
        <f t="shared" si="8"/>
        <v>0</v>
      </c>
      <c r="I169" s="24">
        <f>H169*'SDX, SDS'!$I$10</f>
        <v>0</v>
      </c>
    </row>
    <row r="170" spans="1:9" ht="14.25" customHeight="1" x14ac:dyDescent="0.2">
      <c r="A170" s="22" t="s">
        <v>1098</v>
      </c>
      <c r="B170" s="22" t="s">
        <v>1099</v>
      </c>
      <c r="C170" s="94">
        <v>7.5</v>
      </c>
      <c r="D170" s="94">
        <v>10</v>
      </c>
      <c r="E170" s="36">
        <v>1191.71</v>
      </c>
      <c r="F170" s="35"/>
      <c r="G170" s="36">
        <f>IF(F170="",IF('SDX, SDS'!$I$8="","",'SDX, SDS'!$I$8),F170)</f>
        <v>0</v>
      </c>
      <c r="H170" s="36">
        <f t="shared" si="8"/>
        <v>0</v>
      </c>
      <c r="I170" s="24">
        <f>H170*'SDX, SDS'!$I$10</f>
        <v>0</v>
      </c>
    </row>
    <row r="171" spans="1:9" ht="14.25" customHeight="1" x14ac:dyDescent="0.2">
      <c r="A171" s="22" t="s">
        <v>1100</v>
      </c>
      <c r="B171" s="22" t="s">
        <v>1101</v>
      </c>
      <c r="C171" s="94">
        <v>9.1999999999999993</v>
      </c>
      <c r="D171" s="94">
        <v>12.5</v>
      </c>
      <c r="E171" s="36">
        <v>1310.3</v>
      </c>
      <c r="F171" s="35"/>
      <c r="G171" s="36">
        <f>IF(F171="",IF('SDX, SDS'!$I$8="","",'SDX, SDS'!$I$8),F171)</f>
        <v>0</v>
      </c>
      <c r="H171" s="36">
        <f t="shared" si="8"/>
        <v>0</v>
      </c>
      <c r="I171" s="24">
        <f>H171*'SDX, SDS'!$I$10</f>
        <v>0</v>
      </c>
    </row>
    <row r="172" spans="1:9" ht="14.25" customHeight="1" x14ac:dyDescent="0.2">
      <c r="A172" s="22" t="s">
        <v>1102</v>
      </c>
      <c r="B172" s="22" t="s">
        <v>1103</v>
      </c>
      <c r="C172" s="94">
        <v>9.1999999999999993</v>
      </c>
      <c r="D172" s="94">
        <v>12.5</v>
      </c>
      <c r="E172" s="36">
        <v>1414.07</v>
      </c>
      <c r="F172" s="35"/>
      <c r="G172" s="36">
        <f>IF(F172="",IF('SDX, SDS'!$I$8="","",'SDX, SDS'!$I$8),F172)</f>
        <v>0</v>
      </c>
      <c r="H172" s="36">
        <f t="shared" si="8"/>
        <v>0</v>
      </c>
      <c r="I172" s="24">
        <f>H172*'SDX, SDS'!$I$10</f>
        <v>0</v>
      </c>
    </row>
    <row r="173" spans="1:9" ht="14.25" customHeight="1" x14ac:dyDescent="0.2">
      <c r="A173" s="22" t="s">
        <v>1104</v>
      </c>
      <c r="B173" s="22" t="s">
        <v>1105</v>
      </c>
      <c r="C173" s="94">
        <v>11</v>
      </c>
      <c r="D173" s="94">
        <v>15</v>
      </c>
      <c r="E173" s="36">
        <v>1523.57</v>
      </c>
      <c r="F173" s="35"/>
      <c r="G173" s="36">
        <f>IF(F173="",IF('SDX, SDS'!$I$8="","",'SDX, SDS'!$I$8),F173)</f>
        <v>0</v>
      </c>
      <c r="H173" s="36">
        <f t="shared" si="8"/>
        <v>0</v>
      </c>
      <c r="I173" s="24">
        <f>H173*'SDX, SDS'!$I$10</f>
        <v>0</v>
      </c>
    </row>
    <row r="174" spans="1:9" ht="14.25" customHeight="1" x14ac:dyDescent="0.2">
      <c r="A174" s="22" t="s">
        <v>1106</v>
      </c>
      <c r="B174" s="22" t="s">
        <v>1107</v>
      </c>
      <c r="C174" s="94" t="s">
        <v>1058</v>
      </c>
      <c r="D174" s="94" t="s">
        <v>1059</v>
      </c>
      <c r="E174" s="36">
        <v>1626.18</v>
      </c>
      <c r="F174" s="35"/>
      <c r="G174" s="36">
        <f>IF(F174="",IF('SDX, SDS'!$I$8="","",'SDX, SDS'!$I$8),F174)</f>
        <v>0</v>
      </c>
      <c r="H174" s="36">
        <f t="shared" si="8"/>
        <v>0</v>
      </c>
      <c r="I174" s="24">
        <f>H174*'SDX, SDS'!$I$10</f>
        <v>0</v>
      </c>
    </row>
    <row r="175" spans="1:9" ht="14.25" customHeight="1" x14ac:dyDescent="0.2">
      <c r="A175" s="22" t="s">
        <v>1108</v>
      </c>
      <c r="B175" s="22" t="s">
        <v>1109</v>
      </c>
      <c r="C175" s="94">
        <v>15</v>
      </c>
      <c r="D175" s="94">
        <v>20</v>
      </c>
      <c r="E175" s="36">
        <v>1808.65</v>
      </c>
      <c r="F175" s="35"/>
      <c r="G175" s="36">
        <f>IF(F175="",IF('SDX, SDS'!$I$8="","",'SDX, SDS'!$I$8),F175)</f>
        <v>0</v>
      </c>
      <c r="H175" s="36">
        <f t="shared" si="8"/>
        <v>0</v>
      </c>
      <c r="I175" s="24">
        <f>H175*'SDX, SDS'!$I$10</f>
        <v>0</v>
      </c>
    </row>
    <row r="176" spans="1:9" ht="14.25" customHeight="1" x14ac:dyDescent="0.2">
      <c r="A176" s="22" t="s">
        <v>1110</v>
      </c>
      <c r="B176" s="22" t="s">
        <v>1111</v>
      </c>
      <c r="C176" s="94">
        <v>18.5</v>
      </c>
      <c r="D176" s="94">
        <v>25</v>
      </c>
      <c r="E176" s="36">
        <v>2075.5100000000002</v>
      </c>
      <c r="F176" s="35"/>
      <c r="G176" s="36">
        <f>IF(F176="",IF('SDX, SDS'!$I$8="","",'SDX, SDS'!$I$8),F176)</f>
        <v>0</v>
      </c>
      <c r="H176" s="36">
        <f t="shared" si="8"/>
        <v>0</v>
      </c>
      <c r="I176" s="24">
        <f>H176*'SDX, SDS'!$I$10</f>
        <v>0</v>
      </c>
    </row>
    <row r="177" spans="1:9" ht="14.25" customHeight="1" x14ac:dyDescent="0.2">
      <c r="A177" s="22" t="s">
        <v>1112</v>
      </c>
      <c r="B177" s="22" t="s">
        <v>1113</v>
      </c>
      <c r="C177" s="94">
        <v>22</v>
      </c>
      <c r="D177" s="94">
        <v>30</v>
      </c>
      <c r="E177" s="36">
        <v>2288.79</v>
      </c>
      <c r="F177" s="35"/>
      <c r="G177" s="36">
        <f>IF(F177="",IF('SDX, SDS'!$I$8="","",'SDX, SDS'!$I$8),F177)</f>
        <v>0</v>
      </c>
      <c r="H177" s="36">
        <f t="shared" ref="H177:H198" si="9">ROUND(E177*(G177),2)</f>
        <v>0</v>
      </c>
      <c r="I177" s="24">
        <f>H177*'SDX, SDS'!$I$10</f>
        <v>0</v>
      </c>
    </row>
    <row r="178" spans="1:9" ht="14.25" customHeight="1" x14ac:dyDescent="0.2">
      <c r="A178" s="22" t="s">
        <v>1114</v>
      </c>
      <c r="B178" s="22" t="s">
        <v>1115</v>
      </c>
      <c r="C178" s="94">
        <v>4</v>
      </c>
      <c r="D178" s="94">
        <v>5.5</v>
      </c>
      <c r="E178" s="36">
        <v>875.82</v>
      </c>
      <c r="F178" s="35"/>
      <c r="G178" s="36">
        <f>IF(F178="",IF('SDX, SDS'!$I$8="","",'SDX, SDS'!$I$8),F178)</f>
        <v>0</v>
      </c>
      <c r="H178" s="36">
        <f t="shared" si="9"/>
        <v>0</v>
      </c>
      <c r="I178" s="24">
        <f>H178*'SDX, SDS'!$I$10</f>
        <v>0</v>
      </c>
    </row>
    <row r="179" spans="1:9" ht="14.25" customHeight="1" x14ac:dyDescent="0.2">
      <c r="A179" s="22" t="s">
        <v>1116</v>
      </c>
      <c r="B179" s="22" t="s">
        <v>1117</v>
      </c>
      <c r="C179" s="94">
        <v>5.5</v>
      </c>
      <c r="D179" s="94">
        <v>7.5</v>
      </c>
      <c r="E179" s="36">
        <v>984.15</v>
      </c>
      <c r="F179" s="35"/>
      <c r="G179" s="36">
        <f>IF(F179="",IF('SDX, SDS'!$I$8="","",'SDX, SDS'!$I$8),F179)</f>
        <v>0</v>
      </c>
      <c r="H179" s="36">
        <f t="shared" si="9"/>
        <v>0</v>
      </c>
      <c r="I179" s="24">
        <f>H179*'SDX, SDS'!$I$10</f>
        <v>0</v>
      </c>
    </row>
    <row r="180" spans="1:9" ht="14.25" customHeight="1" x14ac:dyDescent="0.2">
      <c r="A180" s="22" t="s">
        <v>1118</v>
      </c>
      <c r="B180" s="22" t="s">
        <v>1119</v>
      </c>
      <c r="C180" s="94">
        <v>7.5</v>
      </c>
      <c r="D180" s="94">
        <v>10</v>
      </c>
      <c r="E180" s="36">
        <v>1102.75</v>
      </c>
      <c r="F180" s="35"/>
      <c r="G180" s="36">
        <f>IF(F180="",IF('SDX, SDS'!$I$8="","",'SDX, SDS'!$I$8),F180)</f>
        <v>0</v>
      </c>
      <c r="H180" s="36">
        <f t="shared" si="9"/>
        <v>0</v>
      </c>
      <c r="I180" s="24">
        <f>H180*'SDX, SDS'!$I$10</f>
        <v>0</v>
      </c>
    </row>
    <row r="181" spans="1:9" ht="14.25" customHeight="1" x14ac:dyDescent="0.2">
      <c r="A181" s="22" t="s">
        <v>1120</v>
      </c>
      <c r="B181" s="22" t="s">
        <v>1121</v>
      </c>
      <c r="C181" s="94">
        <v>9.1999999999999993</v>
      </c>
      <c r="D181" s="94">
        <v>12.5</v>
      </c>
      <c r="E181" s="36">
        <v>1191.71</v>
      </c>
      <c r="F181" s="35"/>
      <c r="G181" s="36">
        <f>IF(F181="",IF('SDX, SDS'!$I$8="","",'SDX, SDS'!$I$8),F181)</f>
        <v>0</v>
      </c>
      <c r="H181" s="36">
        <f t="shared" si="9"/>
        <v>0</v>
      </c>
      <c r="I181" s="24">
        <f>H181*'SDX, SDS'!$I$10</f>
        <v>0</v>
      </c>
    </row>
    <row r="182" spans="1:9" ht="14.25" customHeight="1" x14ac:dyDescent="0.2">
      <c r="A182" s="22" t="s">
        <v>1122</v>
      </c>
      <c r="B182" s="22" t="s">
        <v>1123</v>
      </c>
      <c r="C182" s="94">
        <v>11</v>
      </c>
      <c r="D182" s="94">
        <v>15</v>
      </c>
      <c r="E182" s="36">
        <v>1310.3</v>
      </c>
      <c r="F182" s="35"/>
      <c r="G182" s="36">
        <f>IF(F182="",IF('SDX, SDS'!$I$8="","",'SDX, SDS'!$I$8),F182)</f>
        <v>0</v>
      </c>
      <c r="H182" s="36">
        <f t="shared" si="9"/>
        <v>0</v>
      </c>
      <c r="I182" s="24">
        <f>H182*'SDX, SDS'!$I$10</f>
        <v>0</v>
      </c>
    </row>
    <row r="183" spans="1:9" ht="14.25" customHeight="1" x14ac:dyDescent="0.2">
      <c r="A183" s="22" t="s">
        <v>1124</v>
      </c>
      <c r="B183" s="22" t="s">
        <v>1125</v>
      </c>
      <c r="C183" s="94" t="s">
        <v>1058</v>
      </c>
      <c r="D183" s="94" t="s">
        <v>1059</v>
      </c>
      <c r="E183" s="36">
        <v>1414.07</v>
      </c>
      <c r="F183" s="35"/>
      <c r="G183" s="36">
        <f>IF(F183="",IF('SDX, SDS'!$I$8="","",'SDX, SDS'!$I$8),F183)</f>
        <v>0</v>
      </c>
      <c r="H183" s="36">
        <f t="shared" si="9"/>
        <v>0</v>
      </c>
      <c r="I183" s="24">
        <f>H183*'SDX, SDS'!$I$10</f>
        <v>0</v>
      </c>
    </row>
    <row r="184" spans="1:9" ht="14.25" customHeight="1" x14ac:dyDescent="0.2">
      <c r="A184" s="22" t="s">
        <v>1126</v>
      </c>
      <c r="B184" s="22" t="s">
        <v>1127</v>
      </c>
      <c r="C184" s="94">
        <v>15</v>
      </c>
      <c r="D184" s="94">
        <v>20</v>
      </c>
      <c r="E184" s="36">
        <v>1523.57</v>
      </c>
      <c r="F184" s="35"/>
      <c r="G184" s="36">
        <f>IF(F184="",IF('SDX, SDS'!$I$8="","",'SDX, SDS'!$I$8),F184)</f>
        <v>0</v>
      </c>
      <c r="H184" s="36">
        <f t="shared" si="9"/>
        <v>0</v>
      </c>
      <c r="I184" s="24">
        <f>H184*'SDX, SDS'!$I$10</f>
        <v>0</v>
      </c>
    </row>
    <row r="185" spans="1:9" ht="14.25" customHeight="1" x14ac:dyDescent="0.2">
      <c r="A185" s="22" t="s">
        <v>1128</v>
      </c>
      <c r="B185" s="22" t="s">
        <v>1129</v>
      </c>
      <c r="C185" s="94">
        <v>15</v>
      </c>
      <c r="D185" s="94">
        <v>20</v>
      </c>
      <c r="E185" s="36">
        <v>1626.18</v>
      </c>
      <c r="F185" s="35"/>
      <c r="G185" s="36">
        <f>IF(F185="",IF('SDX, SDS'!$I$8="","",'SDX, SDS'!$I$8),F185)</f>
        <v>0</v>
      </c>
      <c r="H185" s="36">
        <f t="shared" si="9"/>
        <v>0</v>
      </c>
      <c r="I185" s="24">
        <f>H185*'SDX, SDS'!$I$10</f>
        <v>0</v>
      </c>
    </row>
    <row r="186" spans="1:9" ht="14.25" customHeight="1" x14ac:dyDescent="0.2">
      <c r="A186" s="22" t="s">
        <v>1130</v>
      </c>
      <c r="B186" s="22" t="s">
        <v>1131</v>
      </c>
      <c r="C186" s="94">
        <v>18.5</v>
      </c>
      <c r="D186" s="94">
        <v>25</v>
      </c>
      <c r="E186" s="36">
        <v>1808.65</v>
      </c>
      <c r="F186" s="35"/>
      <c r="G186" s="36">
        <f>IF(F186="",IF('SDX, SDS'!$I$8="","",'SDX, SDS'!$I$8),F186)</f>
        <v>0</v>
      </c>
      <c r="H186" s="36">
        <f t="shared" si="9"/>
        <v>0</v>
      </c>
      <c r="I186" s="24">
        <f>H186*'SDX, SDS'!$I$10</f>
        <v>0</v>
      </c>
    </row>
    <row r="187" spans="1:9" ht="14.25" customHeight="1" x14ac:dyDescent="0.2">
      <c r="A187" s="22" t="s">
        <v>1132</v>
      </c>
      <c r="B187" s="22" t="s">
        <v>1133</v>
      </c>
      <c r="C187" s="94">
        <v>22</v>
      </c>
      <c r="D187" s="94">
        <v>30</v>
      </c>
      <c r="E187" s="36">
        <v>2075.5100000000002</v>
      </c>
      <c r="F187" s="35"/>
      <c r="G187" s="36">
        <f>IF(F187="",IF('SDX, SDS'!$I$8="","",'SDX, SDS'!$I$8),F187)</f>
        <v>0</v>
      </c>
      <c r="H187" s="36">
        <f t="shared" si="9"/>
        <v>0</v>
      </c>
      <c r="I187" s="24">
        <f>H187*'SDX, SDS'!$I$10</f>
        <v>0</v>
      </c>
    </row>
    <row r="188" spans="1:9" ht="14.25" customHeight="1" x14ac:dyDescent="0.2">
      <c r="A188" s="22" t="s">
        <v>1134</v>
      </c>
      <c r="B188" s="22" t="s">
        <v>1135</v>
      </c>
      <c r="C188" s="94">
        <v>30</v>
      </c>
      <c r="D188" s="94">
        <v>40</v>
      </c>
      <c r="E188" s="36">
        <v>2365.17</v>
      </c>
      <c r="F188" s="35"/>
      <c r="G188" s="36">
        <f>IF(F188="",IF('SDX, SDS'!$I$8="","",'SDX, SDS'!$I$8),F188)</f>
        <v>0</v>
      </c>
      <c r="H188" s="36">
        <f t="shared" si="9"/>
        <v>0</v>
      </c>
      <c r="I188" s="24">
        <f>H188*'SDX, SDS'!$I$10</f>
        <v>0</v>
      </c>
    </row>
    <row r="189" spans="1:9" ht="14.25" customHeight="1" x14ac:dyDescent="0.2">
      <c r="A189" s="22" t="s">
        <v>1136</v>
      </c>
      <c r="B189" s="22" t="s">
        <v>1137</v>
      </c>
      <c r="C189" s="94">
        <v>5.5</v>
      </c>
      <c r="D189" s="94">
        <v>7.5</v>
      </c>
      <c r="E189" s="36">
        <v>875.82</v>
      </c>
      <c r="F189" s="35"/>
      <c r="G189" s="36">
        <f>IF(F189="",IF('SDX, SDS'!$I$8="","",'SDX, SDS'!$I$8),F189)</f>
        <v>0</v>
      </c>
      <c r="H189" s="36">
        <f t="shared" si="9"/>
        <v>0</v>
      </c>
      <c r="I189" s="24">
        <f>H189*'SDX, SDS'!$I$10</f>
        <v>0</v>
      </c>
    </row>
    <row r="190" spans="1:9" ht="14.25" customHeight="1" x14ac:dyDescent="0.2">
      <c r="A190" s="22" t="s">
        <v>1138</v>
      </c>
      <c r="B190" s="22" t="s">
        <v>1139</v>
      </c>
      <c r="C190" s="94">
        <v>7.5</v>
      </c>
      <c r="D190" s="94">
        <v>10</v>
      </c>
      <c r="E190" s="36">
        <v>984.15</v>
      </c>
      <c r="F190" s="35"/>
      <c r="G190" s="36">
        <f>IF(F190="",IF('SDX, SDS'!$I$8="","",'SDX, SDS'!$I$8),F190)</f>
        <v>0</v>
      </c>
      <c r="H190" s="36">
        <f t="shared" si="9"/>
        <v>0</v>
      </c>
      <c r="I190" s="24">
        <f>H190*'SDX, SDS'!$I$10</f>
        <v>0</v>
      </c>
    </row>
    <row r="191" spans="1:9" ht="14.25" customHeight="1" x14ac:dyDescent="0.2">
      <c r="A191" s="22" t="s">
        <v>1140</v>
      </c>
      <c r="B191" s="22" t="s">
        <v>1141</v>
      </c>
      <c r="C191" s="94">
        <v>9.1999999999999993</v>
      </c>
      <c r="D191" s="94">
        <v>12.5</v>
      </c>
      <c r="E191" s="36">
        <v>1102.75</v>
      </c>
      <c r="F191" s="35"/>
      <c r="G191" s="36">
        <f>IF(F191="",IF('SDX, SDS'!$I$8="","",'SDX, SDS'!$I$8),F191)</f>
        <v>0</v>
      </c>
      <c r="H191" s="36">
        <f t="shared" si="9"/>
        <v>0</v>
      </c>
      <c r="I191" s="24">
        <f>H191*'SDX, SDS'!$I$10</f>
        <v>0</v>
      </c>
    </row>
    <row r="192" spans="1:9" ht="14.25" customHeight="1" x14ac:dyDescent="0.2">
      <c r="A192" s="22" t="s">
        <v>1142</v>
      </c>
      <c r="B192" s="22" t="s">
        <v>1143</v>
      </c>
      <c r="C192" s="94">
        <v>11</v>
      </c>
      <c r="D192" s="94">
        <v>15</v>
      </c>
      <c r="E192" s="36">
        <v>1191.71</v>
      </c>
      <c r="F192" s="35"/>
      <c r="G192" s="36">
        <f>IF(F192="",IF('SDX, SDS'!$I$8="","",'SDX, SDS'!$I$8),F192)</f>
        <v>0</v>
      </c>
      <c r="H192" s="36">
        <f t="shared" si="9"/>
        <v>0</v>
      </c>
      <c r="I192" s="24">
        <f>H192*'SDX, SDS'!$I$10</f>
        <v>0</v>
      </c>
    </row>
    <row r="193" spans="1:9" ht="14.25" customHeight="1" x14ac:dyDescent="0.2">
      <c r="A193" s="22" t="s">
        <v>1144</v>
      </c>
      <c r="B193" s="22" t="s">
        <v>1145</v>
      </c>
      <c r="C193" s="94" t="s">
        <v>1058</v>
      </c>
      <c r="D193" s="94" t="s">
        <v>1059</v>
      </c>
      <c r="E193" s="36">
        <v>1310.3</v>
      </c>
      <c r="F193" s="35"/>
      <c r="G193" s="36">
        <f>IF(F193="",IF('SDX, SDS'!$I$8="","",'SDX, SDS'!$I$8),F193)</f>
        <v>0</v>
      </c>
      <c r="H193" s="36">
        <f t="shared" si="9"/>
        <v>0</v>
      </c>
      <c r="I193" s="24">
        <f>H193*'SDX, SDS'!$I$10</f>
        <v>0</v>
      </c>
    </row>
    <row r="194" spans="1:9" ht="14.25" customHeight="1" x14ac:dyDescent="0.2">
      <c r="A194" s="22" t="s">
        <v>1146</v>
      </c>
      <c r="B194" s="22" t="s">
        <v>1147</v>
      </c>
      <c r="C194" s="94">
        <v>15</v>
      </c>
      <c r="D194" s="94">
        <v>20</v>
      </c>
      <c r="E194" s="36">
        <v>1414.07</v>
      </c>
      <c r="F194" s="35"/>
      <c r="G194" s="36">
        <f>IF(F194="",IF('SDX, SDS'!$I$8="","",'SDX, SDS'!$I$8),F194)</f>
        <v>0</v>
      </c>
      <c r="H194" s="36">
        <f t="shared" si="9"/>
        <v>0</v>
      </c>
      <c r="I194" s="24">
        <f>H194*'SDX, SDS'!$I$10</f>
        <v>0</v>
      </c>
    </row>
    <row r="195" spans="1:9" ht="14.25" customHeight="1" x14ac:dyDescent="0.2">
      <c r="A195" s="22" t="s">
        <v>1148</v>
      </c>
      <c r="B195" s="22" t="s">
        <v>1149</v>
      </c>
      <c r="C195" s="94">
        <v>18.5</v>
      </c>
      <c r="D195" s="94">
        <v>25</v>
      </c>
      <c r="E195" s="36">
        <v>1523.57</v>
      </c>
      <c r="F195" s="35"/>
      <c r="G195" s="36">
        <f>IF(F195="",IF('SDX, SDS'!$I$8="","",'SDX, SDS'!$I$8),F195)</f>
        <v>0</v>
      </c>
      <c r="H195" s="36">
        <f t="shared" si="9"/>
        <v>0</v>
      </c>
      <c r="I195" s="24">
        <f>H195*'SDX, SDS'!$I$10</f>
        <v>0</v>
      </c>
    </row>
    <row r="196" spans="1:9" ht="14.25" customHeight="1" x14ac:dyDescent="0.2">
      <c r="A196" s="22" t="s">
        <v>1150</v>
      </c>
      <c r="B196" s="22" t="s">
        <v>1151</v>
      </c>
      <c r="C196" s="94">
        <v>18.5</v>
      </c>
      <c r="D196" s="94">
        <v>25</v>
      </c>
      <c r="E196" s="36">
        <v>1626.18</v>
      </c>
      <c r="F196" s="35"/>
      <c r="G196" s="36">
        <f>IF(F196="",IF('SDX, SDS'!$I$8="","",'SDX, SDS'!$I$8),F196)</f>
        <v>0</v>
      </c>
      <c r="H196" s="36">
        <f t="shared" si="9"/>
        <v>0</v>
      </c>
      <c r="I196" s="24">
        <f>H196*'SDX, SDS'!$I$10</f>
        <v>0</v>
      </c>
    </row>
    <row r="197" spans="1:9" ht="14.25" customHeight="1" x14ac:dyDescent="0.2">
      <c r="A197" s="22" t="s">
        <v>1152</v>
      </c>
      <c r="B197" s="22" t="s">
        <v>1153</v>
      </c>
      <c r="C197" s="94">
        <v>22</v>
      </c>
      <c r="D197" s="94">
        <v>30</v>
      </c>
      <c r="E197" s="36">
        <v>1727.7</v>
      </c>
      <c r="F197" s="35"/>
      <c r="G197" s="36">
        <f>IF(F197="",IF('SDX, SDS'!$I$8="","",'SDX, SDS'!$I$8),F197)</f>
        <v>0</v>
      </c>
      <c r="H197" s="36">
        <f t="shared" si="9"/>
        <v>0</v>
      </c>
      <c r="I197" s="24">
        <f>H197*'SDX, SDS'!$I$10</f>
        <v>0</v>
      </c>
    </row>
    <row r="198" spans="1:9" ht="14.25" customHeight="1" x14ac:dyDescent="0.2">
      <c r="A198" s="22" t="s">
        <v>1154</v>
      </c>
      <c r="B198" s="22" t="s">
        <v>1155</v>
      </c>
      <c r="C198" s="94">
        <v>30</v>
      </c>
      <c r="D198" s="94">
        <v>40</v>
      </c>
      <c r="E198" s="36">
        <v>2075.5100000000002</v>
      </c>
      <c r="F198" s="35"/>
      <c r="G198" s="36">
        <f>IF(F198="",IF('SDX, SDS'!$I$8="","",'SDX, SDS'!$I$8),F198)</f>
        <v>0</v>
      </c>
      <c r="H198" s="36">
        <f t="shared" si="9"/>
        <v>0</v>
      </c>
      <c r="I198" s="24">
        <f>H198*'SDX, SDS'!$I$10</f>
        <v>0</v>
      </c>
    </row>
  </sheetData>
  <mergeCells count="3">
    <mergeCell ref="A3:B4"/>
    <mergeCell ref="A1:I1"/>
    <mergeCell ref="A2:I2"/>
  </mergeCells>
  <conditionalFormatting sqref="A14:D61 A63:D143 F14:I61 F63:I143">
    <cfRule type="expression" dxfId="172" priority="12">
      <formula>MOD(ROW(),2)=0</formula>
    </cfRule>
  </conditionalFormatting>
  <conditionalFormatting sqref="A145:D198 F145:I198">
    <cfRule type="expression" dxfId="171" priority="6">
      <formula>MOD(ROW(),2)=0</formula>
    </cfRule>
  </conditionalFormatting>
  <conditionalFormatting sqref="E14:E61">
    <cfRule type="expression" dxfId="170" priority="5">
      <formula>MOD(ROW(),2)=0</formula>
    </cfRule>
  </conditionalFormatting>
  <conditionalFormatting sqref="E63:E143">
    <cfRule type="expression" dxfId="169" priority="2">
      <formula>MOD(ROW(),2)=0</formula>
    </cfRule>
  </conditionalFormatting>
  <conditionalFormatting sqref="E145:E198">
    <cfRule type="expression" dxfId="168" priority="1">
      <formula>MOD(ROW(),2)=0</formula>
    </cfRule>
  </conditionalFormatting>
  <hyperlinks>
    <hyperlink ref="H5" location="indice!A1" display="INDICE"/>
  </hyperlinks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0">
    <tabColor theme="8" tint="-0.249977111117893"/>
  </sheetPr>
  <dimension ref="A1:I667"/>
  <sheetViews>
    <sheetView zoomScaleNormal="100" zoomScalePageLayoutView="120" workbookViewId="0">
      <selection activeCell="A3" sqref="A3:A4"/>
    </sheetView>
  </sheetViews>
  <sheetFormatPr defaultColWidth="10.85546875" defaultRowHeight="14.25" customHeight="1" x14ac:dyDescent="0.2"/>
  <cols>
    <col min="1" max="1" width="17.140625" style="41" customWidth="1"/>
    <col min="2" max="2" width="15.42578125" style="41" customWidth="1"/>
    <col min="3" max="3" width="7.85546875" style="98" customWidth="1"/>
    <col min="4" max="4" width="8.85546875" style="98" customWidth="1"/>
    <col min="5" max="5" width="10.42578125" style="76" bestFit="1" customWidth="1"/>
    <col min="6" max="6" width="13.85546875" style="41" bestFit="1" customWidth="1"/>
    <col min="7" max="7" width="15.42578125" style="41" bestFit="1" customWidth="1"/>
    <col min="8" max="8" width="16.85546875" style="41" bestFit="1" customWidth="1"/>
    <col min="9" max="9" width="17.140625" style="44" bestFit="1" customWidth="1"/>
    <col min="10" max="16384" width="10.85546875" style="41"/>
  </cols>
  <sheetData>
    <row r="1" spans="1:9" ht="14.25" customHeight="1" x14ac:dyDescent="0.2">
      <c r="A1" s="317" t="s">
        <v>8513</v>
      </c>
      <c r="B1" s="317"/>
      <c r="C1" s="317"/>
      <c r="D1" s="317"/>
      <c r="E1" s="317"/>
      <c r="F1" s="317"/>
      <c r="G1" s="317"/>
      <c r="H1" s="317"/>
      <c r="I1" s="317"/>
    </row>
    <row r="2" spans="1:9" ht="14.25" customHeight="1" x14ac:dyDescent="0.2">
      <c r="A2" s="317" t="s">
        <v>8514</v>
      </c>
      <c r="B2" s="317"/>
      <c r="C2" s="317"/>
      <c r="D2" s="317"/>
      <c r="E2" s="317"/>
      <c r="F2" s="317"/>
      <c r="G2" s="317"/>
      <c r="H2" s="317"/>
      <c r="I2" s="317"/>
    </row>
    <row r="3" spans="1:9" ht="14.25" customHeight="1" x14ac:dyDescent="0.2">
      <c r="A3" s="292" t="s">
        <v>117</v>
      </c>
      <c r="B3" s="79"/>
      <c r="C3" s="79"/>
      <c r="D3" s="79"/>
      <c r="E3" s="79"/>
      <c r="F3" s="79"/>
      <c r="G3" s="79"/>
      <c r="H3" s="79"/>
      <c r="I3" s="79"/>
    </row>
    <row r="4" spans="1:9" ht="14.25" customHeight="1" x14ac:dyDescent="0.2">
      <c r="A4" s="292"/>
      <c r="B4" s="79"/>
      <c r="C4" s="79"/>
      <c r="D4" s="79"/>
      <c r="E4" s="79"/>
      <c r="F4" s="79"/>
      <c r="G4" s="79"/>
      <c r="H4" s="79"/>
      <c r="I4" s="79"/>
    </row>
    <row r="5" spans="1:9" ht="14.25" customHeight="1" x14ac:dyDescent="0.2">
      <c r="A5" s="168" t="s">
        <v>125</v>
      </c>
      <c r="B5" s="168"/>
      <c r="C5" s="168"/>
      <c r="D5" s="168"/>
      <c r="E5" s="168"/>
      <c r="F5" s="168"/>
      <c r="G5" s="168"/>
      <c r="H5" s="182" t="s">
        <v>2224</v>
      </c>
      <c r="I5" s="163"/>
    </row>
    <row r="6" spans="1:9" ht="14.25" customHeight="1" x14ac:dyDescent="0.2">
      <c r="A6" s="168" t="s">
        <v>126</v>
      </c>
      <c r="B6" s="168"/>
      <c r="C6" s="168"/>
      <c r="D6" s="168"/>
      <c r="E6" s="168"/>
      <c r="F6" s="168"/>
      <c r="G6" s="168"/>
      <c r="H6" s="173"/>
      <c r="I6" s="159"/>
    </row>
    <row r="7" spans="1:9" ht="14.25" customHeight="1" x14ac:dyDescent="0.2">
      <c r="A7" s="168" t="s">
        <v>4141</v>
      </c>
      <c r="B7" s="168" t="s">
        <v>4142</v>
      </c>
      <c r="C7" s="168"/>
      <c r="D7" s="168"/>
      <c r="E7" s="168"/>
      <c r="F7" s="168"/>
      <c r="G7" s="168"/>
      <c r="H7" s="162"/>
      <c r="I7" s="163"/>
    </row>
    <row r="8" spans="1:9" ht="14.25" customHeight="1" x14ac:dyDescent="0.2">
      <c r="A8" s="168" t="s">
        <v>4143</v>
      </c>
      <c r="B8" s="168" t="s">
        <v>4144</v>
      </c>
      <c r="C8" s="168"/>
      <c r="D8" s="168"/>
      <c r="E8" s="168"/>
      <c r="F8" s="250"/>
      <c r="G8" s="250"/>
      <c r="H8" s="173" t="s">
        <v>2223</v>
      </c>
      <c r="I8" s="156">
        <f>IF(indice!$C$118="",indice!$D$7,indice!$C$118)</f>
        <v>0</v>
      </c>
    </row>
    <row r="9" spans="1:9" ht="14.25" customHeight="1" x14ac:dyDescent="0.2">
      <c r="A9" s="250" t="s">
        <v>4091</v>
      </c>
      <c r="B9" s="250" t="s">
        <v>333</v>
      </c>
      <c r="C9" s="250"/>
      <c r="D9" s="250"/>
      <c r="E9" s="250"/>
      <c r="F9" s="250"/>
      <c r="G9" s="250"/>
      <c r="H9" s="173" t="s">
        <v>2221</v>
      </c>
      <c r="I9" s="156">
        <f>indice!$E$10</f>
        <v>0</v>
      </c>
    </row>
    <row r="10" spans="1:9" ht="14.25" customHeight="1" x14ac:dyDescent="0.2">
      <c r="A10" s="162" t="s">
        <v>4081</v>
      </c>
      <c r="B10" s="162" t="s">
        <v>4086</v>
      </c>
      <c r="C10" s="251"/>
      <c r="D10" s="251"/>
      <c r="E10" s="180"/>
      <c r="F10" s="162"/>
      <c r="G10" s="162"/>
      <c r="H10" s="173" t="s">
        <v>2221</v>
      </c>
      <c r="I10" s="156">
        <f>indice!$F$10</f>
        <v>0</v>
      </c>
    </row>
    <row r="11" spans="1:9" ht="14.25" customHeight="1" x14ac:dyDescent="0.2">
      <c r="A11" s="168" t="s">
        <v>7393</v>
      </c>
      <c r="B11" s="168"/>
      <c r="C11" s="168"/>
      <c r="D11" s="168"/>
      <c r="E11" s="168"/>
      <c r="F11" s="168"/>
      <c r="G11" s="168"/>
      <c r="H11" s="168"/>
      <c r="I11" s="156"/>
    </row>
    <row r="12" spans="1:9" ht="14.25" customHeight="1" x14ac:dyDescent="0.2">
      <c r="A12" s="252" t="s">
        <v>7394</v>
      </c>
      <c r="B12" s="252"/>
      <c r="C12" s="252"/>
      <c r="D12" s="252"/>
      <c r="E12" s="252"/>
      <c r="F12" s="252"/>
      <c r="G12" s="252"/>
      <c r="H12" s="252"/>
      <c r="I12" s="156"/>
    </row>
    <row r="13" spans="1:9" ht="14.25" customHeight="1" x14ac:dyDescent="0.2">
      <c r="A13" s="55" t="s">
        <v>137</v>
      </c>
      <c r="B13" s="55" t="s">
        <v>4077</v>
      </c>
      <c r="C13" s="101" t="s">
        <v>141</v>
      </c>
      <c r="D13" s="101"/>
      <c r="E13" s="85" t="s">
        <v>143</v>
      </c>
      <c r="F13" s="67" t="s">
        <v>145</v>
      </c>
      <c r="G13" s="67" t="s">
        <v>2223</v>
      </c>
      <c r="H13" s="67" t="s">
        <v>148</v>
      </c>
      <c r="I13" s="68" t="s">
        <v>150</v>
      </c>
    </row>
    <row r="14" spans="1:9" ht="14.25" customHeight="1" x14ac:dyDescent="0.2">
      <c r="A14" s="56" t="s">
        <v>138</v>
      </c>
      <c r="B14" s="56" t="s">
        <v>4078</v>
      </c>
      <c r="C14" s="102" t="s">
        <v>142</v>
      </c>
      <c r="D14" s="102"/>
      <c r="E14" s="86" t="s">
        <v>144</v>
      </c>
      <c r="F14" s="69" t="s">
        <v>146</v>
      </c>
      <c r="G14" s="69" t="s">
        <v>147</v>
      </c>
      <c r="H14" s="69" t="s">
        <v>149</v>
      </c>
      <c r="I14" s="70" t="s">
        <v>151</v>
      </c>
    </row>
    <row r="15" spans="1:9" ht="14.25" customHeight="1" x14ac:dyDescent="0.2">
      <c r="A15" s="22"/>
      <c r="B15" s="22"/>
      <c r="C15" s="94" t="s">
        <v>159</v>
      </c>
      <c r="D15" s="94" t="s">
        <v>0</v>
      </c>
      <c r="E15" s="36" t="s">
        <v>15</v>
      </c>
      <c r="F15" s="36"/>
      <c r="G15" s="36"/>
      <c r="H15" s="36" t="str">
        <f>E15</f>
        <v>€</v>
      </c>
      <c r="I15" s="24">
        <f>$I$9</f>
        <v>0</v>
      </c>
    </row>
    <row r="16" spans="1:9" ht="14.25" customHeight="1" x14ac:dyDescent="0.2">
      <c r="A16" s="55" t="s">
        <v>5233</v>
      </c>
      <c r="B16" s="55"/>
      <c r="C16" s="55"/>
      <c r="D16" s="55"/>
      <c r="E16" s="55"/>
      <c r="F16" s="55"/>
      <c r="G16" s="55"/>
      <c r="H16" s="55"/>
      <c r="I16" s="55"/>
    </row>
    <row r="17" spans="1:9" ht="14.25" customHeight="1" x14ac:dyDescent="0.2">
      <c r="A17" s="56" t="s">
        <v>5234</v>
      </c>
      <c r="B17" s="55"/>
      <c r="C17" s="55"/>
      <c r="D17" s="55"/>
      <c r="E17" s="55"/>
      <c r="F17" s="55"/>
      <c r="G17" s="55"/>
      <c r="H17" s="55"/>
      <c r="I17" s="55"/>
    </row>
    <row r="18" spans="1:9" ht="14.25" customHeight="1" x14ac:dyDescent="0.2">
      <c r="A18" s="22" t="s">
        <v>5235</v>
      </c>
      <c r="B18" s="22" t="s">
        <v>5268</v>
      </c>
      <c r="C18" s="22" t="s">
        <v>5301</v>
      </c>
      <c r="D18" s="22" t="s">
        <v>5309</v>
      </c>
      <c r="E18" s="36">
        <v>493.2</v>
      </c>
      <c r="F18" s="22"/>
      <c r="G18" s="22"/>
      <c r="H18" s="22"/>
      <c r="I18" s="22"/>
    </row>
    <row r="19" spans="1:9" ht="14.25" customHeight="1" x14ac:dyDescent="0.2">
      <c r="A19" s="22" t="s">
        <v>5236</v>
      </c>
      <c r="B19" s="22" t="s">
        <v>5269</v>
      </c>
      <c r="C19" s="22" t="s">
        <v>5302</v>
      </c>
      <c r="D19" s="22" t="s">
        <v>5310</v>
      </c>
      <c r="E19" s="36">
        <v>596.29999999999995</v>
      </c>
      <c r="F19" s="22"/>
      <c r="G19" s="22"/>
      <c r="H19" s="22"/>
      <c r="I19" s="22"/>
    </row>
    <row r="20" spans="1:9" ht="14.25" customHeight="1" x14ac:dyDescent="0.2">
      <c r="A20" s="22" t="s">
        <v>5237</v>
      </c>
      <c r="B20" s="22" t="s">
        <v>5270</v>
      </c>
      <c r="C20" s="22" t="s">
        <v>5303</v>
      </c>
      <c r="D20" s="22">
        <v>3</v>
      </c>
      <c r="E20" s="36">
        <v>705.4</v>
      </c>
      <c r="F20" s="22"/>
      <c r="G20" s="22"/>
      <c r="H20" s="22"/>
      <c r="I20" s="22"/>
    </row>
    <row r="21" spans="1:9" ht="14.25" customHeight="1" x14ac:dyDescent="0.2">
      <c r="A21" s="22" t="s">
        <v>5238</v>
      </c>
      <c r="B21" s="22" t="s">
        <v>5271</v>
      </c>
      <c r="C21" s="22" t="s">
        <v>5303</v>
      </c>
      <c r="D21" s="22">
        <v>3</v>
      </c>
      <c r="E21" s="36">
        <v>813</v>
      </c>
      <c r="F21" s="22"/>
      <c r="G21" s="22"/>
      <c r="H21" s="22"/>
      <c r="I21" s="22"/>
    </row>
    <row r="22" spans="1:9" ht="14.25" customHeight="1" x14ac:dyDescent="0.2">
      <c r="A22" s="22" t="s">
        <v>5239</v>
      </c>
      <c r="B22" s="22" t="s">
        <v>5272</v>
      </c>
      <c r="C22" s="22">
        <v>3</v>
      </c>
      <c r="D22" s="22">
        <v>4</v>
      </c>
      <c r="E22" s="36">
        <v>911.63</v>
      </c>
      <c r="F22" s="22"/>
      <c r="G22" s="22"/>
      <c r="H22" s="22"/>
      <c r="I22" s="22"/>
    </row>
    <row r="23" spans="1:9" ht="14.25" customHeight="1" x14ac:dyDescent="0.2">
      <c r="A23" s="22" t="s">
        <v>5240</v>
      </c>
      <c r="B23" s="22" t="s">
        <v>5273</v>
      </c>
      <c r="C23" s="22" t="s">
        <v>5304</v>
      </c>
      <c r="D23" s="22">
        <v>5</v>
      </c>
      <c r="E23" s="36">
        <v>1020.73</v>
      </c>
      <c r="F23" s="22"/>
      <c r="G23" s="22"/>
      <c r="H23" s="22"/>
      <c r="I23" s="22"/>
    </row>
    <row r="24" spans="1:9" ht="14.25" customHeight="1" x14ac:dyDescent="0.2">
      <c r="A24" s="22" t="s">
        <v>5241</v>
      </c>
      <c r="B24" s="22" t="s">
        <v>5274</v>
      </c>
      <c r="C24" s="22">
        <v>4</v>
      </c>
      <c r="D24" s="22" t="s">
        <v>5305</v>
      </c>
      <c r="E24" s="36">
        <v>1123.8499999999999</v>
      </c>
      <c r="F24" s="22"/>
      <c r="G24" s="22"/>
      <c r="H24" s="22"/>
      <c r="I24" s="22"/>
    </row>
    <row r="25" spans="1:9" ht="14.25" customHeight="1" x14ac:dyDescent="0.2">
      <c r="A25" s="22" t="s">
        <v>5242</v>
      </c>
      <c r="B25" s="22" t="s">
        <v>5275</v>
      </c>
      <c r="C25" s="22" t="s">
        <v>5305</v>
      </c>
      <c r="D25" s="22" t="s">
        <v>5306</v>
      </c>
      <c r="E25" s="36">
        <v>1226.97</v>
      </c>
      <c r="F25" s="22"/>
      <c r="G25" s="22"/>
      <c r="H25" s="22"/>
      <c r="I25" s="22"/>
    </row>
    <row r="26" spans="1:9" ht="14.25" customHeight="1" x14ac:dyDescent="0.2">
      <c r="A26" s="22" t="s">
        <v>5243</v>
      </c>
      <c r="B26" s="22" t="s">
        <v>5276</v>
      </c>
      <c r="C26" s="22" t="s">
        <v>5305</v>
      </c>
      <c r="D26" s="22" t="s">
        <v>5306</v>
      </c>
      <c r="E26" s="36">
        <v>1336.06</v>
      </c>
      <c r="F26" s="22"/>
      <c r="G26" s="22"/>
      <c r="H26" s="22"/>
      <c r="I26" s="22"/>
    </row>
    <row r="27" spans="1:9" ht="14.25" customHeight="1" x14ac:dyDescent="0.2">
      <c r="A27" s="22" t="s">
        <v>5244</v>
      </c>
      <c r="B27" s="22" t="s">
        <v>5277</v>
      </c>
      <c r="C27" s="22" t="s">
        <v>5305</v>
      </c>
      <c r="D27" s="22" t="s">
        <v>5306</v>
      </c>
      <c r="E27" s="36">
        <v>1443.68</v>
      </c>
      <c r="F27" s="22"/>
      <c r="G27" s="22"/>
      <c r="H27" s="22"/>
      <c r="I27" s="22"/>
    </row>
    <row r="28" spans="1:9" ht="14.25" customHeight="1" x14ac:dyDescent="0.2">
      <c r="A28" s="22" t="s">
        <v>5245</v>
      </c>
      <c r="B28" s="22" t="s">
        <v>5278</v>
      </c>
      <c r="C28" s="22" t="s">
        <v>5306</v>
      </c>
      <c r="D28" s="22">
        <v>10</v>
      </c>
      <c r="E28" s="36">
        <v>1479.53</v>
      </c>
      <c r="F28" s="22"/>
      <c r="G28" s="22"/>
      <c r="H28" s="22"/>
      <c r="I28" s="22"/>
    </row>
    <row r="29" spans="1:9" ht="14.25" customHeight="1" x14ac:dyDescent="0.2">
      <c r="A29" s="22" t="s">
        <v>5246</v>
      </c>
      <c r="B29" s="22" t="s">
        <v>5279</v>
      </c>
      <c r="C29" s="22" t="s">
        <v>5306</v>
      </c>
      <c r="D29" s="22">
        <v>10</v>
      </c>
      <c r="E29" s="36">
        <v>1548.28</v>
      </c>
      <c r="F29" s="22"/>
      <c r="G29" s="22"/>
      <c r="H29" s="22"/>
      <c r="I29" s="22"/>
    </row>
    <row r="30" spans="1:9" ht="14.25" customHeight="1" x14ac:dyDescent="0.2">
      <c r="A30" s="22" t="s">
        <v>5247</v>
      </c>
      <c r="B30" s="22" t="s">
        <v>5280</v>
      </c>
      <c r="C30" s="22" t="s">
        <v>5306</v>
      </c>
      <c r="D30" s="22">
        <v>10</v>
      </c>
      <c r="E30" s="36">
        <v>1639.46</v>
      </c>
      <c r="F30" s="22"/>
      <c r="G30" s="22"/>
      <c r="H30" s="22"/>
      <c r="I30" s="22"/>
    </row>
    <row r="31" spans="1:9" ht="14.25" customHeight="1" x14ac:dyDescent="0.2">
      <c r="A31" s="22" t="s">
        <v>5248</v>
      </c>
      <c r="B31" s="22" t="s">
        <v>5281</v>
      </c>
      <c r="C31" s="22" t="s">
        <v>5307</v>
      </c>
      <c r="D31" s="22" t="s">
        <v>5311</v>
      </c>
      <c r="E31" s="36">
        <v>1736.59</v>
      </c>
      <c r="F31" s="22"/>
      <c r="G31" s="22"/>
      <c r="H31" s="22"/>
      <c r="I31" s="22"/>
    </row>
    <row r="32" spans="1:9" ht="14.25" customHeight="1" x14ac:dyDescent="0.2">
      <c r="A32" s="22" t="s">
        <v>5249</v>
      </c>
      <c r="B32" s="22" t="s">
        <v>5282</v>
      </c>
      <c r="C32" s="22" t="s">
        <v>5307</v>
      </c>
      <c r="D32" s="22" t="s">
        <v>5311</v>
      </c>
      <c r="E32" s="36">
        <v>1833.73</v>
      </c>
      <c r="F32" s="22"/>
      <c r="G32" s="22"/>
      <c r="H32" s="22"/>
      <c r="I32" s="22"/>
    </row>
    <row r="33" spans="1:9" ht="14.25" customHeight="1" x14ac:dyDescent="0.2">
      <c r="A33" s="22" t="s">
        <v>5250</v>
      </c>
      <c r="B33" s="22" t="s">
        <v>5283</v>
      </c>
      <c r="C33" s="22" t="s">
        <v>5307</v>
      </c>
      <c r="D33" s="22" t="s">
        <v>5311</v>
      </c>
      <c r="E33" s="36">
        <v>1926.39</v>
      </c>
      <c r="F33" s="22"/>
      <c r="G33" s="22"/>
      <c r="H33" s="22"/>
      <c r="I33" s="22"/>
    </row>
    <row r="34" spans="1:9" ht="14.25" customHeight="1" x14ac:dyDescent="0.2">
      <c r="A34" s="22" t="s">
        <v>5251</v>
      </c>
      <c r="B34" s="22" t="s">
        <v>5284</v>
      </c>
      <c r="C34" s="22" t="s">
        <v>5307</v>
      </c>
      <c r="D34" s="22" t="s">
        <v>5311</v>
      </c>
      <c r="E34" s="36">
        <v>2022.03</v>
      </c>
      <c r="F34" s="22"/>
      <c r="G34" s="22"/>
      <c r="H34" s="22"/>
      <c r="I34" s="22"/>
    </row>
    <row r="35" spans="1:9" ht="14.25" customHeight="1" x14ac:dyDescent="0.2">
      <c r="A35" s="22" t="s">
        <v>5252</v>
      </c>
      <c r="B35" s="22" t="s">
        <v>5285</v>
      </c>
      <c r="C35" s="22" t="s">
        <v>5307</v>
      </c>
      <c r="D35" s="22" t="s">
        <v>5311</v>
      </c>
      <c r="E35" s="36">
        <v>2114.6999999999998</v>
      </c>
      <c r="F35" s="22"/>
      <c r="G35" s="22"/>
      <c r="H35" s="22"/>
      <c r="I35" s="22"/>
    </row>
    <row r="36" spans="1:9" ht="14.25" customHeight="1" x14ac:dyDescent="0.2">
      <c r="A36" s="22" t="s">
        <v>5253</v>
      </c>
      <c r="B36" s="22" t="s">
        <v>5286</v>
      </c>
      <c r="C36" s="22">
        <v>11</v>
      </c>
      <c r="D36" s="22">
        <v>15</v>
      </c>
      <c r="E36" s="36">
        <v>2211.84</v>
      </c>
      <c r="F36" s="22"/>
      <c r="G36" s="22"/>
      <c r="H36" s="22"/>
      <c r="I36" s="22"/>
    </row>
    <row r="37" spans="1:9" ht="14.25" customHeight="1" x14ac:dyDescent="0.2">
      <c r="A37" s="22" t="s">
        <v>5254</v>
      </c>
      <c r="B37" s="22" t="s">
        <v>5287</v>
      </c>
      <c r="C37" s="22">
        <v>11</v>
      </c>
      <c r="D37" s="22">
        <v>15</v>
      </c>
      <c r="E37" s="36">
        <v>2308.9699999999998</v>
      </c>
      <c r="F37" s="22"/>
      <c r="G37" s="22"/>
      <c r="H37" s="22"/>
      <c r="I37" s="22"/>
    </row>
    <row r="38" spans="1:9" ht="14.25" customHeight="1" x14ac:dyDescent="0.2">
      <c r="A38" s="22" t="s">
        <v>5255</v>
      </c>
      <c r="B38" s="22" t="s">
        <v>5288</v>
      </c>
      <c r="C38" s="22">
        <v>11</v>
      </c>
      <c r="D38" s="22">
        <v>15</v>
      </c>
      <c r="E38" s="36">
        <v>2401.63</v>
      </c>
      <c r="F38" s="22"/>
      <c r="G38" s="22"/>
      <c r="H38" s="22"/>
      <c r="I38" s="22"/>
    </row>
    <row r="39" spans="1:9" ht="14.25" customHeight="1" x14ac:dyDescent="0.2">
      <c r="A39" s="22" t="s">
        <v>5256</v>
      </c>
      <c r="B39" s="22" t="s">
        <v>5289</v>
      </c>
      <c r="C39" s="22">
        <v>13</v>
      </c>
      <c r="D39" s="22" t="s">
        <v>5312</v>
      </c>
      <c r="E39" s="36">
        <v>2498.77</v>
      </c>
      <c r="F39" s="22"/>
      <c r="G39" s="22"/>
      <c r="H39" s="22"/>
      <c r="I39" s="22"/>
    </row>
    <row r="40" spans="1:9" ht="14.25" customHeight="1" x14ac:dyDescent="0.2">
      <c r="A40" s="22" t="s">
        <v>5257</v>
      </c>
      <c r="B40" s="22" t="s">
        <v>5290</v>
      </c>
      <c r="C40" s="22">
        <v>13</v>
      </c>
      <c r="D40" s="22" t="s">
        <v>5312</v>
      </c>
      <c r="E40" s="36">
        <v>2600.39</v>
      </c>
      <c r="F40" s="22"/>
      <c r="G40" s="22"/>
      <c r="H40" s="22"/>
      <c r="I40" s="22"/>
    </row>
    <row r="41" spans="1:9" ht="14.25" customHeight="1" x14ac:dyDescent="0.2">
      <c r="A41" s="22" t="s">
        <v>5258</v>
      </c>
      <c r="B41" s="22" t="s">
        <v>5291</v>
      </c>
      <c r="C41" s="22">
        <v>13</v>
      </c>
      <c r="D41" s="22" t="s">
        <v>5312</v>
      </c>
      <c r="E41" s="36">
        <v>2693.05</v>
      </c>
      <c r="F41" s="22"/>
      <c r="G41" s="22"/>
      <c r="H41" s="22"/>
      <c r="I41" s="22"/>
    </row>
    <row r="42" spans="1:9" ht="14.25" customHeight="1" x14ac:dyDescent="0.2">
      <c r="A42" s="22" t="s">
        <v>5259</v>
      </c>
      <c r="B42" s="22" t="s">
        <v>5292</v>
      </c>
      <c r="C42" s="22">
        <v>15</v>
      </c>
      <c r="D42" s="22">
        <v>20</v>
      </c>
      <c r="E42" s="36">
        <v>2794.68</v>
      </c>
      <c r="F42" s="22"/>
      <c r="G42" s="22"/>
      <c r="H42" s="22"/>
      <c r="I42" s="22"/>
    </row>
    <row r="43" spans="1:9" ht="14.25" customHeight="1" x14ac:dyDescent="0.2">
      <c r="A43" s="22" t="s">
        <v>5260</v>
      </c>
      <c r="B43" s="22" t="s">
        <v>5293</v>
      </c>
      <c r="C43" s="22">
        <v>15</v>
      </c>
      <c r="D43" s="22">
        <v>20</v>
      </c>
      <c r="E43" s="36">
        <v>2887.34</v>
      </c>
      <c r="F43" s="22"/>
      <c r="G43" s="22"/>
      <c r="H43" s="22"/>
      <c r="I43" s="22"/>
    </row>
    <row r="44" spans="1:9" ht="14.25" customHeight="1" x14ac:dyDescent="0.2">
      <c r="A44" s="22" t="s">
        <v>5261</v>
      </c>
      <c r="B44" s="22" t="s">
        <v>5294</v>
      </c>
      <c r="C44" s="22">
        <v>15</v>
      </c>
      <c r="D44" s="22">
        <v>20</v>
      </c>
      <c r="E44" s="36">
        <v>2978.5</v>
      </c>
      <c r="F44" s="22"/>
      <c r="G44" s="22"/>
      <c r="H44" s="22"/>
      <c r="I44" s="22"/>
    </row>
    <row r="45" spans="1:9" ht="14.25" customHeight="1" x14ac:dyDescent="0.2">
      <c r="A45" s="22" t="s">
        <v>5262</v>
      </c>
      <c r="B45" s="22" t="s">
        <v>5295</v>
      </c>
      <c r="C45" s="22" t="s">
        <v>5308</v>
      </c>
      <c r="D45" s="22">
        <v>25</v>
      </c>
      <c r="E45" s="36">
        <v>3080.13</v>
      </c>
      <c r="F45" s="22"/>
      <c r="G45" s="22"/>
      <c r="H45" s="22"/>
      <c r="I45" s="22"/>
    </row>
    <row r="46" spans="1:9" ht="14.25" customHeight="1" x14ac:dyDescent="0.2">
      <c r="A46" s="22" t="s">
        <v>5263</v>
      </c>
      <c r="B46" s="22" t="s">
        <v>5296</v>
      </c>
      <c r="C46" s="22" t="s">
        <v>5308</v>
      </c>
      <c r="D46" s="22">
        <v>25</v>
      </c>
      <c r="E46" s="36">
        <v>3174.28</v>
      </c>
      <c r="F46" s="22"/>
      <c r="G46" s="22"/>
      <c r="H46" s="22"/>
      <c r="I46" s="22"/>
    </row>
    <row r="47" spans="1:9" ht="14.25" customHeight="1" x14ac:dyDescent="0.2">
      <c r="A47" s="22" t="s">
        <v>5264</v>
      </c>
      <c r="B47" s="22" t="s">
        <v>5297</v>
      </c>
      <c r="C47" s="22" t="s">
        <v>5308</v>
      </c>
      <c r="D47" s="22">
        <v>25</v>
      </c>
      <c r="E47" s="36">
        <v>3269.93</v>
      </c>
      <c r="F47" s="22"/>
      <c r="G47" s="22"/>
      <c r="H47" s="22"/>
      <c r="I47" s="22"/>
    </row>
    <row r="48" spans="1:9" ht="14.25" customHeight="1" x14ac:dyDescent="0.2">
      <c r="A48" s="22" t="s">
        <v>5265</v>
      </c>
      <c r="B48" s="22" t="s">
        <v>5298</v>
      </c>
      <c r="C48" s="22" t="s">
        <v>5308</v>
      </c>
      <c r="D48" s="22">
        <v>25</v>
      </c>
      <c r="E48" s="36">
        <v>3368.55</v>
      </c>
      <c r="F48" s="22"/>
      <c r="G48" s="22"/>
      <c r="H48" s="22"/>
      <c r="I48" s="22"/>
    </row>
    <row r="49" spans="1:9" ht="14.25" customHeight="1" x14ac:dyDescent="0.2">
      <c r="A49" s="22" t="s">
        <v>5266</v>
      </c>
      <c r="B49" s="22" t="s">
        <v>5299</v>
      </c>
      <c r="C49" s="22" t="s">
        <v>5308</v>
      </c>
      <c r="D49" s="22">
        <v>25</v>
      </c>
      <c r="E49" s="36">
        <v>3464.2</v>
      </c>
      <c r="F49" s="22"/>
      <c r="G49" s="22"/>
      <c r="H49" s="22"/>
      <c r="I49" s="22"/>
    </row>
    <row r="50" spans="1:9" ht="14.25" customHeight="1" x14ac:dyDescent="0.2">
      <c r="A50" s="22" t="s">
        <v>5267</v>
      </c>
      <c r="B50" s="22" t="s">
        <v>5300</v>
      </c>
      <c r="C50" s="22" t="s">
        <v>5308</v>
      </c>
      <c r="D50" s="22">
        <v>25</v>
      </c>
      <c r="E50" s="36">
        <v>3556.86</v>
      </c>
      <c r="F50" s="22"/>
      <c r="G50" s="22"/>
      <c r="H50" s="22"/>
      <c r="I50" s="22"/>
    </row>
    <row r="51" spans="1:9" ht="14.25" customHeight="1" x14ac:dyDescent="0.2">
      <c r="A51" s="22" t="s">
        <v>5313</v>
      </c>
      <c r="B51" s="22" t="s">
        <v>5348</v>
      </c>
      <c r="C51" s="22">
        <v>1.1000000000000001</v>
      </c>
      <c r="D51" s="22">
        <v>1.5</v>
      </c>
      <c r="E51" s="36">
        <v>789.08</v>
      </c>
      <c r="F51" s="22"/>
      <c r="G51" s="22"/>
      <c r="H51" s="22"/>
      <c r="I51" s="22"/>
    </row>
    <row r="52" spans="1:9" ht="14.25" customHeight="1" x14ac:dyDescent="0.2">
      <c r="A52" s="22" t="s">
        <v>5314</v>
      </c>
      <c r="B52" s="22" t="s">
        <v>5349</v>
      </c>
      <c r="C52" s="22">
        <v>2.2000000000000002</v>
      </c>
      <c r="D52" s="22">
        <v>3</v>
      </c>
      <c r="E52" s="36">
        <v>969.92</v>
      </c>
      <c r="F52" s="22"/>
      <c r="G52" s="22"/>
      <c r="H52" s="22"/>
      <c r="I52" s="22"/>
    </row>
    <row r="53" spans="1:9" ht="14.25" customHeight="1" x14ac:dyDescent="0.2">
      <c r="A53" s="22" t="s">
        <v>5315</v>
      </c>
      <c r="B53" s="22" t="s">
        <v>5350</v>
      </c>
      <c r="C53" s="22">
        <v>3</v>
      </c>
      <c r="D53" s="22">
        <v>4</v>
      </c>
      <c r="E53" s="36">
        <v>1135.81</v>
      </c>
      <c r="F53" s="22"/>
      <c r="G53" s="22"/>
      <c r="H53" s="22"/>
      <c r="I53" s="22"/>
    </row>
    <row r="54" spans="1:9" ht="14.25" customHeight="1" x14ac:dyDescent="0.2">
      <c r="A54" s="22" t="s">
        <v>5316</v>
      </c>
      <c r="B54" s="22" t="s">
        <v>5351</v>
      </c>
      <c r="C54" s="22">
        <v>3.7</v>
      </c>
      <c r="D54" s="22">
        <v>5</v>
      </c>
      <c r="E54" s="36">
        <v>1309.17</v>
      </c>
      <c r="F54" s="22"/>
      <c r="G54" s="22"/>
      <c r="H54" s="22"/>
      <c r="I54" s="22"/>
    </row>
    <row r="55" spans="1:9" ht="14.25" customHeight="1" x14ac:dyDescent="0.2">
      <c r="A55" s="22" t="s">
        <v>5317</v>
      </c>
      <c r="B55" s="22" t="s">
        <v>5352</v>
      </c>
      <c r="C55" s="22">
        <v>5.5</v>
      </c>
      <c r="D55" s="22">
        <v>7.5</v>
      </c>
      <c r="E55" s="36">
        <v>1476.55</v>
      </c>
      <c r="F55" s="22"/>
      <c r="G55" s="22"/>
      <c r="H55" s="22"/>
      <c r="I55" s="22"/>
    </row>
    <row r="56" spans="1:9" ht="14.25" customHeight="1" x14ac:dyDescent="0.2">
      <c r="A56" s="22" t="s">
        <v>5318</v>
      </c>
      <c r="B56" s="22" t="s">
        <v>5353</v>
      </c>
      <c r="C56" s="22">
        <v>5.5</v>
      </c>
      <c r="D56" s="22">
        <v>7.5</v>
      </c>
      <c r="E56" s="36">
        <v>1649.91</v>
      </c>
      <c r="F56" s="22"/>
      <c r="G56" s="22"/>
      <c r="H56" s="22"/>
      <c r="I56" s="22"/>
    </row>
    <row r="57" spans="1:9" ht="14.25" customHeight="1" x14ac:dyDescent="0.2">
      <c r="A57" s="22" t="s">
        <v>5319</v>
      </c>
      <c r="B57" s="22" t="s">
        <v>5354</v>
      </c>
      <c r="C57" s="22">
        <v>7.5</v>
      </c>
      <c r="D57" s="22">
        <v>10</v>
      </c>
      <c r="E57" s="36">
        <v>1815.79</v>
      </c>
      <c r="F57" s="22"/>
      <c r="G57" s="22"/>
      <c r="H57" s="22"/>
      <c r="I57" s="22"/>
    </row>
    <row r="58" spans="1:9" ht="14.25" customHeight="1" x14ac:dyDescent="0.2">
      <c r="A58" s="22" t="s">
        <v>5320</v>
      </c>
      <c r="B58" s="22" t="s">
        <v>5355</v>
      </c>
      <c r="C58" s="22">
        <v>7.5</v>
      </c>
      <c r="D58" s="22">
        <v>10</v>
      </c>
      <c r="E58" s="36">
        <v>1981.68</v>
      </c>
      <c r="F58" s="22"/>
      <c r="G58" s="22"/>
      <c r="H58" s="22"/>
      <c r="I58" s="22"/>
    </row>
    <row r="59" spans="1:9" ht="14.25" customHeight="1" x14ac:dyDescent="0.2">
      <c r="A59" s="22" t="s">
        <v>5321</v>
      </c>
      <c r="B59" s="22" t="s">
        <v>5356</v>
      </c>
      <c r="C59" s="22">
        <v>9.1999999999999993</v>
      </c>
      <c r="D59" s="22">
        <v>12.5</v>
      </c>
      <c r="E59" s="36">
        <v>2155.0300000000002</v>
      </c>
      <c r="F59" s="22"/>
      <c r="G59" s="22"/>
      <c r="H59" s="22"/>
      <c r="I59" s="22"/>
    </row>
    <row r="60" spans="1:9" ht="14.25" customHeight="1" x14ac:dyDescent="0.2">
      <c r="A60" s="22" t="s">
        <v>5322</v>
      </c>
      <c r="B60" s="22" t="s">
        <v>5357</v>
      </c>
      <c r="C60" s="22">
        <v>9.1999999999999993</v>
      </c>
      <c r="D60" s="22">
        <v>12.5</v>
      </c>
      <c r="E60" s="36">
        <v>2322.41</v>
      </c>
      <c r="F60" s="22"/>
      <c r="G60" s="22"/>
      <c r="H60" s="22"/>
      <c r="I60" s="22"/>
    </row>
    <row r="61" spans="1:9" ht="14.25" customHeight="1" x14ac:dyDescent="0.2">
      <c r="A61" s="22" t="s">
        <v>5323</v>
      </c>
      <c r="B61" s="22" t="s">
        <v>5358</v>
      </c>
      <c r="C61" s="22">
        <v>11</v>
      </c>
      <c r="D61" s="22">
        <v>15</v>
      </c>
      <c r="E61" s="36">
        <v>2494.2800000000002</v>
      </c>
      <c r="F61" s="22"/>
      <c r="G61" s="22"/>
      <c r="H61" s="22"/>
      <c r="I61" s="22"/>
    </row>
    <row r="62" spans="1:9" ht="14.25" customHeight="1" x14ac:dyDescent="0.2">
      <c r="A62" s="22" t="s">
        <v>5324</v>
      </c>
      <c r="B62" s="22" t="s">
        <v>5359</v>
      </c>
      <c r="C62" s="22">
        <v>11</v>
      </c>
      <c r="D62" s="22">
        <v>15</v>
      </c>
      <c r="E62" s="36">
        <v>2660.19</v>
      </c>
      <c r="F62" s="22"/>
      <c r="G62" s="22"/>
      <c r="H62" s="22"/>
      <c r="I62" s="22"/>
    </row>
    <row r="63" spans="1:9" ht="14.25" customHeight="1" x14ac:dyDescent="0.2">
      <c r="A63" s="22" t="s">
        <v>5325</v>
      </c>
      <c r="B63" s="22" t="s">
        <v>5360</v>
      </c>
      <c r="C63" s="22">
        <v>11</v>
      </c>
      <c r="D63" s="22">
        <v>15</v>
      </c>
      <c r="E63" s="36">
        <v>2835.03</v>
      </c>
      <c r="F63" s="22"/>
      <c r="G63" s="22"/>
      <c r="H63" s="22"/>
      <c r="I63" s="22"/>
    </row>
    <row r="64" spans="1:9" ht="14.25" customHeight="1" x14ac:dyDescent="0.2">
      <c r="A64" s="22" t="s">
        <v>5326</v>
      </c>
      <c r="B64" s="22" t="s">
        <v>5361</v>
      </c>
      <c r="C64" s="22">
        <v>13</v>
      </c>
      <c r="D64" s="22">
        <v>17.5</v>
      </c>
      <c r="E64" s="36">
        <v>3000.93</v>
      </c>
      <c r="F64" s="22"/>
      <c r="G64" s="22"/>
      <c r="H64" s="22"/>
      <c r="I64" s="22"/>
    </row>
    <row r="65" spans="1:9" ht="14.25" customHeight="1" x14ac:dyDescent="0.2">
      <c r="A65" s="22" t="s">
        <v>5327</v>
      </c>
      <c r="B65" s="22" t="s">
        <v>5362</v>
      </c>
      <c r="C65" s="22">
        <v>15</v>
      </c>
      <c r="D65" s="22">
        <v>20</v>
      </c>
      <c r="E65" s="36">
        <v>3174.28</v>
      </c>
      <c r="F65" s="22"/>
      <c r="G65" s="22"/>
      <c r="H65" s="22"/>
      <c r="I65" s="22"/>
    </row>
    <row r="66" spans="1:9" ht="14.25" customHeight="1" x14ac:dyDescent="0.2">
      <c r="A66" s="22" t="s">
        <v>5328</v>
      </c>
      <c r="B66" s="22" t="s">
        <v>5363</v>
      </c>
      <c r="C66" s="22">
        <v>15</v>
      </c>
      <c r="D66" s="22">
        <v>20</v>
      </c>
      <c r="E66" s="36">
        <v>3352.12</v>
      </c>
      <c r="F66" s="22"/>
      <c r="G66" s="22"/>
      <c r="H66" s="22"/>
      <c r="I66" s="22"/>
    </row>
    <row r="67" spans="1:9" ht="14.25" customHeight="1" x14ac:dyDescent="0.2">
      <c r="A67" s="22" t="s">
        <v>5329</v>
      </c>
      <c r="B67" s="22" t="s">
        <v>5364</v>
      </c>
      <c r="C67" s="22">
        <v>15</v>
      </c>
      <c r="D67" s="22">
        <v>20</v>
      </c>
      <c r="E67" s="36">
        <v>3518</v>
      </c>
      <c r="F67" s="22"/>
      <c r="G67" s="22"/>
      <c r="H67" s="22"/>
      <c r="I67" s="22"/>
    </row>
    <row r="68" spans="1:9" ht="14.25" customHeight="1" x14ac:dyDescent="0.2">
      <c r="A68" s="22" t="s">
        <v>5330</v>
      </c>
      <c r="B68" s="22" t="s">
        <v>5365</v>
      </c>
      <c r="C68" s="22">
        <v>18.5</v>
      </c>
      <c r="D68" s="22">
        <v>25</v>
      </c>
      <c r="E68" s="36">
        <v>3680.92</v>
      </c>
      <c r="F68" s="22"/>
      <c r="G68" s="22"/>
      <c r="H68" s="22"/>
      <c r="I68" s="22"/>
    </row>
    <row r="69" spans="1:9" ht="14.25" customHeight="1" x14ac:dyDescent="0.2">
      <c r="A69" s="22" t="s">
        <v>5331</v>
      </c>
      <c r="B69" s="22" t="s">
        <v>5366</v>
      </c>
      <c r="C69" s="22">
        <v>18.5</v>
      </c>
      <c r="D69" s="22">
        <v>25</v>
      </c>
      <c r="E69" s="36">
        <v>3854.26</v>
      </c>
      <c r="F69" s="22"/>
      <c r="G69" s="22"/>
      <c r="H69" s="22"/>
      <c r="I69" s="22"/>
    </row>
    <row r="70" spans="1:9" ht="14.25" customHeight="1" x14ac:dyDescent="0.2">
      <c r="A70" s="22" t="s">
        <v>5332</v>
      </c>
      <c r="B70" s="22" t="s">
        <v>5367</v>
      </c>
      <c r="C70" s="22">
        <v>18.5</v>
      </c>
      <c r="D70" s="22">
        <v>25</v>
      </c>
      <c r="E70" s="36">
        <v>3878.18</v>
      </c>
      <c r="F70" s="22"/>
      <c r="G70" s="22"/>
      <c r="H70" s="22"/>
      <c r="I70" s="22"/>
    </row>
    <row r="71" spans="1:9" ht="14.25" customHeight="1" x14ac:dyDescent="0.2">
      <c r="A71" s="22" t="s">
        <v>5333</v>
      </c>
      <c r="B71" s="22" t="s">
        <v>5368</v>
      </c>
      <c r="C71" s="22">
        <v>18.5</v>
      </c>
      <c r="D71" s="22">
        <v>25</v>
      </c>
      <c r="E71" s="36">
        <v>3893.12</v>
      </c>
      <c r="F71" s="22"/>
      <c r="G71" s="22"/>
      <c r="H71" s="22"/>
      <c r="I71" s="22"/>
    </row>
    <row r="72" spans="1:9" ht="14.25" customHeight="1" x14ac:dyDescent="0.2">
      <c r="A72" s="22" t="s">
        <v>5334</v>
      </c>
      <c r="B72" s="22" t="s">
        <v>5369</v>
      </c>
      <c r="C72" s="22">
        <v>22</v>
      </c>
      <c r="D72" s="22">
        <v>30</v>
      </c>
      <c r="E72" s="36">
        <v>4054.53</v>
      </c>
      <c r="F72" s="22"/>
      <c r="G72" s="22"/>
      <c r="H72" s="22"/>
      <c r="I72" s="22"/>
    </row>
    <row r="73" spans="1:9" ht="14.25" customHeight="1" x14ac:dyDescent="0.2">
      <c r="A73" s="22" t="s">
        <v>5335</v>
      </c>
      <c r="B73" s="22" t="s">
        <v>5370</v>
      </c>
      <c r="C73" s="22">
        <v>22</v>
      </c>
      <c r="D73" s="22">
        <v>30</v>
      </c>
      <c r="E73" s="36">
        <v>4209.95</v>
      </c>
      <c r="F73" s="22"/>
      <c r="G73" s="22"/>
      <c r="H73" s="22"/>
      <c r="I73" s="22"/>
    </row>
    <row r="74" spans="1:9" ht="14.25" customHeight="1" x14ac:dyDescent="0.2">
      <c r="A74" s="22" t="s">
        <v>5336</v>
      </c>
      <c r="B74" s="22" t="s">
        <v>5371</v>
      </c>
      <c r="C74" s="22">
        <v>22</v>
      </c>
      <c r="D74" s="22">
        <v>30</v>
      </c>
      <c r="E74" s="36">
        <v>4369.8599999999997</v>
      </c>
      <c r="F74" s="22"/>
      <c r="G74" s="22"/>
      <c r="H74" s="22"/>
      <c r="I74" s="22"/>
    </row>
    <row r="75" spans="1:9" ht="14.25" customHeight="1" x14ac:dyDescent="0.2">
      <c r="A75" s="22" t="s">
        <v>5337</v>
      </c>
      <c r="B75" s="22" t="s">
        <v>5372</v>
      </c>
      <c r="C75" s="22">
        <v>22</v>
      </c>
      <c r="D75" s="22">
        <v>30</v>
      </c>
      <c r="E75" s="36">
        <v>4531.25</v>
      </c>
      <c r="F75" s="22"/>
      <c r="G75" s="22"/>
      <c r="H75" s="22"/>
      <c r="I75" s="22"/>
    </row>
    <row r="76" spans="1:9" ht="14.25" customHeight="1" x14ac:dyDescent="0.2">
      <c r="A76" s="22" t="s">
        <v>5338</v>
      </c>
      <c r="B76" s="22" t="s">
        <v>5373</v>
      </c>
      <c r="C76" s="22">
        <v>22</v>
      </c>
      <c r="D76" s="22">
        <v>30</v>
      </c>
      <c r="E76" s="36">
        <v>4685.1899999999996</v>
      </c>
      <c r="F76" s="22"/>
      <c r="G76" s="22"/>
      <c r="H76" s="22"/>
      <c r="I76" s="22"/>
    </row>
    <row r="77" spans="1:9" ht="14.25" customHeight="1" x14ac:dyDescent="0.2">
      <c r="A77" s="22" t="s">
        <v>5339</v>
      </c>
      <c r="B77" s="22" t="s">
        <v>5374</v>
      </c>
      <c r="C77" s="22">
        <v>26</v>
      </c>
      <c r="D77" s="22">
        <v>35</v>
      </c>
      <c r="E77" s="36">
        <v>4852.59</v>
      </c>
      <c r="F77" s="22"/>
      <c r="G77" s="22"/>
      <c r="H77" s="22"/>
      <c r="I77" s="22"/>
    </row>
    <row r="78" spans="1:9" ht="14.25" customHeight="1" x14ac:dyDescent="0.2">
      <c r="A78" s="22" t="s">
        <v>5340</v>
      </c>
      <c r="B78" s="22" t="s">
        <v>5375</v>
      </c>
      <c r="C78" s="22">
        <v>26</v>
      </c>
      <c r="D78" s="22">
        <v>35</v>
      </c>
      <c r="E78" s="36">
        <v>5012.4799999999996</v>
      </c>
      <c r="F78" s="22"/>
      <c r="G78" s="22"/>
      <c r="H78" s="22"/>
      <c r="I78" s="22"/>
    </row>
    <row r="79" spans="1:9" ht="14.25" customHeight="1" x14ac:dyDescent="0.2">
      <c r="A79" s="22" t="s">
        <v>5341</v>
      </c>
      <c r="B79" s="22" t="s">
        <v>5376</v>
      </c>
      <c r="C79" s="22">
        <v>26</v>
      </c>
      <c r="D79" s="22">
        <v>35</v>
      </c>
      <c r="E79" s="36">
        <v>5167.92</v>
      </c>
      <c r="F79" s="22"/>
      <c r="G79" s="22"/>
      <c r="H79" s="22"/>
      <c r="I79" s="22"/>
    </row>
    <row r="80" spans="1:9" ht="14.25" customHeight="1" x14ac:dyDescent="0.2">
      <c r="A80" s="22" t="s">
        <v>5342</v>
      </c>
      <c r="B80" s="22" t="s">
        <v>5377</v>
      </c>
      <c r="C80" s="22">
        <v>26</v>
      </c>
      <c r="D80" s="22">
        <v>35</v>
      </c>
      <c r="E80" s="36">
        <v>5329.32</v>
      </c>
      <c r="F80" s="22"/>
      <c r="G80" s="22"/>
      <c r="H80" s="22"/>
      <c r="I80" s="22"/>
    </row>
    <row r="81" spans="1:9" ht="14.25" customHeight="1" x14ac:dyDescent="0.2">
      <c r="A81" s="22" t="s">
        <v>5343</v>
      </c>
      <c r="B81" s="22" t="s">
        <v>5378</v>
      </c>
      <c r="C81" s="22">
        <v>26</v>
      </c>
      <c r="D81" s="22">
        <v>35</v>
      </c>
      <c r="E81" s="36">
        <v>5489.23</v>
      </c>
      <c r="F81" s="22"/>
      <c r="G81" s="22"/>
      <c r="H81" s="22"/>
      <c r="I81" s="22"/>
    </row>
    <row r="82" spans="1:9" ht="14.25" customHeight="1" x14ac:dyDescent="0.2">
      <c r="A82" s="22" t="s">
        <v>5344</v>
      </c>
      <c r="B82" s="22" t="s">
        <v>5379</v>
      </c>
      <c r="C82" s="22">
        <v>30</v>
      </c>
      <c r="D82" s="22">
        <v>40</v>
      </c>
      <c r="E82" s="36">
        <v>5643.15</v>
      </c>
      <c r="F82" s="22"/>
      <c r="G82" s="22"/>
      <c r="H82" s="22"/>
      <c r="I82" s="22"/>
    </row>
    <row r="83" spans="1:9" ht="14.25" customHeight="1" x14ac:dyDescent="0.2">
      <c r="A83" s="22" t="s">
        <v>5345</v>
      </c>
      <c r="B83" s="22" t="s">
        <v>5380</v>
      </c>
      <c r="C83" s="22">
        <v>30</v>
      </c>
      <c r="D83" s="22">
        <v>40</v>
      </c>
      <c r="E83" s="36">
        <v>5810.55</v>
      </c>
      <c r="F83" s="22"/>
      <c r="G83" s="22"/>
      <c r="H83" s="22"/>
      <c r="I83" s="22"/>
    </row>
    <row r="84" spans="1:9" ht="14.25" customHeight="1" x14ac:dyDescent="0.2">
      <c r="A84" s="22" t="s">
        <v>5346</v>
      </c>
      <c r="B84" s="22" t="s">
        <v>5381</v>
      </c>
      <c r="C84" s="22">
        <v>30</v>
      </c>
      <c r="D84" s="22">
        <v>40</v>
      </c>
      <c r="E84" s="36">
        <v>5965.96</v>
      </c>
      <c r="F84" s="22"/>
      <c r="G84" s="22"/>
      <c r="H84" s="22"/>
      <c r="I84" s="22"/>
    </row>
    <row r="85" spans="1:9" ht="14.25" customHeight="1" x14ac:dyDescent="0.2">
      <c r="A85" s="22" t="s">
        <v>5347</v>
      </c>
      <c r="B85" s="22" t="s">
        <v>5382</v>
      </c>
      <c r="C85" s="22">
        <v>30</v>
      </c>
      <c r="D85" s="22">
        <v>40</v>
      </c>
      <c r="E85" s="36">
        <v>6125.88</v>
      </c>
      <c r="F85" s="22"/>
      <c r="G85" s="22"/>
      <c r="H85" s="22"/>
      <c r="I85" s="22"/>
    </row>
    <row r="86" spans="1:9" ht="14.25" customHeight="1" x14ac:dyDescent="0.2">
      <c r="A86" s="22" t="s">
        <v>5383</v>
      </c>
      <c r="B86" s="22" t="s">
        <v>5407</v>
      </c>
      <c r="C86" s="22" t="s">
        <v>5303</v>
      </c>
      <c r="D86" s="22">
        <v>3</v>
      </c>
      <c r="E86" s="36">
        <v>934.06</v>
      </c>
      <c r="F86" s="22"/>
      <c r="G86" s="22"/>
      <c r="H86" s="22"/>
      <c r="I86" s="22"/>
    </row>
    <row r="87" spans="1:9" ht="14.25" customHeight="1" x14ac:dyDescent="0.2">
      <c r="A87" s="22" t="s">
        <v>5384</v>
      </c>
      <c r="B87" s="22" t="s">
        <v>5408</v>
      </c>
      <c r="C87" s="22">
        <v>3</v>
      </c>
      <c r="D87" s="22">
        <v>4</v>
      </c>
      <c r="E87" s="36">
        <v>1162.71</v>
      </c>
      <c r="F87" s="22"/>
      <c r="G87" s="22"/>
      <c r="H87" s="22"/>
      <c r="I87" s="22"/>
    </row>
    <row r="88" spans="1:9" ht="14.25" customHeight="1" x14ac:dyDescent="0.2">
      <c r="A88" s="22" t="s">
        <v>5385</v>
      </c>
      <c r="B88" s="22" t="s">
        <v>5409</v>
      </c>
      <c r="C88" s="22" t="s">
        <v>5305</v>
      </c>
      <c r="D88" s="22" t="s">
        <v>5306</v>
      </c>
      <c r="E88" s="36">
        <v>1391.35</v>
      </c>
      <c r="F88" s="22"/>
      <c r="G88" s="22"/>
      <c r="H88" s="22"/>
      <c r="I88" s="22"/>
    </row>
    <row r="89" spans="1:9" ht="14.25" customHeight="1" x14ac:dyDescent="0.2">
      <c r="A89" s="22" t="s">
        <v>5386</v>
      </c>
      <c r="B89" s="22" t="s">
        <v>5410</v>
      </c>
      <c r="C89" s="22" t="s">
        <v>5306</v>
      </c>
      <c r="D89" s="22">
        <v>10</v>
      </c>
      <c r="E89" s="36">
        <v>1620.02</v>
      </c>
      <c r="F89" s="22"/>
      <c r="G89" s="22"/>
      <c r="H89" s="22"/>
      <c r="I89" s="22"/>
    </row>
    <row r="90" spans="1:9" ht="14.25" customHeight="1" x14ac:dyDescent="0.2">
      <c r="A90" s="22" t="s">
        <v>5387</v>
      </c>
      <c r="B90" s="22" t="s">
        <v>5411</v>
      </c>
      <c r="C90" s="22" t="s">
        <v>5306</v>
      </c>
      <c r="D90" s="22">
        <v>10</v>
      </c>
      <c r="E90" s="36">
        <v>1847.18</v>
      </c>
      <c r="F90" s="22"/>
      <c r="G90" s="22"/>
      <c r="H90" s="22"/>
      <c r="I90" s="22"/>
    </row>
    <row r="91" spans="1:9" ht="14.25" customHeight="1" x14ac:dyDescent="0.2">
      <c r="A91" s="22" t="s">
        <v>5388</v>
      </c>
      <c r="B91" s="22" t="s">
        <v>5412</v>
      </c>
      <c r="C91" s="22" t="s">
        <v>5307</v>
      </c>
      <c r="D91" s="22" t="s">
        <v>5311</v>
      </c>
      <c r="E91" s="36">
        <v>2068.37</v>
      </c>
      <c r="F91" s="22"/>
      <c r="G91" s="22"/>
      <c r="H91" s="22"/>
      <c r="I91" s="22"/>
    </row>
    <row r="92" spans="1:9" ht="14.25" customHeight="1" x14ac:dyDescent="0.2">
      <c r="A92" s="22" t="s">
        <v>5389</v>
      </c>
      <c r="B92" s="22" t="s">
        <v>5413</v>
      </c>
      <c r="C92" s="22">
        <v>11</v>
      </c>
      <c r="D92" s="22">
        <v>15</v>
      </c>
      <c r="E92" s="36">
        <v>2297.0100000000002</v>
      </c>
      <c r="F92" s="22"/>
      <c r="G92" s="22"/>
      <c r="H92" s="22"/>
      <c r="I92" s="22"/>
    </row>
    <row r="93" spans="1:9" ht="14.25" customHeight="1" x14ac:dyDescent="0.2">
      <c r="A93" s="22" t="s">
        <v>5390</v>
      </c>
      <c r="B93" s="22" t="s">
        <v>5414</v>
      </c>
      <c r="C93" s="22">
        <v>13</v>
      </c>
      <c r="D93" s="22" t="s">
        <v>5312</v>
      </c>
      <c r="E93" s="36">
        <v>2518.1999999999998</v>
      </c>
      <c r="F93" s="22"/>
      <c r="G93" s="22"/>
      <c r="H93" s="22"/>
      <c r="I93" s="22"/>
    </row>
    <row r="94" spans="1:9" ht="14.25" customHeight="1" x14ac:dyDescent="0.2">
      <c r="A94" s="22" t="s">
        <v>5391</v>
      </c>
      <c r="B94" s="22" t="s">
        <v>5415</v>
      </c>
      <c r="C94" s="22">
        <v>15</v>
      </c>
      <c r="D94" s="22">
        <v>20</v>
      </c>
      <c r="E94" s="36">
        <v>2746.86</v>
      </c>
      <c r="F94" s="22"/>
      <c r="G94" s="22"/>
      <c r="H94" s="22"/>
      <c r="I94" s="22"/>
    </row>
    <row r="95" spans="1:9" ht="14.25" customHeight="1" x14ac:dyDescent="0.2">
      <c r="A95" s="22" t="s">
        <v>5392</v>
      </c>
      <c r="B95" s="22" t="s">
        <v>5416</v>
      </c>
      <c r="C95" s="22">
        <v>15</v>
      </c>
      <c r="D95" s="22">
        <v>20</v>
      </c>
      <c r="E95" s="36">
        <v>2968.04</v>
      </c>
      <c r="F95" s="22"/>
      <c r="G95" s="22"/>
      <c r="H95" s="22"/>
      <c r="I95" s="22"/>
    </row>
    <row r="96" spans="1:9" ht="14.25" customHeight="1" x14ac:dyDescent="0.2">
      <c r="A96" s="22" t="s">
        <v>5393</v>
      </c>
      <c r="B96" s="22" t="s">
        <v>5417</v>
      </c>
      <c r="C96" s="22" t="s">
        <v>5308</v>
      </c>
      <c r="D96" s="22">
        <v>25</v>
      </c>
      <c r="E96" s="36">
        <v>3195.21</v>
      </c>
      <c r="F96" s="22"/>
      <c r="G96" s="22"/>
      <c r="H96" s="22"/>
      <c r="I96" s="22"/>
    </row>
    <row r="97" spans="1:9" ht="14.25" customHeight="1" x14ac:dyDescent="0.2">
      <c r="A97" s="22" t="s">
        <v>5394</v>
      </c>
      <c r="B97" s="22" t="s">
        <v>5418</v>
      </c>
      <c r="C97" s="22" t="s">
        <v>5308</v>
      </c>
      <c r="D97" s="22">
        <v>25</v>
      </c>
      <c r="E97" s="36">
        <v>3416.39</v>
      </c>
      <c r="F97" s="22"/>
      <c r="G97" s="22"/>
      <c r="H97" s="22"/>
      <c r="I97" s="22"/>
    </row>
    <row r="98" spans="1:9" ht="14.25" customHeight="1" x14ac:dyDescent="0.2">
      <c r="A98" s="22" t="s">
        <v>5395</v>
      </c>
      <c r="B98" s="22" t="s">
        <v>5419</v>
      </c>
      <c r="C98" s="22">
        <v>22</v>
      </c>
      <c r="D98" s="22">
        <v>30</v>
      </c>
      <c r="E98" s="36">
        <v>3645.04</v>
      </c>
      <c r="F98" s="22"/>
      <c r="G98" s="22"/>
      <c r="H98" s="22"/>
      <c r="I98" s="22"/>
    </row>
    <row r="99" spans="1:9" ht="14.25" customHeight="1" x14ac:dyDescent="0.2">
      <c r="A99" s="22" t="s">
        <v>5396</v>
      </c>
      <c r="B99" s="22" t="s">
        <v>5420</v>
      </c>
      <c r="C99" s="22">
        <v>22</v>
      </c>
      <c r="D99" s="22">
        <v>30</v>
      </c>
      <c r="E99" s="36">
        <v>3866.22</v>
      </c>
      <c r="F99" s="22"/>
      <c r="G99" s="22"/>
      <c r="H99" s="22"/>
      <c r="I99" s="22"/>
    </row>
    <row r="100" spans="1:9" ht="14.25" customHeight="1" x14ac:dyDescent="0.2">
      <c r="A100" s="22" t="s">
        <v>5397</v>
      </c>
      <c r="B100" s="22" t="s">
        <v>5421</v>
      </c>
      <c r="C100" s="22">
        <v>22</v>
      </c>
      <c r="D100" s="22">
        <v>30</v>
      </c>
      <c r="E100" s="36">
        <v>4094.87</v>
      </c>
      <c r="F100" s="22"/>
      <c r="G100" s="22"/>
      <c r="H100" s="22"/>
      <c r="I100" s="22"/>
    </row>
    <row r="101" spans="1:9" ht="14.25" customHeight="1" x14ac:dyDescent="0.2">
      <c r="A101" s="22" t="s">
        <v>5398</v>
      </c>
      <c r="B101" s="22" t="s">
        <v>5422</v>
      </c>
      <c r="C101" s="22">
        <v>26</v>
      </c>
      <c r="D101" s="22">
        <v>35</v>
      </c>
      <c r="E101" s="36">
        <v>4316.07</v>
      </c>
      <c r="F101" s="22"/>
      <c r="G101" s="22"/>
      <c r="H101" s="22"/>
      <c r="I101" s="22"/>
    </row>
    <row r="102" spans="1:9" ht="14.25" customHeight="1" x14ac:dyDescent="0.2">
      <c r="A102" s="22" t="s">
        <v>5399</v>
      </c>
      <c r="B102" s="22" t="s">
        <v>5423</v>
      </c>
      <c r="C102" s="22">
        <v>26</v>
      </c>
      <c r="D102" s="22">
        <v>35</v>
      </c>
      <c r="E102" s="36">
        <v>4543.21</v>
      </c>
      <c r="F102" s="22"/>
      <c r="G102" s="22"/>
      <c r="H102" s="22"/>
      <c r="I102" s="22"/>
    </row>
    <row r="103" spans="1:9" ht="14.25" customHeight="1" x14ac:dyDescent="0.2">
      <c r="A103" s="22" t="s">
        <v>5400</v>
      </c>
      <c r="B103" s="22" t="s">
        <v>5424</v>
      </c>
      <c r="C103" s="22">
        <v>30</v>
      </c>
      <c r="D103" s="22">
        <v>40</v>
      </c>
      <c r="E103" s="36">
        <v>4771.87</v>
      </c>
      <c r="F103" s="22"/>
      <c r="G103" s="22"/>
      <c r="H103" s="22"/>
      <c r="I103" s="22"/>
    </row>
    <row r="104" spans="1:9" ht="14.25" customHeight="1" x14ac:dyDescent="0.2">
      <c r="A104" s="22" t="s">
        <v>5401</v>
      </c>
      <c r="B104" s="22" t="s">
        <v>5425</v>
      </c>
      <c r="C104" s="22">
        <v>30</v>
      </c>
      <c r="D104" s="22">
        <v>40</v>
      </c>
      <c r="E104" s="36">
        <v>4993.05</v>
      </c>
      <c r="F104" s="22"/>
      <c r="G104" s="22"/>
      <c r="H104" s="22"/>
      <c r="I104" s="22"/>
    </row>
    <row r="105" spans="1:9" ht="14.25" customHeight="1" x14ac:dyDescent="0.2">
      <c r="A105" s="22" t="s">
        <v>5402</v>
      </c>
      <c r="B105" s="22" t="s">
        <v>5426</v>
      </c>
      <c r="C105" s="22">
        <v>30</v>
      </c>
      <c r="D105" s="22">
        <v>40</v>
      </c>
      <c r="E105" s="36">
        <v>5221.71</v>
      </c>
      <c r="F105" s="22"/>
      <c r="G105" s="22"/>
      <c r="H105" s="22"/>
      <c r="I105" s="22"/>
    </row>
    <row r="106" spans="1:9" ht="14.25" customHeight="1" x14ac:dyDescent="0.2">
      <c r="A106" s="22" t="s">
        <v>5403</v>
      </c>
      <c r="B106" s="22" t="s">
        <v>5427</v>
      </c>
      <c r="C106" s="22">
        <v>37</v>
      </c>
      <c r="D106" s="22">
        <v>50</v>
      </c>
      <c r="E106" s="36">
        <v>5442.89</v>
      </c>
      <c r="F106" s="22"/>
      <c r="G106" s="22"/>
      <c r="H106" s="22"/>
      <c r="I106" s="22"/>
    </row>
    <row r="107" spans="1:9" ht="14.25" customHeight="1" x14ac:dyDescent="0.2">
      <c r="A107" s="22" t="s">
        <v>5404</v>
      </c>
      <c r="B107" s="22" t="s">
        <v>5428</v>
      </c>
      <c r="C107" s="22">
        <v>37</v>
      </c>
      <c r="D107" s="22">
        <v>50</v>
      </c>
      <c r="E107" s="36">
        <v>5670.05</v>
      </c>
      <c r="F107" s="22"/>
      <c r="G107" s="22"/>
      <c r="H107" s="22"/>
      <c r="I107" s="22"/>
    </row>
    <row r="108" spans="1:9" ht="14.25" customHeight="1" x14ac:dyDescent="0.2">
      <c r="A108" s="22" t="s">
        <v>5405</v>
      </c>
      <c r="B108" s="22" t="s">
        <v>5429</v>
      </c>
      <c r="C108" s="22">
        <v>37</v>
      </c>
      <c r="D108" s="22">
        <v>50</v>
      </c>
      <c r="E108" s="36">
        <v>5891.23</v>
      </c>
      <c r="F108" s="22"/>
      <c r="G108" s="22"/>
      <c r="H108" s="22"/>
      <c r="I108" s="22"/>
    </row>
    <row r="109" spans="1:9" ht="14.25" customHeight="1" x14ac:dyDescent="0.2">
      <c r="A109" s="22" t="s">
        <v>5406</v>
      </c>
      <c r="B109" s="22" t="s">
        <v>5430</v>
      </c>
      <c r="C109" s="22">
        <v>37</v>
      </c>
      <c r="D109" s="22">
        <v>50</v>
      </c>
      <c r="E109" s="36">
        <v>6119.9</v>
      </c>
      <c r="F109" s="22"/>
      <c r="G109" s="22"/>
      <c r="H109" s="22"/>
      <c r="I109" s="22"/>
    </row>
    <row r="110" spans="1:9" ht="14.25" customHeight="1" x14ac:dyDescent="0.2">
      <c r="A110" s="22" t="s">
        <v>5431</v>
      </c>
      <c r="B110" s="22" t="s">
        <v>5453</v>
      </c>
      <c r="C110" s="22" t="s">
        <v>5303</v>
      </c>
      <c r="D110" s="22">
        <v>3</v>
      </c>
      <c r="E110" s="36">
        <v>965.44</v>
      </c>
      <c r="F110" s="22"/>
      <c r="G110" s="22"/>
      <c r="H110" s="22"/>
      <c r="I110" s="22"/>
    </row>
    <row r="111" spans="1:9" ht="14.25" customHeight="1" x14ac:dyDescent="0.2">
      <c r="A111" s="22" t="s">
        <v>5432</v>
      </c>
      <c r="B111" s="22" t="s">
        <v>5454</v>
      </c>
      <c r="C111" s="22" t="s">
        <v>5304</v>
      </c>
      <c r="D111" s="22">
        <v>5</v>
      </c>
      <c r="E111" s="36">
        <v>1207.55</v>
      </c>
      <c r="F111" s="22"/>
      <c r="G111" s="22"/>
      <c r="H111" s="22"/>
      <c r="I111" s="22"/>
    </row>
    <row r="112" spans="1:9" ht="14.25" customHeight="1" x14ac:dyDescent="0.2">
      <c r="A112" s="22" t="s">
        <v>5433</v>
      </c>
      <c r="B112" s="22" t="s">
        <v>5455</v>
      </c>
      <c r="C112" s="22" t="s">
        <v>5305</v>
      </c>
      <c r="D112" s="22" t="s">
        <v>5306</v>
      </c>
      <c r="E112" s="36">
        <v>1443.68</v>
      </c>
      <c r="F112" s="22"/>
      <c r="G112" s="22"/>
      <c r="H112" s="22"/>
      <c r="I112" s="22"/>
    </row>
    <row r="113" spans="1:9" ht="14.25" customHeight="1" x14ac:dyDescent="0.2">
      <c r="A113" s="22" t="s">
        <v>5434</v>
      </c>
      <c r="B113" s="22" t="s">
        <v>5456</v>
      </c>
      <c r="C113" s="22" t="s">
        <v>5306</v>
      </c>
      <c r="D113" s="22">
        <v>10</v>
      </c>
      <c r="E113" s="36">
        <v>1687.27</v>
      </c>
      <c r="F113" s="22"/>
      <c r="G113" s="22"/>
      <c r="H113" s="22"/>
      <c r="I113" s="22"/>
    </row>
    <row r="114" spans="1:9" ht="14.25" customHeight="1" x14ac:dyDescent="0.2">
      <c r="A114" s="22" t="s">
        <v>5435</v>
      </c>
      <c r="B114" s="22" t="s">
        <v>5457</v>
      </c>
      <c r="C114" s="22" t="s">
        <v>5307</v>
      </c>
      <c r="D114" s="22" t="s">
        <v>5311</v>
      </c>
      <c r="E114" s="36">
        <v>1923.39</v>
      </c>
      <c r="F114" s="22"/>
      <c r="G114" s="22"/>
      <c r="H114" s="22"/>
      <c r="I114" s="22"/>
    </row>
    <row r="115" spans="1:9" ht="14.25" customHeight="1" x14ac:dyDescent="0.2">
      <c r="A115" s="22" t="s">
        <v>5436</v>
      </c>
      <c r="B115" s="22" t="s">
        <v>5458</v>
      </c>
      <c r="C115" s="22">
        <v>11</v>
      </c>
      <c r="D115" s="22">
        <v>15</v>
      </c>
      <c r="E115" s="36">
        <v>2165.5100000000002</v>
      </c>
      <c r="F115" s="22"/>
      <c r="G115" s="22"/>
      <c r="H115" s="22"/>
      <c r="I115" s="22"/>
    </row>
    <row r="116" spans="1:9" ht="14.25" customHeight="1" x14ac:dyDescent="0.2">
      <c r="A116" s="22" t="s">
        <v>5437</v>
      </c>
      <c r="B116" s="22" t="s">
        <v>5459</v>
      </c>
      <c r="C116" s="22">
        <v>13</v>
      </c>
      <c r="D116" s="22" t="s">
        <v>5312</v>
      </c>
      <c r="E116" s="36">
        <v>2401.63</v>
      </c>
      <c r="F116" s="22"/>
      <c r="G116" s="22"/>
      <c r="H116" s="22"/>
      <c r="I116" s="22"/>
    </row>
    <row r="117" spans="1:9" ht="14.25" customHeight="1" x14ac:dyDescent="0.2">
      <c r="A117" s="22" t="s">
        <v>5438</v>
      </c>
      <c r="B117" s="22" t="s">
        <v>5460</v>
      </c>
      <c r="C117" s="22">
        <v>15</v>
      </c>
      <c r="D117" s="22">
        <v>20</v>
      </c>
      <c r="E117" s="36">
        <v>2645.22</v>
      </c>
      <c r="F117" s="22"/>
      <c r="G117" s="22"/>
      <c r="H117" s="22"/>
      <c r="I117" s="22"/>
    </row>
    <row r="118" spans="1:9" ht="14.25" customHeight="1" x14ac:dyDescent="0.2">
      <c r="A118" s="22" t="s">
        <v>5439</v>
      </c>
      <c r="B118" s="22" t="s">
        <v>5461</v>
      </c>
      <c r="C118" s="22" t="s">
        <v>5308</v>
      </c>
      <c r="D118" s="22">
        <v>25</v>
      </c>
      <c r="E118" s="36">
        <v>2881.35</v>
      </c>
      <c r="F118" s="22"/>
      <c r="G118" s="22"/>
      <c r="H118" s="22"/>
      <c r="I118" s="22"/>
    </row>
    <row r="119" spans="1:9" ht="14.25" customHeight="1" x14ac:dyDescent="0.2">
      <c r="A119" s="22" t="s">
        <v>5440</v>
      </c>
      <c r="B119" s="22" t="s">
        <v>5462</v>
      </c>
      <c r="C119" s="22" t="s">
        <v>5308</v>
      </c>
      <c r="D119" s="22">
        <v>25</v>
      </c>
      <c r="E119" s="36">
        <v>3117.48</v>
      </c>
      <c r="F119" s="22"/>
      <c r="G119" s="22"/>
      <c r="H119" s="22"/>
      <c r="I119" s="22"/>
    </row>
    <row r="120" spans="1:9" ht="14.25" customHeight="1" x14ac:dyDescent="0.2">
      <c r="A120" s="22" t="s">
        <v>5441</v>
      </c>
      <c r="B120" s="22" t="s">
        <v>5463</v>
      </c>
      <c r="C120" s="22">
        <v>22</v>
      </c>
      <c r="D120" s="22">
        <v>30</v>
      </c>
      <c r="E120" s="36">
        <v>3361.09</v>
      </c>
      <c r="F120" s="22"/>
      <c r="G120" s="22"/>
      <c r="H120" s="22"/>
      <c r="I120" s="22"/>
    </row>
    <row r="121" spans="1:9" ht="14.25" customHeight="1" x14ac:dyDescent="0.2">
      <c r="A121" s="22" t="s">
        <v>5442</v>
      </c>
      <c r="B121" s="22" t="s">
        <v>5464</v>
      </c>
      <c r="C121" s="22">
        <v>22</v>
      </c>
      <c r="D121" s="22">
        <v>30</v>
      </c>
      <c r="E121" s="36">
        <v>3612.15</v>
      </c>
      <c r="F121" s="22"/>
      <c r="G121" s="22"/>
      <c r="H121" s="22"/>
      <c r="I121" s="22"/>
    </row>
    <row r="122" spans="1:9" ht="14.25" customHeight="1" x14ac:dyDescent="0.2">
      <c r="A122" s="22" t="s">
        <v>5443</v>
      </c>
      <c r="B122" s="22" t="s">
        <v>5465</v>
      </c>
      <c r="C122" s="22">
        <v>26</v>
      </c>
      <c r="D122" s="22">
        <v>35</v>
      </c>
      <c r="E122" s="36">
        <v>3855.77</v>
      </c>
      <c r="F122" s="22"/>
      <c r="G122" s="22"/>
      <c r="H122" s="22"/>
      <c r="I122" s="22"/>
    </row>
    <row r="123" spans="1:9" ht="14.25" customHeight="1" x14ac:dyDescent="0.2">
      <c r="A123" s="22" t="s">
        <v>5444</v>
      </c>
      <c r="B123" s="22" t="s">
        <v>5466</v>
      </c>
      <c r="C123" s="22">
        <v>26</v>
      </c>
      <c r="D123" s="22">
        <v>35</v>
      </c>
      <c r="E123" s="36">
        <v>4097.8599999999997</v>
      </c>
      <c r="F123" s="22"/>
      <c r="G123" s="22"/>
      <c r="H123" s="22"/>
      <c r="I123" s="22"/>
    </row>
    <row r="124" spans="1:9" ht="14.25" customHeight="1" x14ac:dyDescent="0.2">
      <c r="A124" s="22" t="s">
        <v>5445</v>
      </c>
      <c r="B124" s="22" t="s">
        <v>5467</v>
      </c>
      <c r="C124" s="22">
        <v>26</v>
      </c>
      <c r="D124" s="22">
        <v>35</v>
      </c>
      <c r="E124" s="36">
        <v>4333.9799999999996</v>
      </c>
      <c r="F124" s="22"/>
      <c r="G124" s="22"/>
      <c r="H124" s="22"/>
      <c r="I124" s="22"/>
    </row>
    <row r="125" spans="1:9" ht="14.25" customHeight="1" x14ac:dyDescent="0.2">
      <c r="A125" s="22" t="s">
        <v>5446</v>
      </c>
      <c r="B125" s="22" t="s">
        <v>5468</v>
      </c>
      <c r="C125" s="22">
        <v>30</v>
      </c>
      <c r="D125" s="22">
        <v>40</v>
      </c>
      <c r="E125" s="36">
        <v>4577.59</v>
      </c>
      <c r="F125" s="22"/>
      <c r="G125" s="22"/>
      <c r="H125" s="22"/>
      <c r="I125" s="22"/>
    </row>
    <row r="126" spans="1:9" ht="14.25" customHeight="1" x14ac:dyDescent="0.2">
      <c r="A126" s="22" t="s">
        <v>5447</v>
      </c>
      <c r="B126" s="22" t="s">
        <v>5469</v>
      </c>
      <c r="C126" s="22">
        <v>37</v>
      </c>
      <c r="D126" s="22">
        <v>50</v>
      </c>
      <c r="E126" s="36">
        <v>4821.18</v>
      </c>
      <c r="F126" s="22"/>
      <c r="G126" s="22"/>
      <c r="H126" s="22"/>
      <c r="I126" s="22"/>
    </row>
    <row r="127" spans="1:9" ht="14.25" customHeight="1" x14ac:dyDescent="0.2">
      <c r="A127" s="22" t="s">
        <v>5448</v>
      </c>
      <c r="B127" s="22" t="s">
        <v>5470</v>
      </c>
      <c r="C127" s="22">
        <v>37</v>
      </c>
      <c r="D127" s="22">
        <v>50</v>
      </c>
      <c r="E127" s="36">
        <v>5057.33</v>
      </c>
      <c r="F127" s="22"/>
      <c r="G127" s="22"/>
      <c r="H127" s="22"/>
      <c r="I127" s="22"/>
    </row>
    <row r="128" spans="1:9" ht="14.25" customHeight="1" x14ac:dyDescent="0.2">
      <c r="A128" s="22" t="s">
        <v>5449</v>
      </c>
      <c r="B128" s="22" t="s">
        <v>5471</v>
      </c>
      <c r="C128" s="22">
        <v>37</v>
      </c>
      <c r="D128" s="22">
        <v>50</v>
      </c>
      <c r="E128" s="36">
        <v>5300.94</v>
      </c>
      <c r="F128" s="22"/>
      <c r="G128" s="22"/>
      <c r="H128" s="22"/>
      <c r="I128" s="22"/>
    </row>
    <row r="129" spans="1:9" ht="14.25" customHeight="1" x14ac:dyDescent="0.2">
      <c r="A129" s="22" t="s">
        <v>5450</v>
      </c>
      <c r="B129" s="22" t="s">
        <v>5472</v>
      </c>
      <c r="C129" s="22">
        <v>37</v>
      </c>
      <c r="D129" s="22">
        <v>50</v>
      </c>
      <c r="E129" s="36">
        <v>5535.55</v>
      </c>
      <c r="F129" s="22"/>
      <c r="G129" s="22"/>
      <c r="H129" s="22"/>
      <c r="I129" s="22"/>
    </row>
    <row r="130" spans="1:9" ht="14.25" customHeight="1" x14ac:dyDescent="0.2">
      <c r="A130" s="22" t="s">
        <v>5451</v>
      </c>
      <c r="B130" s="22" t="s">
        <v>5473</v>
      </c>
      <c r="C130" s="22">
        <v>37</v>
      </c>
      <c r="D130" s="22">
        <v>50</v>
      </c>
      <c r="E130" s="36">
        <v>5779.15</v>
      </c>
      <c r="F130" s="22"/>
      <c r="G130" s="22"/>
      <c r="H130" s="22"/>
      <c r="I130" s="22"/>
    </row>
    <row r="131" spans="1:9" ht="14.25" customHeight="1" x14ac:dyDescent="0.2">
      <c r="A131" s="22" t="s">
        <v>5452</v>
      </c>
      <c r="B131" s="22" t="s">
        <v>5474</v>
      </c>
      <c r="C131" s="22">
        <v>37</v>
      </c>
      <c r="D131" s="22">
        <v>50</v>
      </c>
      <c r="E131" s="36">
        <v>6022.76</v>
      </c>
      <c r="F131" s="22"/>
      <c r="G131" s="22"/>
      <c r="H131" s="22"/>
      <c r="I131" s="22"/>
    </row>
    <row r="133" spans="1:9" ht="14.25" customHeight="1" x14ac:dyDescent="0.2">
      <c r="A133" s="194" t="s">
        <v>5475</v>
      </c>
      <c r="B133" s="194"/>
      <c r="C133" s="194"/>
      <c r="D133" s="194"/>
      <c r="E133" s="194"/>
      <c r="F133" s="194"/>
      <c r="G133" s="194"/>
      <c r="H133" s="194"/>
      <c r="I133" s="194"/>
    </row>
    <row r="134" spans="1:9" ht="14.25" customHeight="1" x14ac:dyDescent="0.2">
      <c r="A134" s="195" t="s">
        <v>5476</v>
      </c>
      <c r="B134" s="194"/>
      <c r="C134" s="194"/>
      <c r="D134" s="194"/>
      <c r="E134" s="194"/>
      <c r="F134" s="194"/>
      <c r="G134" s="194"/>
      <c r="H134" s="194"/>
      <c r="I134" s="194"/>
    </row>
    <row r="135" spans="1:9" ht="14.25" customHeight="1" x14ac:dyDescent="0.2">
      <c r="A135" s="22" t="s">
        <v>1158</v>
      </c>
      <c r="B135" s="22" t="s">
        <v>1159</v>
      </c>
      <c r="C135" s="94">
        <v>4</v>
      </c>
      <c r="D135" s="94">
        <v>5.5</v>
      </c>
      <c r="E135" s="36">
        <v>1419.92</v>
      </c>
      <c r="F135" s="35"/>
      <c r="G135" s="36">
        <f t="shared" ref="G135:G143" si="0">IF(F135="",IF($I$8="","",$I$8),F135)</f>
        <v>0</v>
      </c>
      <c r="H135" s="36">
        <f t="shared" ref="H135:H143" si="1">ROUND(E135*(G135),2)</f>
        <v>0</v>
      </c>
      <c r="I135" s="24">
        <f t="shared" ref="I135:I143" si="2">H135*$I$10</f>
        <v>0</v>
      </c>
    </row>
    <row r="136" spans="1:9" ht="14.25" customHeight="1" x14ac:dyDescent="0.2">
      <c r="A136" s="22" t="s">
        <v>1160</v>
      </c>
      <c r="B136" s="22" t="s">
        <v>1161</v>
      </c>
      <c r="C136" s="94">
        <v>5.5</v>
      </c>
      <c r="D136" s="94">
        <v>7.5</v>
      </c>
      <c r="E136" s="36">
        <v>1446.32</v>
      </c>
      <c r="F136" s="35"/>
      <c r="G136" s="36">
        <f t="shared" si="0"/>
        <v>0</v>
      </c>
      <c r="H136" s="36">
        <f t="shared" si="1"/>
        <v>0</v>
      </c>
      <c r="I136" s="24">
        <f t="shared" si="2"/>
        <v>0</v>
      </c>
    </row>
    <row r="137" spans="1:9" ht="14.25" customHeight="1" x14ac:dyDescent="0.2">
      <c r="A137" s="22" t="s">
        <v>1162</v>
      </c>
      <c r="B137" s="22" t="s">
        <v>1163</v>
      </c>
      <c r="C137" s="94">
        <v>5.5</v>
      </c>
      <c r="D137" s="94">
        <v>7.5</v>
      </c>
      <c r="E137" s="36">
        <v>1557.31</v>
      </c>
      <c r="F137" s="35"/>
      <c r="G137" s="36">
        <f t="shared" si="0"/>
        <v>0</v>
      </c>
      <c r="H137" s="36">
        <f t="shared" si="1"/>
        <v>0</v>
      </c>
      <c r="I137" s="24">
        <f t="shared" si="2"/>
        <v>0</v>
      </c>
    </row>
    <row r="138" spans="1:9" ht="14.25" customHeight="1" x14ac:dyDescent="0.2">
      <c r="A138" s="22" t="s">
        <v>1164</v>
      </c>
      <c r="B138" s="22" t="s">
        <v>1165</v>
      </c>
      <c r="C138" s="94">
        <v>5.5</v>
      </c>
      <c r="D138" s="94">
        <v>7.5</v>
      </c>
      <c r="E138" s="36">
        <v>1664.22</v>
      </c>
      <c r="F138" s="35"/>
      <c r="G138" s="36">
        <f t="shared" si="0"/>
        <v>0</v>
      </c>
      <c r="H138" s="36">
        <f t="shared" si="1"/>
        <v>0</v>
      </c>
      <c r="I138" s="24">
        <f t="shared" si="2"/>
        <v>0</v>
      </c>
    </row>
    <row r="139" spans="1:9" ht="14.25" customHeight="1" x14ac:dyDescent="0.2">
      <c r="A139" s="22" t="s">
        <v>1166</v>
      </c>
      <c r="B139" s="22" t="s">
        <v>1167</v>
      </c>
      <c r="C139" s="94">
        <v>7.5</v>
      </c>
      <c r="D139" s="94">
        <v>10</v>
      </c>
      <c r="E139" s="36">
        <v>1740</v>
      </c>
      <c r="F139" s="35"/>
      <c r="G139" s="36">
        <f t="shared" si="0"/>
        <v>0</v>
      </c>
      <c r="H139" s="36">
        <f t="shared" si="1"/>
        <v>0</v>
      </c>
      <c r="I139" s="24">
        <f t="shared" si="2"/>
        <v>0</v>
      </c>
    </row>
    <row r="140" spans="1:9" ht="14.25" customHeight="1" x14ac:dyDescent="0.2">
      <c r="A140" s="22" t="s">
        <v>1168</v>
      </c>
      <c r="B140" s="22" t="s">
        <v>1169</v>
      </c>
      <c r="C140" s="94">
        <v>7.5</v>
      </c>
      <c r="D140" s="94">
        <v>10</v>
      </c>
      <c r="E140" s="36">
        <v>1813.23</v>
      </c>
      <c r="F140" s="35"/>
      <c r="G140" s="36">
        <f t="shared" si="0"/>
        <v>0</v>
      </c>
      <c r="H140" s="36">
        <f t="shared" si="1"/>
        <v>0</v>
      </c>
      <c r="I140" s="24">
        <f t="shared" si="2"/>
        <v>0</v>
      </c>
    </row>
    <row r="141" spans="1:9" ht="14.25" customHeight="1" x14ac:dyDescent="0.2">
      <c r="A141" s="22" t="s">
        <v>1170</v>
      </c>
      <c r="B141" s="22" t="s">
        <v>1171</v>
      </c>
      <c r="C141" s="94">
        <v>7.5</v>
      </c>
      <c r="D141" s="94">
        <v>10</v>
      </c>
      <c r="E141" s="36">
        <v>1908.47</v>
      </c>
      <c r="F141" s="35"/>
      <c r="G141" s="36">
        <f t="shared" si="0"/>
        <v>0</v>
      </c>
      <c r="H141" s="36">
        <f t="shared" si="1"/>
        <v>0</v>
      </c>
      <c r="I141" s="24">
        <f t="shared" si="2"/>
        <v>0</v>
      </c>
    </row>
    <row r="142" spans="1:9" ht="14.25" customHeight="1" x14ac:dyDescent="0.2">
      <c r="A142" s="22" t="s">
        <v>1172</v>
      </c>
      <c r="B142" s="22" t="s">
        <v>1173</v>
      </c>
      <c r="C142" s="94">
        <v>9.1999999999999993</v>
      </c>
      <c r="D142" s="94">
        <v>12.5</v>
      </c>
      <c r="E142" s="36">
        <v>1957.56</v>
      </c>
      <c r="F142" s="35"/>
      <c r="G142" s="36">
        <f t="shared" si="0"/>
        <v>0</v>
      </c>
      <c r="H142" s="36">
        <f t="shared" si="1"/>
        <v>0</v>
      </c>
      <c r="I142" s="24">
        <f t="shared" si="2"/>
        <v>0</v>
      </c>
    </row>
    <row r="143" spans="1:9" ht="14.25" customHeight="1" x14ac:dyDescent="0.2">
      <c r="A143" s="22" t="s">
        <v>1174</v>
      </c>
      <c r="B143" s="22" t="s">
        <v>1175</v>
      </c>
      <c r="C143" s="94">
        <v>9.1999999999999993</v>
      </c>
      <c r="D143" s="94">
        <v>12.5</v>
      </c>
      <c r="E143" s="36">
        <v>2070.6799999999998</v>
      </c>
      <c r="F143" s="35"/>
      <c r="G143" s="36">
        <f t="shared" si="0"/>
        <v>0</v>
      </c>
      <c r="H143" s="36">
        <f t="shared" si="1"/>
        <v>0</v>
      </c>
      <c r="I143" s="24">
        <f t="shared" si="2"/>
        <v>0</v>
      </c>
    </row>
    <row r="144" spans="1:9" ht="14.25" customHeight="1" x14ac:dyDescent="0.2">
      <c r="A144" s="22" t="s">
        <v>1176</v>
      </c>
      <c r="B144" s="22" t="s">
        <v>1177</v>
      </c>
      <c r="C144" s="94">
        <v>9.1999999999999993</v>
      </c>
      <c r="D144" s="94">
        <v>12.5</v>
      </c>
      <c r="E144" s="36">
        <v>2185.29</v>
      </c>
      <c r="F144" s="35"/>
      <c r="G144" s="36">
        <f t="shared" ref="G144:G189" si="3">IF(F144="",IF($I$8="","",$I$8),F144)</f>
        <v>0</v>
      </c>
      <c r="H144" s="36">
        <f t="shared" ref="H144:H175" si="4">ROUND(E144*(G144),2)</f>
        <v>0</v>
      </c>
      <c r="I144" s="24">
        <f t="shared" ref="I144:I189" si="5">H144*$I$10</f>
        <v>0</v>
      </c>
    </row>
    <row r="145" spans="1:9" ht="14.25" customHeight="1" x14ac:dyDescent="0.2">
      <c r="A145" s="22" t="s">
        <v>1178</v>
      </c>
      <c r="B145" s="22" t="s">
        <v>1179</v>
      </c>
      <c r="C145" s="94">
        <v>11</v>
      </c>
      <c r="D145" s="94">
        <v>15</v>
      </c>
      <c r="E145" s="36">
        <v>2246.35</v>
      </c>
      <c r="F145" s="35"/>
      <c r="G145" s="36">
        <f t="shared" si="3"/>
        <v>0</v>
      </c>
      <c r="H145" s="36">
        <f t="shared" si="4"/>
        <v>0</v>
      </c>
      <c r="I145" s="24">
        <f t="shared" si="5"/>
        <v>0</v>
      </c>
    </row>
    <row r="146" spans="1:9" ht="14.25" customHeight="1" x14ac:dyDescent="0.2">
      <c r="A146" s="22" t="s">
        <v>1180</v>
      </c>
      <c r="B146" s="22" t="s">
        <v>1181</v>
      </c>
      <c r="C146" s="94">
        <v>11</v>
      </c>
      <c r="D146" s="94">
        <v>15</v>
      </c>
      <c r="E146" s="36">
        <v>2345.61</v>
      </c>
      <c r="F146" s="35"/>
      <c r="G146" s="36">
        <f t="shared" si="3"/>
        <v>0</v>
      </c>
      <c r="H146" s="36">
        <f t="shared" si="4"/>
        <v>0</v>
      </c>
      <c r="I146" s="24">
        <f t="shared" si="5"/>
        <v>0</v>
      </c>
    </row>
    <row r="147" spans="1:9" ht="14.25" customHeight="1" x14ac:dyDescent="0.2">
      <c r="A147" s="22" t="s">
        <v>1182</v>
      </c>
      <c r="B147" s="22" t="s">
        <v>1183</v>
      </c>
      <c r="C147" s="94">
        <v>11</v>
      </c>
      <c r="D147" s="94">
        <v>15</v>
      </c>
      <c r="E147" s="36">
        <v>2445.7399999999998</v>
      </c>
      <c r="F147" s="35"/>
      <c r="G147" s="36">
        <f t="shared" si="3"/>
        <v>0</v>
      </c>
      <c r="H147" s="36">
        <f t="shared" si="4"/>
        <v>0</v>
      </c>
      <c r="I147" s="24">
        <f t="shared" si="5"/>
        <v>0</v>
      </c>
    </row>
    <row r="148" spans="1:9" ht="14.25" customHeight="1" x14ac:dyDescent="0.2">
      <c r="A148" s="22" t="s">
        <v>1184</v>
      </c>
      <c r="B148" s="22" t="s">
        <v>1185</v>
      </c>
      <c r="C148" s="94" t="s">
        <v>1058</v>
      </c>
      <c r="D148" s="94" t="s">
        <v>1059</v>
      </c>
      <c r="E148" s="36">
        <v>2555.16</v>
      </c>
      <c r="F148" s="35"/>
      <c r="G148" s="36">
        <f t="shared" si="3"/>
        <v>0</v>
      </c>
      <c r="H148" s="36">
        <f t="shared" si="4"/>
        <v>0</v>
      </c>
      <c r="I148" s="24">
        <f t="shared" si="5"/>
        <v>0</v>
      </c>
    </row>
    <row r="149" spans="1:9" ht="14.25" customHeight="1" x14ac:dyDescent="0.2">
      <c r="A149" s="22" t="s">
        <v>1186</v>
      </c>
      <c r="B149" s="22" t="s">
        <v>1187</v>
      </c>
      <c r="C149" s="94" t="s">
        <v>1058</v>
      </c>
      <c r="D149" s="94" t="s">
        <v>1059</v>
      </c>
      <c r="E149" s="36">
        <v>2662.85</v>
      </c>
      <c r="F149" s="35"/>
      <c r="G149" s="36">
        <f t="shared" si="3"/>
        <v>0</v>
      </c>
      <c r="H149" s="36">
        <f t="shared" si="4"/>
        <v>0</v>
      </c>
      <c r="I149" s="24">
        <f t="shared" si="5"/>
        <v>0</v>
      </c>
    </row>
    <row r="150" spans="1:9" ht="14.25" customHeight="1" x14ac:dyDescent="0.2">
      <c r="A150" s="22" t="s">
        <v>1188</v>
      </c>
      <c r="B150" s="22" t="s">
        <v>1189</v>
      </c>
      <c r="C150" s="94" t="s">
        <v>1058</v>
      </c>
      <c r="D150" s="94" t="s">
        <v>1059</v>
      </c>
      <c r="E150" s="36">
        <v>2771.11</v>
      </c>
      <c r="F150" s="35"/>
      <c r="G150" s="36">
        <f t="shared" si="3"/>
        <v>0</v>
      </c>
      <c r="H150" s="36">
        <f t="shared" si="4"/>
        <v>0</v>
      </c>
      <c r="I150" s="24">
        <f t="shared" si="5"/>
        <v>0</v>
      </c>
    </row>
    <row r="151" spans="1:9" ht="14.25" customHeight="1" x14ac:dyDescent="0.2">
      <c r="A151" s="22" t="s">
        <v>1190</v>
      </c>
      <c r="B151" s="22" t="s">
        <v>1191</v>
      </c>
      <c r="C151" s="94">
        <v>15</v>
      </c>
      <c r="D151" s="94">
        <v>20</v>
      </c>
      <c r="E151" s="36">
        <v>2868.73</v>
      </c>
      <c r="F151" s="35"/>
      <c r="G151" s="36">
        <f t="shared" si="3"/>
        <v>0</v>
      </c>
      <c r="H151" s="36">
        <f t="shared" si="4"/>
        <v>0</v>
      </c>
      <c r="I151" s="24">
        <f t="shared" si="5"/>
        <v>0</v>
      </c>
    </row>
    <row r="152" spans="1:9" ht="14.25" customHeight="1" x14ac:dyDescent="0.2">
      <c r="A152" s="22" t="s">
        <v>1192</v>
      </c>
      <c r="B152" s="22" t="s">
        <v>1193</v>
      </c>
      <c r="C152" s="94">
        <v>15</v>
      </c>
      <c r="D152" s="94">
        <v>20</v>
      </c>
      <c r="E152" s="36">
        <v>2982.02</v>
      </c>
      <c r="F152" s="35"/>
      <c r="G152" s="36">
        <f t="shared" si="3"/>
        <v>0</v>
      </c>
      <c r="H152" s="36">
        <f t="shared" si="4"/>
        <v>0</v>
      </c>
      <c r="I152" s="24">
        <f t="shared" si="5"/>
        <v>0</v>
      </c>
    </row>
    <row r="153" spans="1:9" ht="14.25" customHeight="1" x14ac:dyDescent="0.2">
      <c r="A153" s="22" t="s">
        <v>1194</v>
      </c>
      <c r="B153" s="22" t="s">
        <v>1195</v>
      </c>
      <c r="C153" s="94">
        <v>15</v>
      </c>
      <c r="D153" s="94">
        <v>20</v>
      </c>
      <c r="E153" s="36">
        <v>3096.21</v>
      </c>
      <c r="F153" s="35"/>
      <c r="G153" s="36">
        <f t="shared" si="3"/>
        <v>0</v>
      </c>
      <c r="H153" s="36">
        <f t="shared" si="4"/>
        <v>0</v>
      </c>
      <c r="I153" s="24">
        <f t="shared" si="5"/>
        <v>0</v>
      </c>
    </row>
    <row r="154" spans="1:9" ht="14.25" customHeight="1" x14ac:dyDescent="0.2">
      <c r="A154" s="22" t="s">
        <v>1196</v>
      </c>
      <c r="B154" s="22" t="s">
        <v>1197</v>
      </c>
      <c r="C154" s="94">
        <v>18.5</v>
      </c>
      <c r="D154" s="94">
        <v>25</v>
      </c>
      <c r="E154" s="36">
        <v>3206.96</v>
      </c>
      <c r="F154" s="35"/>
      <c r="G154" s="36">
        <f t="shared" si="3"/>
        <v>0</v>
      </c>
      <c r="H154" s="36">
        <f t="shared" si="4"/>
        <v>0</v>
      </c>
      <c r="I154" s="24">
        <f t="shared" si="5"/>
        <v>0</v>
      </c>
    </row>
    <row r="155" spans="1:9" ht="14.25" customHeight="1" x14ac:dyDescent="0.2">
      <c r="A155" s="22" t="s">
        <v>1198</v>
      </c>
      <c r="B155" s="22" t="s">
        <v>1199</v>
      </c>
      <c r="C155" s="94">
        <v>18.5</v>
      </c>
      <c r="D155" s="94">
        <v>25</v>
      </c>
      <c r="E155" s="36">
        <v>3318.66</v>
      </c>
      <c r="F155" s="35"/>
      <c r="G155" s="36">
        <f t="shared" si="3"/>
        <v>0</v>
      </c>
      <c r="H155" s="36">
        <f t="shared" si="4"/>
        <v>0</v>
      </c>
      <c r="I155" s="24">
        <f t="shared" si="5"/>
        <v>0</v>
      </c>
    </row>
    <row r="156" spans="1:9" ht="14.25" customHeight="1" x14ac:dyDescent="0.2">
      <c r="A156" s="22" t="s">
        <v>1200</v>
      </c>
      <c r="B156" s="22" t="s">
        <v>1201</v>
      </c>
      <c r="C156" s="94">
        <v>18.5</v>
      </c>
      <c r="D156" s="94">
        <v>25</v>
      </c>
      <c r="E156" s="36">
        <v>3437.66</v>
      </c>
      <c r="F156" s="35"/>
      <c r="G156" s="36">
        <f t="shared" si="3"/>
        <v>0</v>
      </c>
      <c r="H156" s="36">
        <f t="shared" si="4"/>
        <v>0</v>
      </c>
      <c r="I156" s="24">
        <f t="shared" si="5"/>
        <v>0</v>
      </c>
    </row>
    <row r="157" spans="1:9" ht="14.25" customHeight="1" x14ac:dyDescent="0.2">
      <c r="A157" s="22" t="s">
        <v>1202</v>
      </c>
      <c r="B157" s="22" t="s">
        <v>1203</v>
      </c>
      <c r="C157" s="94">
        <v>18.5</v>
      </c>
      <c r="D157" s="94">
        <v>25</v>
      </c>
      <c r="E157" s="36">
        <v>3558.54</v>
      </c>
      <c r="F157" s="35"/>
      <c r="G157" s="36">
        <f t="shared" si="3"/>
        <v>0</v>
      </c>
      <c r="H157" s="36">
        <f t="shared" si="4"/>
        <v>0</v>
      </c>
      <c r="I157" s="24">
        <f t="shared" si="5"/>
        <v>0</v>
      </c>
    </row>
    <row r="158" spans="1:9" ht="14.25" customHeight="1" x14ac:dyDescent="0.2">
      <c r="A158" s="22" t="s">
        <v>1204</v>
      </c>
      <c r="B158" s="22" t="s">
        <v>1205</v>
      </c>
      <c r="C158" s="94">
        <v>18.5</v>
      </c>
      <c r="D158" s="94">
        <v>25</v>
      </c>
      <c r="E158" s="36">
        <v>3695.28</v>
      </c>
      <c r="F158" s="35"/>
      <c r="G158" s="36">
        <f t="shared" si="3"/>
        <v>0</v>
      </c>
      <c r="H158" s="36">
        <f t="shared" si="4"/>
        <v>0</v>
      </c>
      <c r="I158" s="24">
        <f t="shared" si="5"/>
        <v>0</v>
      </c>
    </row>
    <row r="159" spans="1:9" ht="14.25" customHeight="1" x14ac:dyDescent="0.2">
      <c r="A159" s="22" t="s">
        <v>1206</v>
      </c>
      <c r="B159" s="22" t="s">
        <v>1207</v>
      </c>
      <c r="C159" s="94">
        <v>18.5</v>
      </c>
      <c r="D159" s="94">
        <v>25</v>
      </c>
      <c r="E159" s="36">
        <v>3835.25</v>
      </c>
      <c r="F159" s="35"/>
      <c r="G159" s="36">
        <f t="shared" si="3"/>
        <v>0</v>
      </c>
      <c r="H159" s="36">
        <f t="shared" si="4"/>
        <v>0</v>
      </c>
      <c r="I159" s="24">
        <f t="shared" si="5"/>
        <v>0</v>
      </c>
    </row>
    <row r="160" spans="1:9" ht="14.25" customHeight="1" x14ac:dyDescent="0.2">
      <c r="A160" s="22" t="s">
        <v>1208</v>
      </c>
      <c r="B160" s="22" t="s">
        <v>1209</v>
      </c>
      <c r="C160" s="94">
        <v>22</v>
      </c>
      <c r="D160" s="94">
        <v>30</v>
      </c>
      <c r="E160" s="36">
        <v>3899.11</v>
      </c>
      <c r="F160" s="35"/>
      <c r="G160" s="36">
        <f t="shared" si="3"/>
        <v>0</v>
      </c>
      <c r="H160" s="36">
        <f t="shared" si="4"/>
        <v>0</v>
      </c>
      <c r="I160" s="24">
        <f t="shared" si="5"/>
        <v>0</v>
      </c>
    </row>
    <row r="161" spans="1:9" ht="14.25" customHeight="1" x14ac:dyDescent="0.2">
      <c r="A161" s="22" t="s">
        <v>1210</v>
      </c>
      <c r="B161" s="22" t="s">
        <v>1211</v>
      </c>
      <c r="C161" s="94">
        <v>22</v>
      </c>
      <c r="D161" s="94">
        <v>30</v>
      </c>
      <c r="E161" s="36">
        <v>3964.89</v>
      </c>
      <c r="F161" s="35"/>
      <c r="G161" s="36">
        <f t="shared" si="3"/>
        <v>0</v>
      </c>
      <c r="H161" s="36">
        <f t="shared" si="4"/>
        <v>0</v>
      </c>
      <c r="I161" s="24">
        <f t="shared" si="5"/>
        <v>0</v>
      </c>
    </row>
    <row r="162" spans="1:9" ht="14.25" customHeight="1" x14ac:dyDescent="0.2">
      <c r="A162" s="22" t="s">
        <v>1212</v>
      </c>
      <c r="B162" s="22" t="s">
        <v>1213</v>
      </c>
      <c r="C162" s="94">
        <v>22</v>
      </c>
      <c r="D162" s="94">
        <v>30</v>
      </c>
      <c r="E162" s="36">
        <v>4209.0200000000004</v>
      </c>
      <c r="F162" s="35"/>
      <c r="G162" s="36">
        <f t="shared" si="3"/>
        <v>0</v>
      </c>
      <c r="H162" s="36">
        <f t="shared" si="4"/>
        <v>0</v>
      </c>
      <c r="I162" s="24">
        <f t="shared" si="5"/>
        <v>0</v>
      </c>
    </row>
    <row r="163" spans="1:9" ht="14.25" customHeight="1" x14ac:dyDescent="0.2">
      <c r="A163" s="22" t="s">
        <v>1214</v>
      </c>
      <c r="B163" s="22" t="s">
        <v>1215</v>
      </c>
      <c r="C163" s="94">
        <v>22</v>
      </c>
      <c r="D163" s="94">
        <v>30</v>
      </c>
      <c r="E163" s="36">
        <v>4327.8599999999997</v>
      </c>
      <c r="F163" s="35"/>
      <c r="G163" s="36">
        <f t="shared" si="3"/>
        <v>0</v>
      </c>
      <c r="H163" s="36">
        <f t="shared" si="4"/>
        <v>0</v>
      </c>
      <c r="I163" s="24">
        <f t="shared" si="5"/>
        <v>0</v>
      </c>
    </row>
    <row r="164" spans="1:9" ht="14.25" customHeight="1" x14ac:dyDescent="0.2">
      <c r="A164" s="22" t="s">
        <v>1216</v>
      </c>
      <c r="B164" s="22" t="s">
        <v>1217</v>
      </c>
      <c r="C164" s="94">
        <v>22</v>
      </c>
      <c r="D164" s="94">
        <v>30</v>
      </c>
      <c r="E164" s="36">
        <v>4447.0600000000004</v>
      </c>
      <c r="F164" s="35"/>
      <c r="G164" s="36">
        <f t="shared" si="3"/>
        <v>0</v>
      </c>
      <c r="H164" s="36">
        <f t="shared" si="4"/>
        <v>0</v>
      </c>
      <c r="I164" s="24">
        <f t="shared" si="5"/>
        <v>0</v>
      </c>
    </row>
    <row r="165" spans="1:9" ht="14.25" customHeight="1" x14ac:dyDescent="0.2">
      <c r="A165" s="22" t="s">
        <v>1218</v>
      </c>
      <c r="B165" s="22" t="s">
        <v>1219</v>
      </c>
      <c r="C165" s="94">
        <v>22</v>
      </c>
      <c r="D165" s="94">
        <v>30</v>
      </c>
      <c r="E165" s="36">
        <v>4566.6000000000004</v>
      </c>
      <c r="F165" s="35"/>
      <c r="G165" s="36">
        <f t="shared" si="3"/>
        <v>0</v>
      </c>
      <c r="H165" s="36">
        <f t="shared" si="4"/>
        <v>0</v>
      </c>
      <c r="I165" s="24">
        <f t="shared" si="5"/>
        <v>0</v>
      </c>
    </row>
    <row r="166" spans="1:9" ht="14.25" customHeight="1" x14ac:dyDescent="0.2">
      <c r="A166" s="22" t="s">
        <v>1220</v>
      </c>
      <c r="B166" s="22" t="s">
        <v>1221</v>
      </c>
      <c r="C166" s="94" t="s">
        <v>1156</v>
      </c>
      <c r="D166" s="94" t="s">
        <v>1157</v>
      </c>
      <c r="E166" s="36">
        <v>4689.3100000000004</v>
      </c>
      <c r="F166" s="35"/>
      <c r="G166" s="36">
        <f t="shared" si="3"/>
        <v>0</v>
      </c>
      <c r="H166" s="36">
        <f t="shared" si="4"/>
        <v>0</v>
      </c>
      <c r="I166" s="24">
        <f t="shared" si="5"/>
        <v>0</v>
      </c>
    </row>
    <row r="167" spans="1:9" ht="14.25" customHeight="1" x14ac:dyDescent="0.2">
      <c r="A167" s="22" t="s">
        <v>1222</v>
      </c>
      <c r="B167" s="22" t="s">
        <v>1223</v>
      </c>
      <c r="C167" s="94" t="s">
        <v>1156</v>
      </c>
      <c r="D167" s="94" t="s">
        <v>1157</v>
      </c>
      <c r="E167" s="36">
        <v>4808.5200000000004</v>
      </c>
      <c r="F167" s="35"/>
      <c r="G167" s="36">
        <f t="shared" si="3"/>
        <v>0</v>
      </c>
      <c r="H167" s="36">
        <f t="shared" si="4"/>
        <v>0</v>
      </c>
      <c r="I167" s="24">
        <f t="shared" si="5"/>
        <v>0</v>
      </c>
    </row>
    <row r="168" spans="1:9" ht="14.25" customHeight="1" x14ac:dyDescent="0.2">
      <c r="A168" s="22" t="s">
        <v>1224</v>
      </c>
      <c r="B168" s="22" t="s">
        <v>1225</v>
      </c>
      <c r="C168" s="94" t="s">
        <v>1156</v>
      </c>
      <c r="D168" s="94" t="s">
        <v>1157</v>
      </c>
      <c r="E168" s="36">
        <v>4932.43</v>
      </c>
      <c r="F168" s="35"/>
      <c r="G168" s="36">
        <f t="shared" si="3"/>
        <v>0</v>
      </c>
      <c r="H168" s="36">
        <f t="shared" si="4"/>
        <v>0</v>
      </c>
      <c r="I168" s="24">
        <f t="shared" si="5"/>
        <v>0</v>
      </c>
    </row>
    <row r="169" spans="1:9" ht="14.25" customHeight="1" x14ac:dyDescent="0.2">
      <c r="A169" s="22" t="s">
        <v>4894</v>
      </c>
      <c r="B169" s="22" t="s">
        <v>1226</v>
      </c>
      <c r="C169" s="94" t="s">
        <v>1156</v>
      </c>
      <c r="D169" s="94" t="s">
        <v>1157</v>
      </c>
      <c r="E169" s="36">
        <v>5050.75</v>
      </c>
      <c r="F169" s="35"/>
      <c r="G169" s="36">
        <f t="shared" si="3"/>
        <v>0</v>
      </c>
      <c r="H169" s="36">
        <f t="shared" si="4"/>
        <v>0</v>
      </c>
      <c r="I169" s="24">
        <f t="shared" si="5"/>
        <v>0</v>
      </c>
    </row>
    <row r="170" spans="1:9" ht="14.25" customHeight="1" x14ac:dyDescent="0.2">
      <c r="A170" s="22" t="s">
        <v>1227</v>
      </c>
      <c r="B170" s="22" t="s">
        <v>1228</v>
      </c>
      <c r="C170" s="94" t="s">
        <v>1156</v>
      </c>
      <c r="D170" s="94" t="s">
        <v>1157</v>
      </c>
      <c r="E170" s="36">
        <v>5171.8999999999996</v>
      </c>
      <c r="F170" s="35"/>
      <c r="G170" s="36">
        <f t="shared" si="3"/>
        <v>0</v>
      </c>
      <c r="H170" s="36">
        <f t="shared" si="4"/>
        <v>0</v>
      </c>
      <c r="I170" s="24">
        <f t="shared" si="5"/>
        <v>0</v>
      </c>
    </row>
    <row r="171" spans="1:9" ht="14.25" customHeight="1" x14ac:dyDescent="0.2">
      <c r="A171" s="22" t="s">
        <v>1229</v>
      </c>
      <c r="B171" s="22" t="s">
        <v>1230</v>
      </c>
      <c r="C171" s="94" t="s">
        <v>1156</v>
      </c>
      <c r="D171" s="94" t="s">
        <v>1157</v>
      </c>
      <c r="E171" s="36">
        <v>5288.75</v>
      </c>
      <c r="F171" s="35"/>
      <c r="G171" s="36">
        <f t="shared" si="3"/>
        <v>0</v>
      </c>
      <c r="H171" s="36">
        <f t="shared" si="4"/>
        <v>0</v>
      </c>
      <c r="I171" s="24">
        <f t="shared" si="5"/>
        <v>0</v>
      </c>
    </row>
    <row r="172" spans="1:9" ht="14.25" customHeight="1" x14ac:dyDescent="0.2">
      <c r="A172" s="22" t="s">
        <v>1231</v>
      </c>
      <c r="B172" s="22" t="s">
        <v>1232</v>
      </c>
      <c r="C172" s="94">
        <v>30</v>
      </c>
      <c r="D172" s="94">
        <v>40</v>
      </c>
      <c r="E172" s="36">
        <v>5410.28</v>
      </c>
      <c r="F172" s="35"/>
      <c r="G172" s="36">
        <f t="shared" si="3"/>
        <v>0</v>
      </c>
      <c r="H172" s="36">
        <f t="shared" si="4"/>
        <v>0</v>
      </c>
      <c r="I172" s="24">
        <f t="shared" si="5"/>
        <v>0</v>
      </c>
    </row>
    <row r="173" spans="1:9" ht="14.25" customHeight="1" x14ac:dyDescent="0.2">
      <c r="A173" s="22" t="s">
        <v>1233</v>
      </c>
      <c r="B173" s="22" t="s">
        <v>1234</v>
      </c>
      <c r="C173" s="94">
        <v>30</v>
      </c>
      <c r="D173" s="94">
        <v>40</v>
      </c>
      <c r="E173" s="36">
        <v>5533.73</v>
      </c>
      <c r="F173" s="35"/>
      <c r="G173" s="36">
        <f t="shared" si="3"/>
        <v>0</v>
      </c>
      <c r="H173" s="36">
        <f t="shared" si="4"/>
        <v>0</v>
      </c>
      <c r="I173" s="24">
        <f t="shared" si="5"/>
        <v>0</v>
      </c>
    </row>
    <row r="174" spans="1:9" ht="14.25" customHeight="1" x14ac:dyDescent="0.2">
      <c r="A174" s="22" t="s">
        <v>1235</v>
      </c>
      <c r="B174" s="22" t="s">
        <v>1236</v>
      </c>
      <c r="C174" s="94">
        <v>30</v>
      </c>
      <c r="D174" s="94">
        <v>40</v>
      </c>
      <c r="E174" s="36">
        <v>5646.76</v>
      </c>
      <c r="F174" s="35"/>
      <c r="G174" s="36">
        <f t="shared" si="3"/>
        <v>0</v>
      </c>
      <c r="H174" s="36">
        <f t="shared" si="4"/>
        <v>0</v>
      </c>
      <c r="I174" s="24">
        <f t="shared" si="5"/>
        <v>0</v>
      </c>
    </row>
    <row r="175" spans="1:9" ht="14.25" customHeight="1" x14ac:dyDescent="0.2">
      <c r="A175" s="22" t="s">
        <v>1237</v>
      </c>
      <c r="B175" s="22" t="s">
        <v>1238</v>
      </c>
      <c r="C175" s="94">
        <v>30</v>
      </c>
      <c r="D175" s="94">
        <v>40</v>
      </c>
      <c r="E175" s="36">
        <v>5760.38</v>
      </c>
      <c r="F175" s="35"/>
      <c r="G175" s="36">
        <f t="shared" si="3"/>
        <v>0</v>
      </c>
      <c r="H175" s="36">
        <f t="shared" si="4"/>
        <v>0</v>
      </c>
      <c r="I175" s="24">
        <f t="shared" si="5"/>
        <v>0</v>
      </c>
    </row>
    <row r="176" spans="1:9" ht="14.25" customHeight="1" x14ac:dyDescent="0.2">
      <c r="A176" s="22" t="s">
        <v>1239</v>
      </c>
      <c r="B176" s="22" t="s">
        <v>1240</v>
      </c>
      <c r="C176" s="94">
        <v>30</v>
      </c>
      <c r="D176" s="94">
        <v>40</v>
      </c>
      <c r="E176" s="36">
        <v>6054.36</v>
      </c>
      <c r="F176" s="35"/>
      <c r="G176" s="36">
        <f t="shared" si="3"/>
        <v>0</v>
      </c>
      <c r="H176" s="36">
        <f t="shared" ref="H176:H189" si="6">ROUND(E176*(G176),2)</f>
        <v>0</v>
      </c>
      <c r="I176" s="24">
        <f t="shared" si="5"/>
        <v>0</v>
      </c>
    </row>
    <row r="177" spans="1:9" ht="14.25" customHeight="1" x14ac:dyDescent="0.2">
      <c r="A177" s="22" t="s">
        <v>1241</v>
      </c>
      <c r="B177" s="22" t="s">
        <v>1242</v>
      </c>
      <c r="C177" s="94">
        <v>30</v>
      </c>
      <c r="D177" s="94">
        <v>40</v>
      </c>
      <c r="E177" s="36">
        <v>6348.54</v>
      </c>
      <c r="F177" s="35"/>
      <c r="G177" s="36">
        <f t="shared" si="3"/>
        <v>0</v>
      </c>
      <c r="H177" s="36">
        <f t="shared" si="6"/>
        <v>0</v>
      </c>
      <c r="I177" s="24">
        <f t="shared" si="5"/>
        <v>0</v>
      </c>
    </row>
    <row r="178" spans="1:9" ht="14.25" customHeight="1" x14ac:dyDescent="0.2">
      <c r="A178" s="22" t="s">
        <v>1243</v>
      </c>
      <c r="B178" s="22" t="s">
        <v>1244</v>
      </c>
      <c r="C178" s="94">
        <v>30</v>
      </c>
      <c r="D178" s="94" t="s">
        <v>2669</v>
      </c>
      <c r="E178" s="36">
        <v>6645.23</v>
      </c>
      <c r="F178" s="35"/>
      <c r="G178" s="36">
        <f t="shared" si="3"/>
        <v>0</v>
      </c>
      <c r="H178" s="36">
        <f t="shared" si="6"/>
        <v>0</v>
      </c>
      <c r="I178" s="24">
        <f t="shared" si="5"/>
        <v>0</v>
      </c>
    </row>
    <row r="179" spans="1:9" ht="14.25" customHeight="1" x14ac:dyDescent="0.2">
      <c r="A179" s="22" t="s">
        <v>4895</v>
      </c>
      <c r="B179" s="22" t="s">
        <v>1245</v>
      </c>
      <c r="C179" s="94" t="s">
        <v>2667</v>
      </c>
      <c r="D179" s="94" t="s">
        <v>2668</v>
      </c>
      <c r="E179" s="36">
        <v>6792.65</v>
      </c>
      <c r="F179" s="35"/>
      <c r="G179" s="36">
        <f t="shared" si="3"/>
        <v>0</v>
      </c>
      <c r="H179" s="36">
        <f t="shared" si="6"/>
        <v>0</v>
      </c>
      <c r="I179" s="24">
        <f t="shared" si="5"/>
        <v>0</v>
      </c>
    </row>
    <row r="180" spans="1:9" ht="14.25" customHeight="1" x14ac:dyDescent="0.2">
      <c r="A180" s="22" t="s">
        <v>1246</v>
      </c>
      <c r="B180" s="22" t="s">
        <v>1247</v>
      </c>
      <c r="C180" s="94" t="s">
        <v>2667</v>
      </c>
      <c r="D180" s="94" t="s">
        <v>2668</v>
      </c>
      <c r="E180" s="36">
        <v>6940.72</v>
      </c>
      <c r="F180" s="35"/>
      <c r="G180" s="36">
        <f t="shared" si="3"/>
        <v>0</v>
      </c>
      <c r="H180" s="36">
        <f t="shared" si="6"/>
        <v>0</v>
      </c>
      <c r="I180" s="24">
        <f t="shared" si="5"/>
        <v>0</v>
      </c>
    </row>
    <row r="181" spans="1:9" ht="14.25" customHeight="1" x14ac:dyDescent="0.2">
      <c r="A181" s="22" t="s">
        <v>1248</v>
      </c>
      <c r="B181" s="22" t="s">
        <v>1249</v>
      </c>
      <c r="C181" s="94" t="s">
        <v>2667</v>
      </c>
      <c r="D181" s="94" t="s">
        <v>2668</v>
      </c>
      <c r="E181" s="36">
        <v>7081.38</v>
      </c>
      <c r="F181" s="35"/>
      <c r="G181" s="36">
        <f t="shared" si="3"/>
        <v>0</v>
      </c>
      <c r="H181" s="36">
        <f t="shared" si="6"/>
        <v>0</v>
      </c>
      <c r="I181" s="24">
        <f t="shared" si="5"/>
        <v>0</v>
      </c>
    </row>
    <row r="182" spans="1:9" ht="14.25" customHeight="1" x14ac:dyDescent="0.2">
      <c r="A182" s="22" t="s">
        <v>1250</v>
      </c>
      <c r="B182" s="22" t="s">
        <v>1251</v>
      </c>
      <c r="C182" s="94" t="s">
        <v>2667</v>
      </c>
      <c r="D182" s="94" t="s">
        <v>2668</v>
      </c>
      <c r="E182" s="36">
        <v>7196.41</v>
      </c>
      <c r="F182" s="35"/>
      <c r="G182" s="36">
        <f t="shared" si="3"/>
        <v>0</v>
      </c>
      <c r="H182" s="36">
        <f t="shared" si="6"/>
        <v>0</v>
      </c>
      <c r="I182" s="24">
        <f t="shared" si="5"/>
        <v>0</v>
      </c>
    </row>
    <row r="183" spans="1:9" ht="14.25" customHeight="1" x14ac:dyDescent="0.2">
      <c r="A183" s="22" t="s">
        <v>1252</v>
      </c>
      <c r="B183" s="22" t="s">
        <v>1253</v>
      </c>
      <c r="C183" s="94" t="s">
        <v>2667</v>
      </c>
      <c r="D183" s="94" t="s">
        <v>2668</v>
      </c>
      <c r="E183" s="36">
        <v>7313.67</v>
      </c>
      <c r="F183" s="35"/>
      <c r="G183" s="36">
        <f t="shared" si="3"/>
        <v>0</v>
      </c>
      <c r="H183" s="36">
        <f t="shared" si="6"/>
        <v>0</v>
      </c>
      <c r="I183" s="24">
        <f t="shared" si="5"/>
        <v>0</v>
      </c>
    </row>
    <row r="184" spans="1:9" ht="14.25" customHeight="1" x14ac:dyDescent="0.2">
      <c r="A184" s="22" t="s">
        <v>1254</v>
      </c>
      <c r="B184" s="22" t="s">
        <v>1255</v>
      </c>
      <c r="C184" s="94" t="s">
        <v>2667</v>
      </c>
      <c r="D184" s="94" t="s">
        <v>2668</v>
      </c>
      <c r="E184" s="36">
        <v>7429.05</v>
      </c>
      <c r="F184" s="35"/>
      <c r="G184" s="36">
        <f t="shared" si="3"/>
        <v>0</v>
      </c>
      <c r="H184" s="36">
        <f t="shared" si="6"/>
        <v>0</v>
      </c>
      <c r="I184" s="24">
        <f t="shared" si="5"/>
        <v>0</v>
      </c>
    </row>
    <row r="185" spans="1:9" ht="14.25" customHeight="1" x14ac:dyDescent="0.2">
      <c r="A185" s="22" t="s">
        <v>1256</v>
      </c>
      <c r="B185" s="22" t="s">
        <v>1257</v>
      </c>
      <c r="C185" s="94" t="s">
        <v>2667</v>
      </c>
      <c r="D185" s="94" t="s">
        <v>2668</v>
      </c>
      <c r="E185" s="36">
        <v>7544.41</v>
      </c>
      <c r="F185" s="35"/>
      <c r="G185" s="36">
        <f t="shared" si="3"/>
        <v>0</v>
      </c>
      <c r="H185" s="36">
        <f t="shared" si="6"/>
        <v>0</v>
      </c>
      <c r="I185" s="24">
        <f t="shared" si="5"/>
        <v>0</v>
      </c>
    </row>
    <row r="186" spans="1:9" ht="14.25" customHeight="1" x14ac:dyDescent="0.2">
      <c r="A186" s="22" t="s">
        <v>1258</v>
      </c>
      <c r="B186" s="22" t="s">
        <v>1259</v>
      </c>
      <c r="C186" s="94" t="s">
        <v>2667</v>
      </c>
      <c r="D186" s="94" t="s">
        <v>2668</v>
      </c>
      <c r="E186" s="36">
        <v>7659.77</v>
      </c>
      <c r="F186" s="35"/>
      <c r="G186" s="36">
        <f t="shared" si="3"/>
        <v>0</v>
      </c>
      <c r="H186" s="36">
        <f t="shared" si="6"/>
        <v>0</v>
      </c>
      <c r="I186" s="24">
        <f t="shared" si="5"/>
        <v>0</v>
      </c>
    </row>
    <row r="187" spans="1:9" ht="14.25" customHeight="1" x14ac:dyDescent="0.2">
      <c r="A187" s="22" t="s">
        <v>1260</v>
      </c>
      <c r="B187" s="22" t="s">
        <v>1261</v>
      </c>
      <c r="C187" s="94" t="s">
        <v>2667</v>
      </c>
      <c r="D187" s="94" t="s">
        <v>2668</v>
      </c>
      <c r="E187" s="36">
        <v>7775.14</v>
      </c>
      <c r="F187" s="35"/>
      <c r="G187" s="36">
        <f t="shared" si="3"/>
        <v>0</v>
      </c>
      <c r="H187" s="36">
        <f t="shared" si="6"/>
        <v>0</v>
      </c>
      <c r="I187" s="24">
        <f t="shared" si="5"/>
        <v>0</v>
      </c>
    </row>
    <row r="188" spans="1:9" ht="14.25" customHeight="1" x14ac:dyDescent="0.2">
      <c r="A188" s="22" t="s">
        <v>1262</v>
      </c>
      <c r="B188" s="22" t="s">
        <v>1263</v>
      </c>
      <c r="C188" s="94" t="s">
        <v>2667</v>
      </c>
      <c r="D188" s="94" t="s">
        <v>2668</v>
      </c>
      <c r="E188" s="36">
        <v>7890.47</v>
      </c>
      <c r="F188" s="35"/>
      <c r="G188" s="36">
        <f t="shared" si="3"/>
        <v>0</v>
      </c>
      <c r="H188" s="36">
        <f t="shared" si="6"/>
        <v>0</v>
      </c>
      <c r="I188" s="24">
        <f t="shared" si="5"/>
        <v>0</v>
      </c>
    </row>
    <row r="189" spans="1:9" ht="14.25" customHeight="1" x14ac:dyDescent="0.2">
      <c r="A189" s="22" t="s">
        <v>1264</v>
      </c>
      <c r="B189" s="22" t="s">
        <v>1265</v>
      </c>
      <c r="C189" s="94" t="s">
        <v>2667</v>
      </c>
      <c r="D189" s="94" t="s">
        <v>2668</v>
      </c>
      <c r="E189" s="36">
        <v>8005.94</v>
      </c>
      <c r="F189" s="35"/>
      <c r="G189" s="36">
        <f t="shared" si="3"/>
        <v>0</v>
      </c>
      <c r="H189" s="36">
        <f t="shared" si="6"/>
        <v>0</v>
      </c>
      <c r="I189" s="24">
        <f t="shared" si="5"/>
        <v>0</v>
      </c>
    </row>
    <row r="190" spans="1:9" ht="14.25" customHeight="1" x14ac:dyDescent="0.2">
      <c r="A190" s="22" t="s">
        <v>1268</v>
      </c>
      <c r="B190" s="22" t="s">
        <v>1269</v>
      </c>
      <c r="C190" s="94">
        <v>4</v>
      </c>
      <c r="D190" s="94">
        <v>5.5</v>
      </c>
      <c r="E190" s="36">
        <v>1594.46</v>
      </c>
      <c r="F190" s="35"/>
      <c r="G190" s="36">
        <f t="shared" ref="G190:G212" si="7">IF(F190="",IF($I$8="","",$I$8),F190)</f>
        <v>0</v>
      </c>
      <c r="H190" s="36">
        <f t="shared" ref="H190:H212" si="8">ROUND(E190*(G190),2)</f>
        <v>0</v>
      </c>
      <c r="I190" s="24">
        <f t="shared" ref="I190:I212" si="9">H190*$I$10</f>
        <v>0</v>
      </c>
    </row>
    <row r="191" spans="1:9" ht="14.25" customHeight="1" x14ac:dyDescent="0.2">
      <c r="A191" s="22" t="s">
        <v>1270</v>
      </c>
      <c r="B191" s="22" t="s">
        <v>1271</v>
      </c>
      <c r="C191" s="94">
        <v>5.5</v>
      </c>
      <c r="D191" s="94">
        <v>7.5</v>
      </c>
      <c r="E191" s="36">
        <v>1847.25</v>
      </c>
      <c r="F191" s="35"/>
      <c r="G191" s="36">
        <f t="shared" si="7"/>
        <v>0</v>
      </c>
      <c r="H191" s="36">
        <f t="shared" si="8"/>
        <v>0</v>
      </c>
      <c r="I191" s="24">
        <f t="shared" si="9"/>
        <v>0</v>
      </c>
    </row>
    <row r="192" spans="1:9" ht="14.25" customHeight="1" x14ac:dyDescent="0.2">
      <c r="A192" s="22" t="s">
        <v>1272</v>
      </c>
      <c r="B192" s="22" t="s">
        <v>1273</v>
      </c>
      <c r="C192" s="94">
        <v>7.5</v>
      </c>
      <c r="D192" s="94">
        <v>10</v>
      </c>
      <c r="E192" s="36">
        <v>2099.9499999999998</v>
      </c>
      <c r="F192" s="35"/>
      <c r="G192" s="36">
        <f t="shared" si="7"/>
        <v>0</v>
      </c>
      <c r="H192" s="36">
        <f t="shared" si="8"/>
        <v>0</v>
      </c>
      <c r="I192" s="24">
        <f t="shared" si="9"/>
        <v>0</v>
      </c>
    </row>
    <row r="193" spans="1:9" ht="14.25" customHeight="1" x14ac:dyDescent="0.2">
      <c r="A193" s="22" t="s">
        <v>1274</v>
      </c>
      <c r="B193" s="22" t="s">
        <v>1275</v>
      </c>
      <c r="C193" s="94">
        <v>7.5</v>
      </c>
      <c r="D193" s="94">
        <v>10</v>
      </c>
      <c r="E193" s="36">
        <v>2353.23</v>
      </c>
      <c r="F193" s="35"/>
      <c r="G193" s="36">
        <f t="shared" si="7"/>
        <v>0</v>
      </c>
      <c r="H193" s="36">
        <f t="shared" si="8"/>
        <v>0</v>
      </c>
      <c r="I193" s="24">
        <f t="shared" si="9"/>
        <v>0</v>
      </c>
    </row>
    <row r="194" spans="1:9" ht="14.25" customHeight="1" x14ac:dyDescent="0.2">
      <c r="A194" s="22" t="s">
        <v>1276</v>
      </c>
      <c r="B194" s="22" t="s">
        <v>1277</v>
      </c>
      <c r="C194" s="94">
        <v>9.1999999999999993</v>
      </c>
      <c r="D194" s="94">
        <v>12.5</v>
      </c>
      <c r="E194" s="36">
        <v>2605.16</v>
      </c>
      <c r="F194" s="35"/>
      <c r="G194" s="36">
        <f t="shared" si="7"/>
        <v>0</v>
      </c>
      <c r="H194" s="36">
        <f t="shared" si="8"/>
        <v>0</v>
      </c>
      <c r="I194" s="24">
        <f t="shared" si="9"/>
        <v>0</v>
      </c>
    </row>
    <row r="195" spans="1:9" ht="14.25" customHeight="1" x14ac:dyDescent="0.2">
      <c r="A195" s="22" t="s">
        <v>1278</v>
      </c>
      <c r="B195" s="22" t="s">
        <v>1279</v>
      </c>
      <c r="C195" s="94">
        <v>11</v>
      </c>
      <c r="D195" s="94">
        <v>15</v>
      </c>
      <c r="E195" s="36">
        <v>2864.32</v>
      </c>
      <c r="F195" s="35"/>
      <c r="G195" s="36">
        <f t="shared" si="7"/>
        <v>0</v>
      </c>
      <c r="H195" s="36">
        <f t="shared" si="8"/>
        <v>0</v>
      </c>
      <c r="I195" s="24">
        <f t="shared" si="9"/>
        <v>0</v>
      </c>
    </row>
    <row r="196" spans="1:9" ht="14.25" customHeight="1" x14ac:dyDescent="0.2">
      <c r="A196" s="22" t="s">
        <v>1280</v>
      </c>
      <c r="B196" s="22" t="s">
        <v>1281</v>
      </c>
      <c r="C196" s="94">
        <v>11</v>
      </c>
      <c r="D196" s="94">
        <v>15</v>
      </c>
      <c r="E196" s="36">
        <v>3126.01</v>
      </c>
      <c r="F196" s="35"/>
      <c r="G196" s="36">
        <f t="shared" si="7"/>
        <v>0</v>
      </c>
      <c r="H196" s="36">
        <f t="shared" si="8"/>
        <v>0</v>
      </c>
      <c r="I196" s="24">
        <f t="shared" si="9"/>
        <v>0</v>
      </c>
    </row>
    <row r="197" spans="1:9" ht="14.25" customHeight="1" x14ac:dyDescent="0.2">
      <c r="A197" s="22" t="s">
        <v>1282</v>
      </c>
      <c r="B197" s="22" t="s">
        <v>1283</v>
      </c>
      <c r="C197" s="94" t="s">
        <v>1058</v>
      </c>
      <c r="D197" s="94" t="s">
        <v>1059</v>
      </c>
      <c r="E197" s="36">
        <v>3378.92</v>
      </c>
      <c r="F197" s="35"/>
      <c r="G197" s="36">
        <f t="shared" si="7"/>
        <v>0</v>
      </c>
      <c r="H197" s="36">
        <f t="shared" si="8"/>
        <v>0</v>
      </c>
      <c r="I197" s="24">
        <f t="shared" si="9"/>
        <v>0</v>
      </c>
    </row>
    <row r="198" spans="1:9" ht="14.25" customHeight="1" x14ac:dyDescent="0.2">
      <c r="A198" s="22" t="s">
        <v>1284</v>
      </c>
      <c r="B198" s="22" t="s">
        <v>1285</v>
      </c>
      <c r="C198" s="94">
        <v>15</v>
      </c>
      <c r="D198" s="94">
        <v>20</v>
      </c>
      <c r="E198" s="36">
        <v>3615.58</v>
      </c>
      <c r="F198" s="35"/>
      <c r="G198" s="36">
        <f t="shared" si="7"/>
        <v>0</v>
      </c>
      <c r="H198" s="36">
        <f t="shared" si="8"/>
        <v>0</v>
      </c>
      <c r="I198" s="24">
        <f t="shared" si="9"/>
        <v>0</v>
      </c>
    </row>
    <row r="199" spans="1:9" ht="14.25" customHeight="1" x14ac:dyDescent="0.2">
      <c r="A199" s="22" t="s">
        <v>1286</v>
      </c>
      <c r="B199" s="22" t="s">
        <v>1287</v>
      </c>
      <c r="C199" s="94">
        <v>15</v>
      </c>
      <c r="D199" s="94">
        <v>20</v>
      </c>
      <c r="E199" s="36">
        <v>3852.93</v>
      </c>
      <c r="F199" s="35"/>
      <c r="G199" s="36">
        <f t="shared" si="7"/>
        <v>0</v>
      </c>
      <c r="H199" s="36">
        <f t="shared" si="8"/>
        <v>0</v>
      </c>
      <c r="I199" s="24">
        <f t="shared" si="9"/>
        <v>0</v>
      </c>
    </row>
    <row r="200" spans="1:9" ht="14.25" customHeight="1" x14ac:dyDescent="0.2">
      <c r="A200" s="22" t="s">
        <v>1288</v>
      </c>
      <c r="B200" s="22" t="s">
        <v>1289</v>
      </c>
      <c r="C200" s="94">
        <v>18.5</v>
      </c>
      <c r="D200" s="94">
        <v>25</v>
      </c>
      <c r="E200" s="36">
        <v>4075.26</v>
      </c>
      <c r="F200" s="35"/>
      <c r="G200" s="36">
        <f t="shared" si="7"/>
        <v>0</v>
      </c>
      <c r="H200" s="36">
        <f t="shared" si="8"/>
        <v>0</v>
      </c>
      <c r="I200" s="24">
        <f t="shared" si="9"/>
        <v>0</v>
      </c>
    </row>
    <row r="201" spans="1:9" ht="14.25" customHeight="1" x14ac:dyDescent="0.2">
      <c r="A201" s="22" t="s">
        <v>1290</v>
      </c>
      <c r="B201" s="22" t="s">
        <v>1291</v>
      </c>
      <c r="C201" s="94">
        <v>18.5</v>
      </c>
      <c r="D201" s="94">
        <v>25</v>
      </c>
      <c r="E201" s="36">
        <v>4293.1000000000004</v>
      </c>
      <c r="F201" s="35"/>
      <c r="G201" s="36">
        <f t="shared" si="7"/>
        <v>0</v>
      </c>
      <c r="H201" s="36">
        <f t="shared" si="8"/>
        <v>0</v>
      </c>
      <c r="I201" s="24">
        <f t="shared" si="9"/>
        <v>0</v>
      </c>
    </row>
    <row r="202" spans="1:9" ht="14.25" customHeight="1" x14ac:dyDescent="0.2">
      <c r="A202" s="22" t="s">
        <v>1292</v>
      </c>
      <c r="B202" s="22" t="s">
        <v>1293</v>
      </c>
      <c r="C202" s="94">
        <v>22</v>
      </c>
      <c r="D202" s="94">
        <v>30</v>
      </c>
      <c r="E202" s="36">
        <v>4515.29</v>
      </c>
      <c r="F202" s="35"/>
      <c r="G202" s="36">
        <f t="shared" si="7"/>
        <v>0</v>
      </c>
      <c r="H202" s="36">
        <f t="shared" si="8"/>
        <v>0</v>
      </c>
      <c r="I202" s="24">
        <f t="shared" si="9"/>
        <v>0</v>
      </c>
    </row>
    <row r="203" spans="1:9" ht="14.25" customHeight="1" x14ac:dyDescent="0.2">
      <c r="A203" s="22" t="s">
        <v>1294</v>
      </c>
      <c r="B203" s="22" t="s">
        <v>1295</v>
      </c>
      <c r="C203" s="94">
        <v>22</v>
      </c>
      <c r="D203" s="94">
        <v>30</v>
      </c>
      <c r="E203" s="36">
        <v>4708.17</v>
      </c>
      <c r="F203" s="35"/>
      <c r="G203" s="36">
        <f t="shared" si="7"/>
        <v>0</v>
      </c>
      <c r="H203" s="36">
        <f t="shared" si="8"/>
        <v>0</v>
      </c>
      <c r="I203" s="24">
        <f t="shared" si="9"/>
        <v>0</v>
      </c>
    </row>
    <row r="204" spans="1:9" ht="14.25" customHeight="1" x14ac:dyDescent="0.2">
      <c r="A204" s="22" t="s">
        <v>1296</v>
      </c>
      <c r="B204" s="22" t="s">
        <v>1297</v>
      </c>
      <c r="C204" s="94">
        <v>22</v>
      </c>
      <c r="D204" s="94">
        <v>30</v>
      </c>
      <c r="E204" s="36">
        <v>4901.99</v>
      </c>
      <c r="F204" s="35"/>
      <c r="G204" s="36">
        <f t="shared" si="7"/>
        <v>0</v>
      </c>
      <c r="H204" s="36">
        <f t="shared" si="8"/>
        <v>0</v>
      </c>
      <c r="I204" s="24">
        <f t="shared" si="9"/>
        <v>0</v>
      </c>
    </row>
    <row r="205" spans="1:9" ht="14.25" customHeight="1" x14ac:dyDescent="0.2">
      <c r="A205" s="22" t="s">
        <v>1298</v>
      </c>
      <c r="B205" s="22" t="s">
        <v>1299</v>
      </c>
      <c r="C205" s="94">
        <v>22</v>
      </c>
      <c r="D205" s="94">
        <v>30</v>
      </c>
      <c r="E205" s="36">
        <v>5098.12</v>
      </c>
      <c r="F205" s="35"/>
      <c r="G205" s="36">
        <f t="shared" si="7"/>
        <v>0</v>
      </c>
      <c r="H205" s="36">
        <f t="shared" si="8"/>
        <v>0</v>
      </c>
      <c r="I205" s="24">
        <f t="shared" si="9"/>
        <v>0</v>
      </c>
    </row>
    <row r="206" spans="1:9" ht="14.25" customHeight="1" x14ac:dyDescent="0.2">
      <c r="A206" s="22" t="s">
        <v>1300</v>
      </c>
      <c r="B206" s="22" t="s">
        <v>1301</v>
      </c>
      <c r="C206" s="94" t="s">
        <v>1156</v>
      </c>
      <c r="D206" s="94" t="s">
        <v>1157</v>
      </c>
      <c r="E206" s="36">
        <v>5262.17</v>
      </c>
      <c r="F206" s="35"/>
      <c r="G206" s="36">
        <f t="shared" si="7"/>
        <v>0</v>
      </c>
      <c r="H206" s="36">
        <f t="shared" si="8"/>
        <v>0</v>
      </c>
      <c r="I206" s="24">
        <f t="shared" si="9"/>
        <v>0</v>
      </c>
    </row>
    <row r="207" spans="1:9" ht="14.25" customHeight="1" x14ac:dyDescent="0.2">
      <c r="A207" s="22" t="s">
        <v>1302</v>
      </c>
      <c r="B207" s="22" t="s">
        <v>1303</v>
      </c>
      <c r="C207" s="94" t="s">
        <v>1156</v>
      </c>
      <c r="D207" s="94" t="s">
        <v>1157</v>
      </c>
      <c r="E207" s="36">
        <v>5426.83</v>
      </c>
      <c r="F207" s="35"/>
      <c r="G207" s="36">
        <f t="shared" si="7"/>
        <v>0</v>
      </c>
      <c r="H207" s="36">
        <f t="shared" si="8"/>
        <v>0</v>
      </c>
      <c r="I207" s="24">
        <f t="shared" si="9"/>
        <v>0</v>
      </c>
    </row>
    <row r="208" spans="1:9" ht="14.25" customHeight="1" x14ac:dyDescent="0.2">
      <c r="A208" s="22" t="s">
        <v>1304</v>
      </c>
      <c r="B208" s="22" t="s">
        <v>1305</v>
      </c>
      <c r="C208" s="94" t="s">
        <v>1156</v>
      </c>
      <c r="D208" s="94" t="s">
        <v>1157</v>
      </c>
      <c r="E208" s="36">
        <v>5591.48</v>
      </c>
      <c r="F208" s="35"/>
      <c r="G208" s="36">
        <f t="shared" si="7"/>
        <v>0</v>
      </c>
      <c r="H208" s="36">
        <f t="shared" si="8"/>
        <v>0</v>
      </c>
      <c r="I208" s="24">
        <f t="shared" si="9"/>
        <v>0</v>
      </c>
    </row>
    <row r="209" spans="1:9" ht="14.25" customHeight="1" x14ac:dyDescent="0.2">
      <c r="A209" s="22" t="s">
        <v>1306</v>
      </c>
      <c r="B209" s="22" t="s">
        <v>1307</v>
      </c>
      <c r="C209" s="94">
        <v>30</v>
      </c>
      <c r="D209" s="94">
        <v>40</v>
      </c>
      <c r="E209" s="36">
        <v>5758.83</v>
      </c>
      <c r="F209" s="35"/>
      <c r="G209" s="36">
        <f t="shared" si="7"/>
        <v>0</v>
      </c>
      <c r="H209" s="36">
        <f t="shared" si="8"/>
        <v>0</v>
      </c>
      <c r="I209" s="24">
        <f t="shared" si="9"/>
        <v>0</v>
      </c>
    </row>
    <row r="210" spans="1:9" ht="14.25" customHeight="1" x14ac:dyDescent="0.2">
      <c r="A210" s="22" t="s">
        <v>1308</v>
      </c>
      <c r="B210" s="22" t="s">
        <v>1309</v>
      </c>
      <c r="C210" s="94">
        <v>30</v>
      </c>
      <c r="D210" s="94">
        <v>40</v>
      </c>
      <c r="E210" s="36">
        <v>5924.23</v>
      </c>
      <c r="F210" s="35"/>
      <c r="G210" s="36">
        <f t="shared" si="7"/>
        <v>0</v>
      </c>
      <c r="H210" s="36">
        <f t="shared" si="8"/>
        <v>0</v>
      </c>
      <c r="I210" s="24">
        <f t="shared" si="9"/>
        <v>0</v>
      </c>
    </row>
    <row r="211" spans="1:9" ht="14.25" customHeight="1" x14ac:dyDescent="0.2">
      <c r="A211" s="22" t="s">
        <v>1310</v>
      </c>
      <c r="B211" s="22" t="s">
        <v>1311</v>
      </c>
      <c r="C211" s="94">
        <v>30</v>
      </c>
      <c r="D211" s="94">
        <v>40</v>
      </c>
      <c r="E211" s="36">
        <v>6090.8</v>
      </c>
      <c r="F211" s="35"/>
      <c r="G211" s="36">
        <f t="shared" si="7"/>
        <v>0</v>
      </c>
      <c r="H211" s="36">
        <f t="shared" si="8"/>
        <v>0</v>
      </c>
      <c r="I211" s="24">
        <f t="shared" si="9"/>
        <v>0</v>
      </c>
    </row>
    <row r="212" spans="1:9" ht="14.25" customHeight="1" x14ac:dyDescent="0.2">
      <c r="A212" s="22" t="s">
        <v>1312</v>
      </c>
      <c r="B212" s="22" t="s">
        <v>1313</v>
      </c>
      <c r="C212" s="94">
        <v>37</v>
      </c>
      <c r="D212" s="94">
        <v>50</v>
      </c>
      <c r="E212" s="36">
        <v>6306.69</v>
      </c>
      <c r="F212" s="35"/>
      <c r="G212" s="36">
        <f t="shared" si="7"/>
        <v>0</v>
      </c>
      <c r="H212" s="36">
        <f t="shared" si="8"/>
        <v>0</v>
      </c>
      <c r="I212" s="24">
        <f t="shared" si="9"/>
        <v>0</v>
      </c>
    </row>
    <row r="213" spans="1:9" ht="14.25" customHeight="1" x14ac:dyDescent="0.2">
      <c r="A213" s="22" t="s">
        <v>1314</v>
      </c>
      <c r="B213" s="22" t="s">
        <v>1315</v>
      </c>
      <c r="C213" s="94">
        <v>37</v>
      </c>
      <c r="D213" s="94">
        <v>50</v>
      </c>
      <c r="E213" s="36">
        <v>6522.81</v>
      </c>
      <c r="F213" s="35"/>
      <c r="G213" s="36">
        <f t="shared" ref="G213:G230" si="10">IF(F213="",IF($I$8="","",$I$8),F213)</f>
        <v>0</v>
      </c>
      <c r="H213" s="36">
        <f t="shared" ref="H213:H230" si="11">ROUND(E213*(G213),2)</f>
        <v>0</v>
      </c>
      <c r="I213" s="24">
        <f t="shared" ref="I213:I230" si="12">H213*$I$10</f>
        <v>0</v>
      </c>
    </row>
    <row r="214" spans="1:9" ht="14.25" customHeight="1" x14ac:dyDescent="0.2">
      <c r="A214" s="22" t="s">
        <v>1316</v>
      </c>
      <c r="B214" s="22" t="s">
        <v>1317</v>
      </c>
      <c r="C214" s="94">
        <v>37</v>
      </c>
      <c r="D214" s="94">
        <v>50</v>
      </c>
      <c r="E214" s="36">
        <v>6738.94</v>
      </c>
      <c r="F214" s="35"/>
      <c r="G214" s="36">
        <f t="shared" si="10"/>
        <v>0</v>
      </c>
      <c r="H214" s="36">
        <f t="shared" si="11"/>
        <v>0</v>
      </c>
      <c r="I214" s="24">
        <f t="shared" si="12"/>
        <v>0</v>
      </c>
    </row>
    <row r="215" spans="1:9" ht="14.25" customHeight="1" x14ac:dyDescent="0.2">
      <c r="A215" s="22" t="s">
        <v>1318</v>
      </c>
      <c r="B215" s="22" t="s">
        <v>1319</v>
      </c>
      <c r="C215" s="94">
        <v>37</v>
      </c>
      <c r="D215" s="94">
        <v>50</v>
      </c>
      <c r="E215" s="36">
        <v>6955.05</v>
      </c>
      <c r="F215" s="35"/>
      <c r="G215" s="36">
        <f t="shared" si="10"/>
        <v>0</v>
      </c>
      <c r="H215" s="36">
        <f t="shared" si="11"/>
        <v>0</v>
      </c>
      <c r="I215" s="24">
        <f t="shared" si="12"/>
        <v>0</v>
      </c>
    </row>
    <row r="216" spans="1:9" ht="14.25" customHeight="1" x14ac:dyDescent="0.2">
      <c r="A216" s="22" t="s">
        <v>1320</v>
      </c>
      <c r="B216" s="22" t="s">
        <v>1321</v>
      </c>
      <c r="C216" s="94">
        <v>37</v>
      </c>
      <c r="D216" s="94">
        <v>50</v>
      </c>
      <c r="E216" s="36">
        <v>7171.16</v>
      </c>
      <c r="F216" s="35"/>
      <c r="G216" s="36">
        <f t="shared" si="10"/>
        <v>0</v>
      </c>
      <c r="H216" s="36">
        <f t="shared" si="11"/>
        <v>0</v>
      </c>
      <c r="I216" s="24">
        <f t="shared" si="12"/>
        <v>0</v>
      </c>
    </row>
    <row r="217" spans="1:9" ht="14.25" customHeight="1" x14ac:dyDescent="0.2">
      <c r="A217" s="22" t="s">
        <v>1322</v>
      </c>
      <c r="B217" s="22" t="s">
        <v>1323</v>
      </c>
      <c r="C217" s="94">
        <v>37</v>
      </c>
      <c r="D217" s="94">
        <v>50</v>
      </c>
      <c r="E217" s="36">
        <v>7387.28</v>
      </c>
      <c r="F217" s="35"/>
      <c r="G217" s="36">
        <f t="shared" si="10"/>
        <v>0</v>
      </c>
      <c r="H217" s="36">
        <f t="shared" si="11"/>
        <v>0</v>
      </c>
      <c r="I217" s="24">
        <f t="shared" si="12"/>
        <v>0</v>
      </c>
    </row>
    <row r="218" spans="1:9" ht="14.25" customHeight="1" x14ac:dyDescent="0.2">
      <c r="A218" s="22" t="s">
        <v>1324</v>
      </c>
      <c r="B218" s="22" t="s">
        <v>1325</v>
      </c>
      <c r="C218" s="94">
        <v>45</v>
      </c>
      <c r="D218" s="94">
        <v>60</v>
      </c>
      <c r="E218" s="36">
        <v>7595.37</v>
      </c>
      <c r="F218" s="35"/>
      <c r="G218" s="36">
        <f t="shared" si="10"/>
        <v>0</v>
      </c>
      <c r="H218" s="36">
        <f t="shared" si="11"/>
        <v>0</v>
      </c>
      <c r="I218" s="24">
        <f t="shared" si="12"/>
        <v>0</v>
      </c>
    </row>
    <row r="219" spans="1:9" ht="14.25" customHeight="1" x14ac:dyDescent="0.2">
      <c r="A219" s="22" t="s">
        <v>1326</v>
      </c>
      <c r="B219" s="22" t="s">
        <v>1327</v>
      </c>
      <c r="C219" s="94">
        <v>45</v>
      </c>
      <c r="D219" s="94">
        <v>60</v>
      </c>
      <c r="E219" s="36">
        <v>7812.63</v>
      </c>
      <c r="F219" s="35"/>
      <c r="G219" s="36">
        <f t="shared" si="10"/>
        <v>0</v>
      </c>
      <c r="H219" s="36">
        <f t="shared" si="11"/>
        <v>0</v>
      </c>
      <c r="I219" s="24">
        <f t="shared" si="12"/>
        <v>0</v>
      </c>
    </row>
    <row r="220" spans="1:9" ht="14.25" customHeight="1" x14ac:dyDescent="0.2">
      <c r="A220" s="22" t="s">
        <v>1328</v>
      </c>
      <c r="B220" s="22" t="s">
        <v>1329</v>
      </c>
      <c r="C220" s="94">
        <v>45</v>
      </c>
      <c r="D220" s="94">
        <v>60</v>
      </c>
      <c r="E220" s="36">
        <v>8028.75</v>
      </c>
      <c r="F220" s="35"/>
      <c r="G220" s="36">
        <f t="shared" si="10"/>
        <v>0</v>
      </c>
      <c r="H220" s="36">
        <f t="shared" si="11"/>
        <v>0</v>
      </c>
      <c r="I220" s="24">
        <f t="shared" si="12"/>
        <v>0</v>
      </c>
    </row>
    <row r="221" spans="1:9" ht="14.25" customHeight="1" x14ac:dyDescent="0.2">
      <c r="A221" s="22" t="s">
        <v>1330</v>
      </c>
      <c r="B221" s="22" t="s">
        <v>1331</v>
      </c>
      <c r="C221" s="94">
        <v>45</v>
      </c>
      <c r="D221" s="94">
        <v>60</v>
      </c>
      <c r="E221" s="36">
        <v>8244.9</v>
      </c>
      <c r="F221" s="35"/>
      <c r="G221" s="36">
        <f t="shared" si="10"/>
        <v>0</v>
      </c>
      <c r="H221" s="36">
        <f t="shared" si="11"/>
        <v>0</v>
      </c>
      <c r="I221" s="24">
        <f t="shared" si="12"/>
        <v>0</v>
      </c>
    </row>
    <row r="222" spans="1:9" ht="14.25" customHeight="1" x14ac:dyDescent="0.2">
      <c r="A222" s="22" t="s">
        <v>1332</v>
      </c>
      <c r="B222" s="22" t="s">
        <v>1333</v>
      </c>
      <c r="C222" s="94">
        <v>45</v>
      </c>
      <c r="D222" s="94">
        <v>60</v>
      </c>
      <c r="E222" s="36">
        <v>9695.36</v>
      </c>
      <c r="F222" s="35"/>
      <c r="G222" s="36">
        <f t="shared" si="10"/>
        <v>0</v>
      </c>
      <c r="H222" s="36">
        <f t="shared" si="11"/>
        <v>0</v>
      </c>
      <c r="I222" s="24">
        <f t="shared" si="12"/>
        <v>0</v>
      </c>
    </row>
    <row r="223" spans="1:9" ht="14.25" customHeight="1" x14ac:dyDescent="0.2">
      <c r="A223" s="22" t="s">
        <v>1334</v>
      </c>
      <c r="B223" s="22" t="s">
        <v>1335</v>
      </c>
      <c r="C223" s="94">
        <v>45</v>
      </c>
      <c r="D223" s="94">
        <v>60</v>
      </c>
      <c r="E223" s="36">
        <v>10448.280000000001</v>
      </c>
      <c r="F223" s="35"/>
      <c r="G223" s="36">
        <f t="shared" si="10"/>
        <v>0</v>
      </c>
      <c r="H223" s="36">
        <f t="shared" si="11"/>
        <v>0</v>
      </c>
      <c r="I223" s="24">
        <f t="shared" si="12"/>
        <v>0</v>
      </c>
    </row>
    <row r="224" spans="1:9" ht="14.25" customHeight="1" x14ac:dyDescent="0.2">
      <c r="A224" s="22" t="s">
        <v>1336</v>
      </c>
      <c r="B224" s="22" t="s">
        <v>1337</v>
      </c>
      <c r="C224" s="94">
        <v>45</v>
      </c>
      <c r="D224" s="94">
        <v>60</v>
      </c>
      <c r="E224" s="36">
        <v>10990.47</v>
      </c>
      <c r="F224" s="35"/>
      <c r="G224" s="36">
        <f t="shared" si="10"/>
        <v>0</v>
      </c>
      <c r="H224" s="36">
        <f t="shared" si="11"/>
        <v>0</v>
      </c>
      <c r="I224" s="24">
        <f t="shared" si="12"/>
        <v>0</v>
      </c>
    </row>
    <row r="225" spans="1:9" ht="14.25" customHeight="1" x14ac:dyDescent="0.2">
      <c r="A225" s="22" t="s">
        <v>1338</v>
      </c>
      <c r="B225" s="22" t="s">
        <v>1339</v>
      </c>
      <c r="C225" s="94" t="s">
        <v>1266</v>
      </c>
      <c r="D225" s="94" t="s">
        <v>1267</v>
      </c>
      <c r="E225" s="36">
        <v>11882.06</v>
      </c>
      <c r="F225" s="35"/>
      <c r="G225" s="36">
        <f t="shared" si="10"/>
        <v>0</v>
      </c>
      <c r="H225" s="36">
        <f t="shared" si="11"/>
        <v>0</v>
      </c>
      <c r="I225" s="24">
        <f t="shared" si="12"/>
        <v>0</v>
      </c>
    </row>
    <row r="226" spans="1:9" ht="14.25" customHeight="1" x14ac:dyDescent="0.2">
      <c r="A226" s="22" t="s">
        <v>1340</v>
      </c>
      <c r="B226" s="22" t="s">
        <v>1341</v>
      </c>
      <c r="C226" s="94" t="s">
        <v>1266</v>
      </c>
      <c r="D226" s="94" t="s">
        <v>1267</v>
      </c>
      <c r="E226" s="36">
        <v>12442.33</v>
      </c>
      <c r="F226" s="35"/>
      <c r="G226" s="36">
        <f t="shared" si="10"/>
        <v>0</v>
      </c>
      <c r="H226" s="36">
        <f t="shared" si="11"/>
        <v>0</v>
      </c>
      <c r="I226" s="24">
        <f t="shared" si="12"/>
        <v>0</v>
      </c>
    </row>
    <row r="227" spans="1:9" ht="14.25" customHeight="1" x14ac:dyDescent="0.2">
      <c r="A227" s="22" t="s">
        <v>1342</v>
      </c>
      <c r="B227" s="22" t="s">
        <v>1343</v>
      </c>
      <c r="C227" s="94" t="s">
        <v>1266</v>
      </c>
      <c r="D227" s="94" t="s">
        <v>1267</v>
      </c>
      <c r="E227" s="36">
        <v>13381.55</v>
      </c>
      <c r="F227" s="35"/>
      <c r="G227" s="36">
        <f t="shared" si="10"/>
        <v>0</v>
      </c>
      <c r="H227" s="36">
        <f t="shared" si="11"/>
        <v>0</v>
      </c>
      <c r="I227" s="24">
        <f t="shared" si="12"/>
        <v>0</v>
      </c>
    </row>
    <row r="228" spans="1:9" ht="14.25" customHeight="1" x14ac:dyDescent="0.2">
      <c r="A228" s="22" t="s">
        <v>1344</v>
      </c>
      <c r="B228" s="22" t="s">
        <v>1345</v>
      </c>
      <c r="C228" s="94" t="s">
        <v>1266</v>
      </c>
      <c r="D228" s="94" t="s">
        <v>1267</v>
      </c>
      <c r="E228" s="36">
        <v>13951.41</v>
      </c>
      <c r="F228" s="35"/>
      <c r="G228" s="36">
        <f t="shared" si="10"/>
        <v>0</v>
      </c>
      <c r="H228" s="36">
        <f t="shared" si="11"/>
        <v>0</v>
      </c>
      <c r="I228" s="24">
        <f t="shared" si="12"/>
        <v>0</v>
      </c>
    </row>
    <row r="229" spans="1:9" ht="14.25" customHeight="1" x14ac:dyDescent="0.2">
      <c r="A229" s="22" t="s">
        <v>1346</v>
      </c>
      <c r="B229" s="22" t="s">
        <v>1347</v>
      </c>
      <c r="C229" s="94">
        <v>55</v>
      </c>
      <c r="D229" s="94">
        <v>75</v>
      </c>
      <c r="E229" s="36">
        <v>14996.72</v>
      </c>
      <c r="F229" s="35"/>
      <c r="G229" s="36">
        <f t="shared" si="10"/>
        <v>0</v>
      </c>
      <c r="H229" s="36">
        <f t="shared" si="11"/>
        <v>0</v>
      </c>
      <c r="I229" s="24">
        <f t="shared" si="12"/>
        <v>0</v>
      </c>
    </row>
    <row r="230" spans="1:9" ht="14.25" customHeight="1" x14ac:dyDescent="0.2">
      <c r="A230" s="22" t="s">
        <v>1348</v>
      </c>
      <c r="B230" s="22" t="s">
        <v>1349</v>
      </c>
      <c r="C230" s="94">
        <v>55</v>
      </c>
      <c r="D230" s="94">
        <v>75</v>
      </c>
      <c r="E230" s="36">
        <v>15593.78</v>
      </c>
      <c r="F230" s="35"/>
      <c r="G230" s="36">
        <f t="shared" si="10"/>
        <v>0</v>
      </c>
      <c r="H230" s="36">
        <f t="shared" si="11"/>
        <v>0</v>
      </c>
      <c r="I230" s="24">
        <f t="shared" si="12"/>
        <v>0</v>
      </c>
    </row>
    <row r="231" spans="1:9" ht="14.25" customHeight="1" x14ac:dyDescent="0.2">
      <c r="A231" s="22" t="s">
        <v>1350</v>
      </c>
      <c r="B231" s="22" t="s">
        <v>1351</v>
      </c>
      <c r="C231" s="94">
        <v>3</v>
      </c>
      <c r="D231" s="94">
        <v>4</v>
      </c>
      <c r="E231" s="36">
        <v>1580.71</v>
      </c>
      <c r="F231" s="35"/>
      <c r="G231" s="36">
        <f t="shared" ref="G231:G255" si="13">IF(F231="",IF($I$8="","",$I$8),F231)</f>
        <v>0</v>
      </c>
      <c r="H231" s="36">
        <f t="shared" ref="H231:H255" si="14">ROUND(E231*(G231),2)</f>
        <v>0</v>
      </c>
      <c r="I231" s="24">
        <f t="shared" ref="I231:I255" si="15">H231*$I$10</f>
        <v>0</v>
      </c>
    </row>
    <row r="232" spans="1:9" ht="14.25" customHeight="1" x14ac:dyDescent="0.2">
      <c r="A232" s="22" t="s">
        <v>1352</v>
      </c>
      <c r="B232" s="22" t="s">
        <v>1353</v>
      </c>
      <c r="C232" s="94">
        <v>4</v>
      </c>
      <c r="D232" s="94">
        <v>5.5</v>
      </c>
      <c r="E232" s="36">
        <v>1706.07</v>
      </c>
      <c r="F232" s="35"/>
      <c r="G232" s="36">
        <f t="shared" si="13"/>
        <v>0</v>
      </c>
      <c r="H232" s="36">
        <f t="shared" si="14"/>
        <v>0</v>
      </c>
      <c r="I232" s="24">
        <f t="shared" si="15"/>
        <v>0</v>
      </c>
    </row>
    <row r="233" spans="1:9" ht="14.25" customHeight="1" x14ac:dyDescent="0.2">
      <c r="A233" s="22" t="s">
        <v>1354</v>
      </c>
      <c r="B233" s="22" t="s">
        <v>1355</v>
      </c>
      <c r="C233" s="94">
        <v>5.5</v>
      </c>
      <c r="D233" s="94">
        <v>7.5</v>
      </c>
      <c r="E233" s="36">
        <v>1976.56</v>
      </c>
      <c r="F233" s="35"/>
      <c r="G233" s="36">
        <f t="shared" si="13"/>
        <v>0</v>
      </c>
      <c r="H233" s="36">
        <f t="shared" si="14"/>
        <v>0</v>
      </c>
      <c r="I233" s="24">
        <f t="shared" si="15"/>
        <v>0</v>
      </c>
    </row>
    <row r="234" spans="1:9" ht="14.25" customHeight="1" x14ac:dyDescent="0.2">
      <c r="A234" s="22" t="s">
        <v>1356</v>
      </c>
      <c r="B234" s="22" t="s">
        <v>1357</v>
      </c>
      <c r="C234" s="94">
        <v>7.5</v>
      </c>
      <c r="D234" s="94">
        <v>10</v>
      </c>
      <c r="E234" s="36">
        <v>2246.9</v>
      </c>
      <c r="F234" s="35"/>
      <c r="G234" s="36">
        <f t="shared" si="13"/>
        <v>0</v>
      </c>
      <c r="H234" s="36">
        <f t="shared" si="14"/>
        <v>0</v>
      </c>
      <c r="I234" s="24">
        <f t="shared" si="15"/>
        <v>0</v>
      </c>
    </row>
    <row r="235" spans="1:9" ht="14.25" customHeight="1" x14ac:dyDescent="0.2">
      <c r="A235" s="22" t="s">
        <v>1358</v>
      </c>
      <c r="B235" s="22" t="s">
        <v>1359</v>
      </c>
      <c r="C235" s="94">
        <v>9.1999999999999993</v>
      </c>
      <c r="D235" s="94">
        <v>12.5</v>
      </c>
      <c r="E235" s="36">
        <v>2517.9299999999998</v>
      </c>
      <c r="F235" s="35"/>
      <c r="G235" s="36">
        <f t="shared" si="13"/>
        <v>0</v>
      </c>
      <c r="H235" s="36">
        <f t="shared" si="14"/>
        <v>0</v>
      </c>
      <c r="I235" s="24">
        <f t="shared" si="15"/>
        <v>0</v>
      </c>
    </row>
    <row r="236" spans="1:9" ht="14.25" customHeight="1" x14ac:dyDescent="0.2">
      <c r="A236" s="22" t="s">
        <v>1360</v>
      </c>
      <c r="B236" s="22" t="s">
        <v>1361</v>
      </c>
      <c r="C236" s="94">
        <v>9.1999999999999993</v>
      </c>
      <c r="D236" s="94">
        <v>12.5</v>
      </c>
      <c r="E236" s="36">
        <v>2787.52</v>
      </c>
      <c r="F236" s="35"/>
      <c r="G236" s="36">
        <f t="shared" si="13"/>
        <v>0</v>
      </c>
      <c r="H236" s="36">
        <f t="shared" si="14"/>
        <v>0</v>
      </c>
      <c r="I236" s="24">
        <f t="shared" si="15"/>
        <v>0</v>
      </c>
    </row>
    <row r="237" spans="1:9" ht="14.25" customHeight="1" x14ac:dyDescent="0.2">
      <c r="A237" s="22" t="s">
        <v>1362</v>
      </c>
      <c r="B237" s="22" t="s">
        <v>1363</v>
      </c>
      <c r="C237" s="94">
        <v>11</v>
      </c>
      <c r="D237" s="94">
        <v>15</v>
      </c>
      <c r="E237" s="36">
        <v>3064.84</v>
      </c>
      <c r="F237" s="35"/>
      <c r="G237" s="36">
        <f t="shared" si="13"/>
        <v>0</v>
      </c>
      <c r="H237" s="36">
        <f t="shared" si="14"/>
        <v>0</v>
      </c>
      <c r="I237" s="24">
        <f t="shared" si="15"/>
        <v>0</v>
      </c>
    </row>
    <row r="238" spans="1:9" ht="14.25" customHeight="1" x14ac:dyDescent="0.2">
      <c r="A238" s="22" t="s">
        <v>1364</v>
      </c>
      <c r="B238" s="22" t="s">
        <v>1365</v>
      </c>
      <c r="C238" s="94" t="s">
        <v>1058</v>
      </c>
      <c r="D238" s="94" t="s">
        <v>1059</v>
      </c>
      <c r="E238" s="36">
        <v>3344.82</v>
      </c>
      <c r="F238" s="35"/>
      <c r="G238" s="36">
        <f t="shared" si="13"/>
        <v>0</v>
      </c>
      <c r="H238" s="36">
        <f t="shared" si="14"/>
        <v>0</v>
      </c>
      <c r="I238" s="24">
        <f t="shared" si="15"/>
        <v>0</v>
      </c>
    </row>
    <row r="239" spans="1:9" ht="14.25" customHeight="1" x14ac:dyDescent="0.2">
      <c r="A239" s="22" t="s">
        <v>1366</v>
      </c>
      <c r="B239" s="22" t="s">
        <v>1367</v>
      </c>
      <c r="C239" s="94" t="s">
        <v>1058</v>
      </c>
      <c r="D239" s="94" t="s">
        <v>1059</v>
      </c>
      <c r="E239" s="36">
        <v>3615.43</v>
      </c>
      <c r="F239" s="35"/>
      <c r="G239" s="36">
        <f t="shared" si="13"/>
        <v>0</v>
      </c>
      <c r="H239" s="36">
        <f t="shared" si="14"/>
        <v>0</v>
      </c>
      <c r="I239" s="24">
        <f t="shared" si="15"/>
        <v>0</v>
      </c>
    </row>
    <row r="240" spans="1:9" ht="14.25" customHeight="1" x14ac:dyDescent="0.2">
      <c r="A240" s="22" t="s">
        <v>1368</v>
      </c>
      <c r="B240" s="22" t="s">
        <v>1369</v>
      </c>
      <c r="C240" s="94">
        <v>15</v>
      </c>
      <c r="D240" s="94">
        <v>20</v>
      </c>
      <c r="E240" s="36">
        <v>3868.68</v>
      </c>
      <c r="F240" s="35"/>
      <c r="G240" s="36">
        <f t="shared" si="13"/>
        <v>0</v>
      </c>
      <c r="H240" s="36">
        <f t="shared" si="14"/>
        <v>0</v>
      </c>
      <c r="I240" s="24">
        <f t="shared" si="15"/>
        <v>0</v>
      </c>
    </row>
    <row r="241" spans="1:9" ht="14.25" customHeight="1" x14ac:dyDescent="0.2">
      <c r="A241" s="22" t="s">
        <v>1370</v>
      </c>
      <c r="B241" s="22" t="s">
        <v>1371</v>
      </c>
      <c r="C241" s="94">
        <v>18.5</v>
      </c>
      <c r="D241" s="94">
        <v>25</v>
      </c>
      <c r="E241" s="36">
        <v>4122.6499999999996</v>
      </c>
      <c r="F241" s="35"/>
      <c r="G241" s="36">
        <f t="shared" si="13"/>
        <v>0</v>
      </c>
      <c r="H241" s="36">
        <f t="shared" si="14"/>
        <v>0</v>
      </c>
      <c r="I241" s="24">
        <f t="shared" si="15"/>
        <v>0</v>
      </c>
    </row>
    <row r="242" spans="1:9" ht="14.25" customHeight="1" x14ac:dyDescent="0.2">
      <c r="A242" s="22" t="s">
        <v>1372</v>
      </c>
      <c r="B242" s="22" t="s">
        <v>1373</v>
      </c>
      <c r="C242" s="94">
        <v>18.5</v>
      </c>
      <c r="D242" s="94">
        <v>25</v>
      </c>
      <c r="E242" s="36">
        <v>4360.51</v>
      </c>
      <c r="F242" s="35"/>
      <c r="G242" s="36">
        <f t="shared" si="13"/>
        <v>0</v>
      </c>
      <c r="H242" s="36">
        <f t="shared" si="14"/>
        <v>0</v>
      </c>
      <c r="I242" s="24">
        <f t="shared" si="15"/>
        <v>0</v>
      </c>
    </row>
    <row r="243" spans="1:9" ht="14.25" customHeight="1" x14ac:dyDescent="0.2">
      <c r="A243" s="22" t="s">
        <v>1374</v>
      </c>
      <c r="B243" s="22" t="s">
        <v>1375</v>
      </c>
      <c r="C243" s="94">
        <v>18.5</v>
      </c>
      <c r="D243" s="94">
        <v>25</v>
      </c>
      <c r="E243" s="36">
        <v>4593.63</v>
      </c>
      <c r="F243" s="35"/>
      <c r="G243" s="36">
        <f t="shared" si="13"/>
        <v>0</v>
      </c>
      <c r="H243" s="36">
        <f t="shared" si="14"/>
        <v>0</v>
      </c>
      <c r="I243" s="24">
        <f t="shared" si="15"/>
        <v>0</v>
      </c>
    </row>
    <row r="244" spans="1:9" ht="14.25" customHeight="1" x14ac:dyDescent="0.2">
      <c r="A244" s="22" t="s">
        <v>1376</v>
      </c>
      <c r="B244" s="22" t="s">
        <v>1377</v>
      </c>
      <c r="C244" s="94">
        <v>22</v>
      </c>
      <c r="D244" s="94">
        <v>30</v>
      </c>
      <c r="E244" s="36">
        <v>4831.3500000000004</v>
      </c>
      <c r="F244" s="35"/>
      <c r="G244" s="36">
        <f t="shared" si="13"/>
        <v>0</v>
      </c>
      <c r="H244" s="36">
        <f t="shared" si="14"/>
        <v>0</v>
      </c>
      <c r="I244" s="24">
        <f t="shared" si="15"/>
        <v>0</v>
      </c>
    </row>
    <row r="245" spans="1:9" ht="14.25" customHeight="1" x14ac:dyDescent="0.2">
      <c r="A245" s="22" t="s">
        <v>1378</v>
      </c>
      <c r="B245" s="22" t="s">
        <v>1379</v>
      </c>
      <c r="C245" s="94">
        <v>22</v>
      </c>
      <c r="D245" s="94">
        <v>30</v>
      </c>
      <c r="E245" s="36">
        <v>5037.75</v>
      </c>
      <c r="F245" s="35"/>
      <c r="G245" s="36">
        <f t="shared" si="13"/>
        <v>0</v>
      </c>
      <c r="H245" s="36">
        <f t="shared" si="14"/>
        <v>0</v>
      </c>
      <c r="I245" s="24">
        <f t="shared" si="15"/>
        <v>0</v>
      </c>
    </row>
    <row r="246" spans="1:9" ht="14.25" customHeight="1" x14ac:dyDescent="0.2">
      <c r="A246" s="22" t="s">
        <v>1380</v>
      </c>
      <c r="B246" s="22" t="s">
        <v>1381</v>
      </c>
      <c r="C246" s="94">
        <v>22</v>
      </c>
      <c r="D246" s="94">
        <v>30</v>
      </c>
      <c r="E246" s="36">
        <v>5245.13</v>
      </c>
      <c r="F246" s="35"/>
      <c r="G246" s="36">
        <f t="shared" si="13"/>
        <v>0</v>
      </c>
      <c r="H246" s="36">
        <f t="shared" si="14"/>
        <v>0</v>
      </c>
      <c r="I246" s="24">
        <f t="shared" si="15"/>
        <v>0</v>
      </c>
    </row>
    <row r="247" spans="1:9" ht="14.25" customHeight="1" x14ac:dyDescent="0.2">
      <c r="A247" s="22" t="s">
        <v>1382</v>
      </c>
      <c r="B247" s="22" t="s">
        <v>1383</v>
      </c>
      <c r="C247" s="94" t="s">
        <v>1156</v>
      </c>
      <c r="D247" s="94" t="s">
        <v>1157</v>
      </c>
      <c r="E247" s="36">
        <v>5454.99</v>
      </c>
      <c r="F247" s="35"/>
      <c r="G247" s="36">
        <f t="shared" si="13"/>
        <v>0</v>
      </c>
      <c r="H247" s="36">
        <f t="shared" si="14"/>
        <v>0</v>
      </c>
      <c r="I247" s="24">
        <f t="shared" si="15"/>
        <v>0</v>
      </c>
    </row>
    <row r="248" spans="1:9" ht="14.25" customHeight="1" x14ac:dyDescent="0.2">
      <c r="A248" s="22" t="s">
        <v>1384</v>
      </c>
      <c r="B248" s="22" t="s">
        <v>1385</v>
      </c>
      <c r="C248" s="94" t="s">
        <v>1156</v>
      </c>
      <c r="D248" s="94" t="s">
        <v>1157</v>
      </c>
      <c r="E248" s="36">
        <v>5630.5</v>
      </c>
      <c r="F248" s="35"/>
      <c r="G248" s="36">
        <f t="shared" si="13"/>
        <v>0</v>
      </c>
      <c r="H248" s="36">
        <f t="shared" si="14"/>
        <v>0</v>
      </c>
      <c r="I248" s="24">
        <f t="shared" si="15"/>
        <v>0</v>
      </c>
    </row>
    <row r="249" spans="1:9" ht="14.25" customHeight="1" x14ac:dyDescent="0.2">
      <c r="A249" s="22" t="s">
        <v>1386</v>
      </c>
      <c r="B249" s="22" t="s">
        <v>1387</v>
      </c>
      <c r="C249" s="94">
        <v>30</v>
      </c>
      <c r="D249" s="94">
        <v>40</v>
      </c>
      <c r="E249" s="36">
        <v>5806.71</v>
      </c>
      <c r="F249" s="35"/>
      <c r="G249" s="36">
        <f t="shared" si="13"/>
        <v>0</v>
      </c>
      <c r="H249" s="36">
        <f t="shared" si="14"/>
        <v>0</v>
      </c>
      <c r="I249" s="24">
        <f t="shared" si="15"/>
        <v>0</v>
      </c>
    </row>
    <row r="250" spans="1:9" ht="14.25" customHeight="1" x14ac:dyDescent="0.2">
      <c r="A250" s="22" t="s">
        <v>1388</v>
      </c>
      <c r="B250" s="22" t="s">
        <v>1389</v>
      </c>
      <c r="C250" s="94">
        <v>30</v>
      </c>
      <c r="D250" s="94">
        <v>40</v>
      </c>
      <c r="E250" s="36">
        <v>5982.89</v>
      </c>
      <c r="F250" s="35"/>
      <c r="G250" s="36">
        <f t="shared" si="13"/>
        <v>0</v>
      </c>
      <c r="H250" s="36">
        <f t="shared" si="14"/>
        <v>0</v>
      </c>
      <c r="I250" s="24">
        <f t="shared" si="15"/>
        <v>0</v>
      </c>
    </row>
    <row r="251" spans="1:9" ht="14.25" customHeight="1" x14ac:dyDescent="0.2">
      <c r="A251" s="22" t="s">
        <v>1390</v>
      </c>
      <c r="B251" s="22" t="s">
        <v>1391</v>
      </c>
      <c r="C251" s="94">
        <v>30</v>
      </c>
      <c r="D251" s="94">
        <v>40</v>
      </c>
      <c r="E251" s="36">
        <v>6161.95</v>
      </c>
      <c r="F251" s="35"/>
      <c r="G251" s="36">
        <f t="shared" si="13"/>
        <v>0</v>
      </c>
      <c r="H251" s="36">
        <f t="shared" si="14"/>
        <v>0</v>
      </c>
      <c r="I251" s="24">
        <f t="shared" si="15"/>
        <v>0</v>
      </c>
    </row>
    <row r="252" spans="1:9" ht="14.25" customHeight="1" x14ac:dyDescent="0.2">
      <c r="A252" s="22" t="s">
        <v>1392</v>
      </c>
      <c r="B252" s="22" t="s">
        <v>1393</v>
      </c>
      <c r="C252" s="94">
        <v>30</v>
      </c>
      <c r="D252" s="94">
        <v>40</v>
      </c>
      <c r="E252" s="36">
        <v>6338.94</v>
      </c>
      <c r="F252" s="35"/>
      <c r="G252" s="36">
        <f t="shared" si="13"/>
        <v>0</v>
      </c>
      <c r="H252" s="36">
        <f t="shared" si="14"/>
        <v>0</v>
      </c>
      <c r="I252" s="24">
        <f t="shared" si="15"/>
        <v>0</v>
      </c>
    </row>
    <row r="253" spans="1:9" ht="14.25" customHeight="1" x14ac:dyDescent="0.2">
      <c r="A253" s="22" t="s">
        <v>1394</v>
      </c>
      <c r="B253" s="22" t="s">
        <v>1395</v>
      </c>
      <c r="C253" s="94">
        <v>37</v>
      </c>
      <c r="D253" s="94">
        <v>50</v>
      </c>
      <c r="E253" s="36">
        <v>6517.17</v>
      </c>
      <c r="F253" s="35"/>
      <c r="G253" s="36">
        <f t="shared" si="13"/>
        <v>0</v>
      </c>
      <c r="H253" s="36">
        <f t="shared" si="14"/>
        <v>0</v>
      </c>
      <c r="I253" s="24">
        <f t="shared" si="15"/>
        <v>0</v>
      </c>
    </row>
    <row r="254" spans="1:9" ht="14.25" customHeight="1" x14ac:dyDescent="0.2">
      <c r="A254" s="22" t="s">
        <v>1396</v>
      </c>
      <c r="B254" s="22" t="s">
        <v>1397</v>
      </c>
      <c r="C254" s="94">
        <v>37</v>
      </c>
      <c r="D254" s="94">
        <v>50</v>
      </c>
      <c r="E254" s="36">
        <v>6748.19</v>
      </c>
      <c r="F254" s="35"/>
      <c r="G254" s="36">
        <f t="shared" si="13"/>
        <v>0</v>
      </c>
      <c r="H254" s="36">
        <f t="shared" si="14"/>
        <v>0</v>
      </c>
      <c r="I254" s="24">
        <f t="shared" si="15"/>
        <v>0</v>
      </c>
    </row>
    <row r="255" spans="1:9" ht="14.25" customHeight="1" x14ac:dyDescent="0.2">
      <c r="A255" s="22" t="s">
        <v>1398</v>
      </c>
      <c r="B255" s="22" t="s">
        <v>1399</v>
      </c>
      <c r="C255" s="94">
        <v>37</v>
      </c>
      <c r="D255" s="94">
        <v>50</v>
      </c>
      <c r="E255" s="36">
        <v>6979.41</v>
      </c>
      <c r="F255" s="35"/>
      <c r="G255" s="36">
        <f t="shared" si="13"/>
        <v>0</v>
      </c>
      <c r="H255" s="36">
        <f t="shared" si="14"/>
        <v>0</v>
      </c>
      <c r="I255" s="24">
        <f t="shared" si="15"/>
        <v>0</v>
      </c>
    </row>
    <row r="256" spans="1:9" ht="14.25" customHeight="1" x14ac:dyDescent="0.2">
      <c r="A256" s="22" t="s">
        <v>1400</v>
      </c>
      <c r="B256" s="22" t="s">
        <v>1401</v>
      </c>
      <c r="C256" s="94">
        <v>37</v>
      </c>
      <c r="D256" s="94">
        <v>50</v>
      </c>
      <c r="E256" s="36">
        <v>7210.66</v>
      </c>
      <c r="F256" s="35"/>
      <c r="G256" s="36">
        <f t="shared" ref="G256:G269" si="16">IF(F256="",IF($I$8="","",$I$8),F256)</f>
        <v>0</v>
      </c>
      <c r="H256" s="36">
        <f t="shared" ref="H256:H269" si="17">ROUND(E256*(G256),2)</f>
        <v>0</v>
      </c>
      <c r="I256" s="24">
        <f t="shared" ref="I256:I269" si="18">H256*$I$10</f>
        <v>0</v>
      </c>
    </row>
    <row r="257" spans="1:9" ht="14.25" customHeight="1" x14ac:dyDescent="0.2">
      <c r="A257" s="22" t="s">
        <v>1402</v>
      </c>
      <c r="B257" s="22" t="s">
        <v>1403</v>
      </c>
      <c r="C257" s="94">
        <v>37</v>
      </c>
      <c r="D257" s="94">
        <v>50</v>
      </c>
      <c r="E257" s="36">
        <v>7441.93</v>
      </c>
      <c r="F257" s="35"/>
      <c r="G257" s="36">
        <f t="shared" si="16"/>
        <v>0</v>
      </c>
      <c r="H257" s="36">
        <f t="shared" si="17"/>
        <v>0</v>
      </c>
      <c r="I257" s="24">
        <f t="shared" si="18"/>
        <v>0</v>
      </c>
    </row>
    <row r="258" spans="1:9" ht="14.25" customHeight="1" x14ac:dyDescent="0.2">
      <c r="A258" s="22" t="s">
        <v>1404</v>
      </c>
      <c r="B258" s="22" t="s">
        <v>1405</v>
      </c>
      <c r="C258" s="94">
        <v>45</v>
      </c>
      <c r="D258" s="94">
        <v>60</v>
      </c>
      <c r="E258" s="36">
        <v>7673.12</v>
      </c>
      <c r="F258" s="35"/>
      <c r="G258" s="36">
        <f t="shared" si="16"/>
        <v>0</v>
      </c>
      <c r="H258" s="36">
        <f t="shared" si="17"/>
        <v>0</v>
      </c>
      <c r="I258" s="24">
        <f t="shared" si="18"/>
        <v>0</v>
      </c>
    </row>
    <row r="259" spans="1:9" ht="14.25" customHeight="1" x14ac:dyDescent="0.2">
      <c r="A259" s="22" t="s">
        <v>1406</v>
      </c>
      <c r="B259" s="22" t="s">
        <v>1407</v>
      </c>
      <c r="C259" s="94">
        <v>45</v>
      </c>
      <c r="D259" s="94">
        <v>60</v>
      </c>
      <c r="E259" s="36">
        <v>7904.38</v>
      </c>
      <c r="F259" s="35"/>
      <c r="G259" s="36">
        <f t="shared" si="16"/>
        <v>0</v>
      </c>
      <c r="H259" s="36">
        <f t="shared" si="17"/>
        <v>0</v>
      </c>
      <c r="I259" s="24">
        <f t="shared" si="18"/>
        <v>0</v>
      </c>
    </row>
    <row r="260" spans="1:9" ht="14.25" customHeight="1" x14ac:dyDescent="0.2">
      <c r="A260" s="22" t="s">
        <v>1408</v>
      </c>
      <c r="B260" s="22" t="s">
        <v>1409</v>
      </c>
      <c r="C260" s="94">
        <v>45</v>
      </c>
      <c r="D260" s="94">
        <v>60</v>
      </c>
      <c r="E260" s="36">
        <v>8127.03</v>
      </c>
      <c r="F260" s="35"/>
      <c r="G260" s="36">
        <f t="shared" si="16"/>
        <v>0</v>
      </c>
      <c r="H260" s="36">
        <f t="shared" si="17"/>
        <v>0</v>
      </c>
      <c r="I260" s="24">
        <f t="shared" si="18"/>
        <v>0</v>
      </c>
    </row>
    <row r="261" spans="1:9" ht="14.25" customHeight="1" x14ac:dyDescent="0.2">
      <c r="A261" s="22" t="s">
        <v>1410</v>
      </c>
      <c r="B261" s="22" t="s">
        <v>1411</v>
      </c>
      <c r="C261" s="94">
        <v>45</v>
      </c>
      <c r="D261" s="94">
        <v>60</v>
      </c>
      <c r="E261" s="36">
        <v>8359.52</v>
      </c>
      <c r="F261" s="35"/>
      <c r="G261" s="36">
        <f t="shared" si="16"/>
        <v>0</v>
      </c>
      <c r="H261" s="36">
        <f t="shared" si="17"/>
        <v>0</v>
      </c>
      <c r="I261" s="24">
        <f t="shared" si="18"/>
        <v>0</v>
      </c>
    </row>
    <row r="262" spans="1:9" ht="14.25" customHeight="1" x14ac:dyDescent="0.2">
      <c r="A262" s="22" t="s">
        <v>1412</v>
      </c>
      <c r="B262" s="22" t="s">
        <v>1413</v>
      </c>
      <c r="C262" s="94">
        <v>45</v>
      </c>
      <c r="D262" s="94">
        <v>60</v>
      </c>
      <c r="E262" s="36">
        <v>9010.89</v>
      </c>
      <c r="F262" s="35"/>
      <c r="G262" s="36">
        <f t="shared" si="16"/>
        <v>0</v>
      </c>
      <c r="H262" s="36">
        <f t="shared" si="17"/>
        <v>0</v>
      </c>
      <c r="I262" s="24">
        <f t="shared" si="18"/>
        <v>0</v>
      </c>
    </row>
    <row r="263" spans="1:9" ht="14.25" customHeight="1" x14ac:dyDescent="0.2">
      <c r="A263" s="22" t="s">
        <v>1414</v>
      </c>
      <c r="B263" s="22" t="s">
        <v>1415</v>
      </c>
      <c r="C263" s="94" t="s">
        <v>1266</v>
      </c>
      <c r="D263" s="94" t="s">
        <v>1267</v>
      </c>
      <c r="E263" s="36">
        <v>10083.19</v>
      </c>
      <c r="F263" s="35"/>
      <c r="G263" s="36">
        <f t="shared" si="16"/>
        <v>0</v>
      </c>
      <c r="H263" s="36">
        <f t="shared" si="17"/>
        <v>0</v>
      </c>
      <c r="I263" s="24">
        <f t="shared" si="18"/>
        <v>0</v>
      </c>
    </row>
    <row r="264" spans="1:9" ht="14.25" customHeight="1" x14ac:dyDescent="0.2">
      <c r="A264" s="22" t="s">
        <v>1416</v>
      </c>
      <c r="B264" s="22" t="s">
        <v>1417</v>
      </c>
      <c r="C264" s="94" t="s">
        <v>1266</v>
      </c>
      <c r="D264" s="94" t="s">
        <v>1267</v>
      </c>
      <c r="E264" s="36">
        <v>10866.2</v>
      </c>
      <c r="F264" s="35"/>
      <c r="G264" s="36">
        <f t="shared" si="16"/>
        <v>0</v>
      </c>
      <c r="H264" s="36">
        <f t="shared" si="17"/>
        <v>0</v>
      </c>
      <c r="I264" s="24">
        <f t="shared" si="18"/>
        <v>0</v>
      </c>
    </row>
    <row r="265" spans="1:9" ht="14.25" customHeight="1" x14ac:dyDescent="0.2">
      <c r="A265" s="22" t="s">
        <v>1418</v>
      </c>
      <c r="B265" s="22" t="s">
        <v>1419</v>
      </c>
      <c r="C265" s="94" t="s">
        <v>1266</v>
      </c>
      <c r="D265" s="94" t="s">
        <v>1267</v>
      </c>
      <c r="E265" s="36">
        <v>11430.07</v>
      </c>
      <c r="F265" s="35"/>
      <c r="G265" s="36">
        <f t="shared" si="16"/>
        <v>0</v>
      </c>
      <c r="H265" s="36">
        <f t="shared" si="17"/>
        <v>0</v>
      </c>
      <c r="I265" s="24">
        <f t="shared" si="18"/>
        <v>0</v>
      </c>
    </row>
    <row r="266" spans="1:9" ht="14.25" customHeight="1" x14ac:dyDescent="0.2">
      <c r="A266" s="22" t="s">
        <v>1420</v>
      </c>
      <c r="B266" s="22" t="s">
        <v>1421</v>
      </c>
      <c r="C266" s="94" t="s">
        <v>1266</v>
      </c>
      <c r="D266" s="94" t="s">
        <v>1267</v>
      </c>
      <c r="E266" s="36">
        <v>12357.35</v>
      </c>
      <c r="F266" s="35"/>
      <c r="G266" s="36">
        <f t="shared" si="16"/>
        <v>0</v>
      </c>
      <c r="H266" s="36">
        <f t="shared" si="17"/>
        <v>0</v>
      </c>
      <c r="I266" s="24">
        <f t="shared" si="18"/>
        <v>0</v>
      </c>
    </row>
    <row r="267" spans="1:9" ht="14.25" customHeight="1" x14ac:dyDescent="0.2">
      <c r="A267" s="22" t="s">
        <v>1422</v>
      </c>
      <c r="B267" s="22" t="s">
        <v>1423</v>
      </c>
      <c r="C267" s="94">
        <v>55</v>
      </c>
      <c r="D267" s="94">
        <v>75</v>
      </c>
      <c r="E267" s="36">
        <v>12940.02</v>
      </c>
      <c r="F267" s="35"/>
      <c r="G267" s="36">
        <f t="shared" si="16"/>
        <v>0</v>
      </c>
      <c r="H267" s="36">
        <f t="shared" si="17"/>
        <v>0</v>
      </c>
      <c r="I267" s="24">
        <f t="shared" si="18"/>
        <v>0</v>
      </c>
    </row>
    <row r="268" spans="1:9" ht="14.25" customHeight="1" x14ac:dyDescent="0.2">
      <c r="A268" s="22" t="s">
        <v>1424</v>
      </c>
      <c r="B268" s="22" t="s">
        <v>1425</v>
      </c>
      <c r="C268" s="94">
        <v>55</v>
      </c>
      <c r="D268" s="94">
        <v>75</v>
      </c>
      <c r="E268" s="36">
        <v>13916.83</v>
      </c>
      <c r="F268" s="35"/>
      <c r="G268" s="36">
        <f t="shared" si="16"/>
        <v>0</v>
      </c>
      <c r="H268" s="36">
        <f t="shared" si="17"/>
        <v>0</v>
      </c>
      <c r="I268" s="24">
        <f t="shared" si="18"/>
        <v>0</v>
      </c>
    </row>
    <row r="269" spans="1:9" ht="14.25" customHeight="1" x14ac:dyDescent="0.2">
      <c r="A269" s="22" t="s">
        <v>1426</v>
      </c>
      <c r="B269" s="22" t="s">
        <v>1427</v>
      </c>
      <c r="C269" s="94">
        <v>55</v>
      </c>
      <c r="D269" s="94">
        <v>75</v>
      </c>
      <c r="E269" s="36">
        <v>14509.5</v>
      </c>
      <c r="F269" s="35"/>
      <c r="G269" s="36">
        <f t="shared" si="16"/>
        <v>0</v>
      </c>
      <c r="H269" s="36">
        <f t="shared" si="17"/>
        <v>0</v>
      </c>
      <c r="I269" s="24">
        <f t="shared" si="18"/>
        <v>0</v>
      </c>
    </row>
    <row r="270" spans="1:9" ht="14.25" customHeight="1" x14ac:dyDescent="0.2">
      <c r="A270" s="22" t="s">
        <v>1428</v>
      </c>
      <c r="B270" s="22" t="s">
        <v>1429</v>
      </c>
      <c r="C270" s="94">
        <v>4</v>
      </c>
      <c r="D270" s="94">
        <v>5.5</v>
      </c>
      <c r="E270" s="36">
        <v>1676.06</v>
      </c>
      <c r="F270" s="35"/>
      <c r="G270" s="36">
        <f t="shared" ref="G270:G299" si="19">IF(F270="",IF($I$8="","",$I$8),F270)</f>
        <v>0</v>
      </c>
      <c r="H270" s="36">
        <f>ROUND(E270*(G270),2)</f>
        <v>0</v>
      </c>
      <c r="I270" s="24">
        <f t="shared" ref="I270:I299" si="20">H270*$I$10</f>
        <v>0</v>
      </c>
    </row>
    <row r="271" spans="1:9" ht="14.25" customHeight="1" x14ac:dyDescent="0.2">
      <c r="A271" s="22" t="s">
        <v>1430</v>
      </c>
      <c r="B271" s="22" t="s">
        <v>1431</v>
      </c>
      <c r="C271" s="94">
        <v>5.5</v>
      </c>
      <c r="D271" s="94">
        <v>7.5</v>
      </c>
      <c r="E271" s="36">
        <v>1848.81</v>
      </c>
      <c r="F271" s="35"/>
      <c r="G271" s="36">
        <f t="shared" si="19"/>
        <v>0</v>
      </c>
      <c r="H271" s="36">
        <f>ROUND(E271*(G271),2)</f>
        <v>0</v>
      </c>
      <c r="I271" s="24">
        <f t="shared" si="20"/>
        <v>0</v>
      </c>
    </row>
    <row r="272" spans="1:9" ht="14.25" customHeight="1" x14ac:dyDescent="0.2">
      <c r="A272" s="22" t="s">
        <v>1432</v>
      </c>
      <c r="B272" s="22" t="s">
        <v>1433</v>
      </c>
      <c r="C272" s="94">
        <v>7.5</v>
      </c>
      <c r="D272" s="94">
        <v>10</v>
      </c>
      <c r="E272" s="36">
        <v>2158.25</v>
      </c>
      <c r="F272" s="35"/>
      <c r="G272" s="36">
        <f t="shared" si="19"/>
        <v>0</v>
      </c>
      <c r="H272" s="36">
        <f t="shared" ref="H272:H299" si="21">ROUND(E272*(G272),2)</f>
        <v>0</v>
      </c>
      <c r="I272" s="24">
        <f t="shared" si="20"/>
        <v>0</v>
      </c>
    </row>
    <row r="273" spans="1:9" ht="14.25" customHeight="1" x14ac:dyDescent="0.2">
      <c r="A273" s="22" t="s">
        <v>1434</v>
      </c>
      <c r="B273" s="22" t="s">
        <v>1435</v>
      </c>
      <c r="C273" s="94">
        <v>9.1999999999999993</v>
      </c>
      <c r="D273" s="94">
        <v>12.5</v>
      </c>
      <c r="E273" s="36">
        <v>2469.0500000000002</v>
      </c>
      <c r="F273" s="35"/>
      <c r="G273" s="36">
        <f t="shared" si="19"/>
        <v>0</v>
      </c>
      <c r="H273" s="36">
        <f t="shared" si="21"/>
        <v>0</v>
      </c>
      <c r="I273" s="24">
        <f t="shared" si="20"/>
        <v>0</v>
      </c>
    </row>
    <row r="274" spans="1:9" ht="14.25" customHeight="1" x14ac:dyDescent="0.2">
      <c r="A274" s="22" t="s">
        <v>1436</v>
      </c>
      <c r="B274" s="22" t="s">
        <v>1437</v>
      </c>
      <c r="C274" s="94">
        <v>11</v>
      </c>
      <c r="D274" s="94">
        <v>15</v>
      </c>
      <c r="E274" s="36">
        <v>2754.7</v>
      </c>
      <c r="F274" s="35"/>
      <c r="G274" s="36">
        <f t="shared" si="19"/>
        <v>0</v>
      </c>
      <c r="H274" s="36">
        <f t="shared" si="21"/>
        <v>0</v>
      </c>
      <c r="I274" s="24">
        <f t="shared" si="20"/>
        <v>0</v>
      </c>
    </row>
    <row r="275" spans="1:9" ht="14.25" customHeight="1" x14ac:dyDescent="0.2">
      <c r="A275" s="22" t="s">
        <v>1438</v>
      </c>
      <c r="B275" s="22" t="s">
        <v>1439</v>
      </c>
      <c r="C275" s="94" t="s">
        <v>1058</v>
      </c>
      <c r="D275" s="94" t="s">
        <v>1059</v>
      </c>
      <c r="E275" s="36">
        <v>3041.16</v>
      </c>
      <c r="F275" s="35"/>
      <c r="G275" s="36">
        <f t="shared" si="19"/>
        <v>0</v>
      </c>
      <c r="H275" s="36">
        <f t="shared" si="21"/>
        <v>0</v>
      </c>
      <c r="I275" s="24">
        <f t="shared" si="20"/>
        <v>0</v>
      </c>
    </row>
    <row r="276" spans="1:9" ht="14.25" customHeight="1" x14ac:dyDescent="0.2">
      <c r="A276" s="22" t="s">
        <v>1440</v>
      </c>
      <c r="B276" s="22" t="s">
        <v>1441</v>
      </c>
      <c r="C276" s="94">
        <v>15</v>
      </c>
      <c r="D276" s="94">
        <v>20</v>
      </c>
      <c r="E276" s="36">
        <v>3343.81</v>
      </c>
      <c r="F276" s="35"/>
      <c r="G276" s="36">
        <f t="shared" si="19"/>
        <v>0</v>
      </c>
      <c r="H276" s="36">
        <f t="shared" si="21"/>
        <v>0</v>
      </c>
      <c r="I276" s="24">
        <f t="shared" si="20"/>
        <v>0</v>
      </c>
    </row>
    <row r="277" spans="1:9" ht="14.25" customHeight="1" x14ac:dyDescent="0.2">
      <c r="A277" s="22" t="s">
        <v>1442</v>
      </c>
      <c r="B277" s="22" t="s">
        <v>1443</v>
      </c>
      <c r="C277" s="94">
        <v>15</v>
      </c>
      <c r="D277" s="94">
        <v>20</v>
      </c>
      <c r="E277" s="36">
        <v>3645.78</v>
      </c>
      <c r="F277" s="35"/>
      <c r="G277" s="36">
        <f t="shared" si="19"/>
        <v>0</v>
      </c>
      <c r="H277" s="36">
        <f t="shared" si="21"/>
        <v>0</v>
      </c>
      <c r="I277" s="24">
        <f t="shared" si="20"/>
        <v>0</v>
      </c>
    </row>
    <row r="278" spans="1:9" ht="14.25" customHeight="1" x14ac:dyDescent="0.2">
      <c r="A278" s="22" t="s">
        <v>1444</v>
      </c>
      <c r="B278" s="22" t="s">
        <v>1445</v>
      </c>
      <c r="C278" s="94">
        <v>18.5</v>
      </c>
      <c r="D278" s="94">
        <v>25</v>
      </c>
      <c r="E278" s="36" t="e">
        <v>#VALUE!</v>
      </c>
      <c r="F278" s="35"/>
      <c r="G278" s="36">
        <f t="shared" si="19"/>
        <v>0</v>
      </c>
      <c r="H278" s="36" t="e">
        <f t="shared" si="21"/>
        <v>#VALUE!</v>
      </c>
      <c r="I278" s="24" t="e">
        <f t="shared" si="20"/>
        <v>#VALUE!</v>
      </c>
    </row>
    <row r="279" spans="1:9" ht="14.25" customHeight="1" x14ac:dyDescent="0.2">
      <c r="A279" s="22" t="s">
        <v>1446</v>
      </c>
      <c r="B279" s="22" t="s">
        <v>1447</v>
      </c>
      <c r="C279" s="94">
        <v>18.5</v>
      </c>
      <c r="D279" s="94">
        <v>25</v>
      </c>
      <c r="E279" s="36">
        <v>4155</v>
      </c>
      <c r="F279" s="35"/>
      <c r="G279" s="36">
        <f t="shared" si="19"/>
        <v>0</v>
      </c>
      <c r="H279" s="36">
        <f t="shared" si="21"/>
        <v>0</v>
      </c>
      <c r="I279" s="24">
        <f t="shared" si="20"/>
        <v>0</v>
      </c>
    </row>
    <row r="280" spans="1:9" ht="14.25" customHeight="1" x14ac:dyDescent="0.2">
      <c r="A280" s="22" t="s">
        <v>1448</v>
      </c>
      <c r="B280" s="22" t="s">
        <v>1449</v>
      </c>
      <c r="C280" s="94">
        <v>22</v>
      </c>
      <c r="D280" s="94">
        <v>30</v>
      </c>
      <c r="E280" s="36">
        <v>4423.53</v>
      </c>
      <c r="F280" s="35"/>
      <c r="G280" s="36">
        <f t="shared" si="19"/>
        <v>0</v>
      </c>
      <c r="H280" s="36">
        <f t="shared" si="21"/>
        <v>0</v>
      </c>
      <c r="I280" s="24">
        <f t="shared" si="20"/>
        <v>0</v>
      </c>
    </row>
    <row r="281" spans="1:9" ht="14.25" customHeight="1" x14ac:dyDescent="0.2">
      <c r="A281" s="22" t="s">
        <v>1450</v>
      </c>
      <c r="B281" s="22" t="s">
        <v>1451</v>
      </c>
      <c r="C281" s="94">
        <v>22</v>
      </c>
      <c r="D281" s="94">
        <v>30</v>
      </c>
      <c r="E281" s="36">
        <v>4672.5200000000004</v>
      </c>
      <c r="F281" s="35"/>
      <c r="G281" s="36">
        <f t="shared" si="19"/>
        <v>0</v>
      </c>
      <c r="H281" s="36">
        <f t="shared" si="21"/>
        <v>0</v>
      </c>
      <c r="I281" s="24">
        <f t="shared" si="20"/>
        <v>0</v>
      </c>
    </row>
    <row r="282" spans="1:9" ht="14.25" customHeight="1" x14ac:dyDescent="0.2">
      <c r="A282" s="22" t="s">
        <v>1452</v>
      </c>
      <c r="B282" s="22" t="s">
        <v>1453</v>
      </c>
      <c r="C282" s="94" t="s">
        <v>1156</v>
      </c>
      <c r="D282" s="94" t="s">
        <v>1157</v>
      </c>
      <c r="E282" s="36">
        <v>4920.49</v>
      </c>
      <c r="F282" s="35"/>
      <c r="G282" s="36">
        <f t="shared" si="19"/>
        <v>0</v>
      </c>
      <c r="H282" s="36">
        <f t="shared" si="21"/>
        <v>0</v>
      </c>
      <c r="I282" s="24">
        <f t="shared" si="20"/>
        <v>0</v>
      </c>
    </row>
    <row r="283" spans="1:9" ht="14.25" customHeight="1" x14ac:dyDescent="0.2">
      <c r="A283" s="22" t="s">
        <v>1454</v>
      </c>
      <c r="B283" s="22" t="s">
        <v>1455</v>
      </c>
      <c r="C283" s="94" t="s">
        <v>1156</v>
      </c>
      <c r="D283" s="94" t="s">
        <v>1157</v>
      </c>
      <c r="E283" s="36">
        <v>5155.1899999999996</v>
      </c>
      <c r="F283" s="35"/>
      <c r="G283" s="36">
        <f t="shared" si="19"/>
        <v>0</v>
      </c>
      <c r="H283" s="36">
        <f t="shared" si="21"/>
        <v>0</v>
      </c>
      <c r="I283" s="24">
        <f t="shared" si="20"/>
        <v>0</v>
      </c>
    </row>
    <row r="284" spans="1:9" ht="14.25" customHeight="1" x14ac:dyDescent="0.2">
      <c r="A284" s="22" t="s">
        <v>1456</v>
      </c>
      <c r="B284" s="22" t="s">
        <v>1457</v>
      </c>
      <c r="C284" s="94">
        <v>30</v>
      </c>
      <c r="D284" s="94">
        <v>40</v>
      </c>
      <c r="E284" s="36">
        <v>5389.05</v>
      </c>
      <c r="F284" s="35"/>
      <c r="G284" s="36">
        <f t="shared" si="19"/>
        <v>0</v>
      </c>
      <c r="H284" s="36">
        <f t="shared" si="21"/>
        <v>0</v>
      </c>
      <c r="I284" s="24">
        <f t="shared" si="20"/>
        <v>0</v>
      </c>
    </row>
    <row r="285" spans="1:9" ht="14.25" customHeight="1" x14ac:dyDescent="0.2">
      <c r="A285" s="22" t="s">
        <v>1458</v>
      </c>
      <c r="B285" s="22" t="s">
        <v>1459</v>
      </c>
      <c r="C285" s="94">
        <v>30</v>
      </c>
      <c r="D285" s="94">
        <v>40</v>
      </c>
      <c r="E285" s="36">
        <v>5595.65</v>
      </c>
      <c r="F285" s="35"/>
      <c r="G285" s="36">
        <f t="shared" si="19"/>
        <v>0</v>
      </c>
      <c r="H285" s="36">
        <f t="shared" si="21"/>
        <v>0</v>
      </c>
      <c r="I285" s="24">
        <f t="shared" si="20"/>
        <v>0</v>
      </c>
    </row>
    <row r="286" spans="1:9" ht="14.25" customHeight="1" x14ac:dyDescent="0.2">
      <c r="A286" s="22" t="s">
        <v>1460</v>
      </c>
      <c r="B286" s="22" t="s">
        <v>1461</v>
      </c>
      <c r="C286" s="94">
        <v>37</v>
      </c>
      <c r="D286" s="94">
        <v>50</v>
      </c>
      <c r="E286" s="36">
        <v>5803.92</v>
      </c>
      <c r="F286" s="35"/>
      <c r="G286" s="36">
        <f t="shared" si="19"/>
        <v>0</v>
      </c>
      <c r="H286" s="36">
        <f t="shared" si="21"/>
        <v>0</v>
      </c>
      <c r="I286" s="24">
        <f t="shared" si="20"/>
        <v>0</v>
      </c>
    </row>
    <row r="287" spans="1:9" ht="14.25" customHeight="1" x14ac:dyDescent="0.2">
      <c r="A287" s="22" t="s">
        <v>1462</v>
      </c>
      <c r="B287" s="22" t="s">
        <v>1463</v>
      </c>
      <c r="C287" s="94">
        <v>37</v>
      </c>
      <c r="D287" s="94">
        <v>50</v>
      </c>
      <c r="E287" s="36">
        <v>6025.09</v>
      </c>
      <c r="F287" s="35"/>
      <c r="G287" s="36">
        <f t="shared" si="19"/>
        <v>0</v>
      </c>
      <c r="H287" s="36">
        <f t="shared" si="21"/>
        <v>0</v>
      </c>
      <c r="I287" s="24">
        <f t="shared" si="20"/>
        <v>0</v>
      </c>
    </row>
    <row r="288" spans="1:9" ht="14.25" customHeight="1" x14ac:dyDescent="0.2">
      <c r="A288" s="22" t="s">
        <v>1464</v>
      </c>
      <c r="B288" s="22" t="s">
        <v>1465</v>
      </c>
      <c r="C288" s="94">
        <v>37</v>
      </c>
      <c r="D288" s="94">
        <v>50</v>
      </c>
      <c r="E288" s="36">
        <v>6242.55</v>
      </c>
      <c r="F288" s="35"/>
      <c r="G288" s="36">
        <f t="shared" si="19"/>
        <v>0</v>
      </c>
      <c r="H288" s="36">
        <f t="shared" si="21"/>
        <v>0</v>
      </c>
      <c r="I288" s="24">
        <f t="shared" si="20"/>
        <v>0</v>
      </c>
    </row>
    <row r="289" spans="1:9" ht="14.25" customHeight="1" x14ac:dyDescent="0.2">
      <c r="A289" s="22" t="s">
        <v>1466</v>
      </c>
      <c r="B289" s="22" t="s">
        <v>1467</v>
      </c>
      <c r="C289" s="94">
        <v>37</v>
      </c>
      <c r="D289" s="94">
        <v>50</v>
      </c>
      <c r="E289" s="36">
        <v>6463.71</v>
      </c>
      <c r="F289" s="35"/>
      <c r="G289" s="36">
        <f t="shared" si="19"/>
        <v>0</v>
      </c>
      <c r="H289" s="36">
        <f t="shared" si="21"/>
        <v>0</v>
      </c>
      <c r="I289" s="24">
        <f t="shared" si="20"/>
        <v>0</v>
      </c>
    </row>
    <row r="290" spans="1:9" ht="14.25" customHeight="1" x14ac:dyDescent="0.2">
      <c r="A290" s="22" t="s">
        <v>1468</v>
      </c>
      <c r="B290" s="22" t="s">
        <v>1469</v>
      </c>
      <c r="C290" s="94">
        <v>45</v>
      </c>
      <c r="D290" s="94">
        <v>60</v>
      </c>
      <c r="E290" s="36">
        <v>6685.78</v>
      </c>
      <c r="F290" s="35"/>
      <c r="G290" s="36">
        <f t="shared" si="19"/>
        <v>0</v>
      </c>
      <c r="H290" s="36">
        <f t="shared" si="21"/>
        <v>0</v>
      </c>
      <c r="I290" s="24">
        <f t="shared" si="20"/>
        <v>0</v>
      </c>
    </row>
    <row r="291" spans="1:9" ht="14.25" customHeight="1" x14ac:dyDescent="0.2">
      <c r="A291" s="22" t="s">
        <v>1470</v>
      </c>
      <c r="B291" s="22" t="s">
        <v>1471</v>
      </c>
      <c r="C291" s="94">
        <v>45</v>
      </c>
      <c r="D291" s="94">
        <v>60</v>
      </c>
      <c r="E291" s="36">
        <v>6905.69</v>
      </c>
      <c r="F291" s="35"/>
      <c r="G291" s="36">
        <f t="shared" si="19"/>
        <v>0</v>
      </c>
      <c r="H291" s="36">
        <f t="shared" si="21"/>
        <v>0</v>
      </c>
      <c r="I291" s="24">
        <f t="shared" si="20"/>
        <v>0</v>
      </c>
    </row>
    <row r="292" spans="1:9" ht="14.25" customHeight="1" x14ac:dyDescent="0.2">
      <c r="A292" s="22" t="s">
        <v>1472</v>
      </c>
      <c r="B292" s="22" t="s">
        <v>1473</v>
      </c>
      <c r="C292" s="94">
        <v>45</v>
      </c>
      <c r="D292" s="94">
        <v>60</v>
      </c>
      <c r="E292" s="36">
        <v>7252.87</v>
      </c>
      <c r="F292" s="35"/>
      <c r="G292" s="36">
        <f t="shared" si="19"/>
        <v>0</v>
      </c>
      <c r="H292" s="36">
        <f t="shared" si="21"/>
        <v>0</v>
      </c>
      <c r="I292" s="24">
        <f t="shared" si="20"/>
        <v>0</v>
      </c>
    </row>
    <row r="293" spans="1:9" ht="14.25" customHeight="1" x14ac:dyDescent="0.2">
      <c r="A293" s="22" t="s">
        <v>1474</v>
      </c>
      <c r="B293" s="22" t="s">
        <v>1475</v>
      </c>
      <c r="C293" s="94">
        <v>45</v>
      </c>
      <c r="D293" s="94">
        <v>60</v>
      </c>
      <c r="E293" s="36">
        <v>7601.56</v>
      </c>
      <c r="F293" s="35"/>
      <c r="G293" s="36">
        <f t="shared" si="19"/>
        <v>0</v>
      </c>
      <c r="H293" s="36">
        <f t="shared" si="21"/>
        <v>0</v>
      </c>
      <c r="I293" s="24">
        <f t="shared" si="20"/>
        <v>0</v>
      </c>
    </row>
    <row r="294" spans="1:9" ht="14.25" customHeight="1" x14ac:dyDescent="0.2">
      <c r="A294" s="22" t="s">
        <v>1476</v>
      </c>
      <c r="B294" s="22" t="s">
        <v>1477</v>
      </c>
      <c r="C294" s="94">
        <v>45</v>
      </c>
      <c r="D294" s="94">
        <v>60</v>
      </c>
      <c r="E294" s="36">
        <v>7950.27</v>
      </c>
      <c r="F294" s="35"/>
      <c r="G294" s="36">
        <f t="shared" si="19"/>
        <v>0</v>
      </c>
      <c r="H294" s="36">
        <f t="shared" si="21"/>
        <v>0</v>
      </c>
      <c r="I294" s="24">
        <f t="shared" si="20"/>
        <v>0</v>
      </c>
    </row>
    <row r="295" spans="1:9" ht="14.25" customHeight="1" x14ac:dyDescent="0.2">
      <c r="A295" s="22" t="s">
        <v>1478</v>
      </c>
      <c r="B295" s="22" t="s">
        <v>1479</v>
      </c>
      <c r="C295" s="94" t="s">
        <v>1266</v>
      </c>
      <c r="D295" s="94" t="s">
        <v>1267</v>
      </c>
      <c r="E295" s="36">
        <v>8298.9599999999991</v>
      </c>
      <c r="F295" s="35"/>
      <c r="G295" s="36">
        <f t="shared" si="19"/>
        <v>0</v>
      </c>
      <c r="H295" s="36">
        <f t="shared" si="21"/>
        <v>0</v>
      </c>
      <c r="I295" s="24">
        <f t="shared" si="20"/>
        <v>0</v>
      </c>
    </row>
    <row r="296" spans="1:9" ht="14.25" customHeight="1" x14ac:dyDescent="0.2">
      <c r="A296" s="22" t="s">
        <v>1480</v>
      </c>
      <c r="B296" s="22" t="s">
        <v>1481</v>
      </c>
      <c r="C296" s="94" t="s">
        <v>1266</v>
      </c>
      <c r="D296" s="94" t="s">
        <v>1267</v>
      </c>
      <c r="E296" s="36">
        <v>8647.66</v>
      </c>
      <c r="F296" s="35"/>
      <c r="G296" s="36">
        <f t="shared" si="19"/>
        <v>0</v>
      </c>
      <c r="H296" s="36">
        <f t="shared" si="21"/>
        <v>0</v>
      </c>
      <c r="I296" s="24">
        <f t="shared" si="20"/>
        <v>0</v>
      </c>
    </row>
    <row r="297" spans="1:9" ht="14.25" customHeight="1" x14ac:dyDescent="0.2">
      <c r="A297" s="22" t="s">
        <v>1482</v>
      </c>
      <c r="B297" s="22" t="s">
        <v>1483</v>
      </c>
      <c r="C297" s="94" t="s">
        <v>1266</v>
      </c>
      <c r="D297" s="94" t="s">
        <v>1267</v>
      </c>
      <c r="E297" s="36">
        <v>8997.3799999999992</v>
      </c>
      <c r="F297" s="35"/>
      <c r="G297" s="36">
        <f t="shared" si="19"/>
        <v>0</v>
      </c>
      <c r="H297" s="36">
        <f t="shared" si="21"/>
        <v>0</v>
      </c>
      <c r="I297" s="24">
        <f t="shared" si="20"/>
        <v>0</v>
      </c>
    </row>
    <row r="298" spans="1:9" ht="14.25" customHeight="1" x14ac:dyDescent="0.2">
      <c r="A298" s="22" t="s">
        <v>1484</v>
      </c>
      <c r="B298" s="22" t="s">
        <v>1485</v>
      </c>
      <c r="C298" s="94">
        <v>55</v>
      </c>
      <c r="D298" s="94">
        <v>75</v>
      </c>
      <c r="E298" s="36">
        <v>9345.06</v>
      </c>
      <c r="F298" s="35"/>
      <c r="G298" s="36">
        <f t="shared" si="19"/>
        <v>0</v>
      </c>
      <c r="H298" s="36">
        <f t="shared" si="21"/>
        <v>0</v>
      </c>
      <c r="I298" s="24">
        <f t="shared" si="20"/>
        <v>0</v>
      </c>
    </row>
    <row r="299" spans="1:9" ht="14.25" customHeight="1" x14ac:dyDescent="0.2">
      <c r="A299" s="22" t="s">
        <v>1486</v>
      </c>
      <c r="B299" s="22" t="s">
        <v>1487</v>
      </c>
      <c r="C299" s="94">
        <v>55</v>
      </c>
      <c r="D299" s="94">
        <v>75</v>
      </c>
      <c r="E299" s="36">
        <v>9693.74</v>
      </c>
      <c r="F299" s="35"/>
      <c r="G299" s="36">
        <f t="shared" si="19"/>
        <v>0</v>
      </c>
      <c r="H299" s="36">
        <f t="shared" si="21"/>
        <v>0</v>
      </c>
      <c r="I299" s="24">
        <f t="shared" si="20"/>
        <v>0</v>
      </c>
    </row>
    <row r="301" spans="1:9" ht="14.25" customHeight="1" x14ac:dyDescent="0.2">
      <c r="A301" s="194" t="s">
        <v>5477</v>
      </c>
      <c r="B301" s="194"/>
      <c r="C301" s="194"/>
      <c r="D301" s="194"/>
      <c r="E301" s="194"/>
      <c r="F301" s="194"/>
      <c r="G301" s="194"/>
      <c r="H301" s="194"/>
      <c r="I301" s="194"/>
    </row>
    <row r="302" spans="1:9" ht="14.25" customHeight="1" x14ac:dyDescent="0.2">
      <c r="A302" s="195" t="s">
        <v>5478</v>
      </c>
      <c r="B302" s="194"/>
      <c r="C302" s="194"/>
      <c r="D302" s="194"/>
      <c r="E302" s="194"/>
      <c r="F302" s="194"/>
      <c r="G302" s="194"/>
      <c r="H302" s="194"/>
      <c r="I302" s="194"/>
    </row>
    <row r="303" spans="1:9" ht="14.25" customHeight="1" x14ac:dyDescent="0.2">
      <c r="A303" s="22" t="s">
        <v>1488</v>
      </c>
      <c r="B303" s="22" t="s">
        <v>1489</v>
      </c>
      <c r="C303" s="94">
        <v>7.5</v>
      </c>
      <c r="D303" s="94">
        <v>10</v>
      </c>
      <c r="E303" s="36">
        <v>3555.14</v>
      </c>
      <c r="F303" s="35"/>
      <c r="G303" s="36">
        <f t="shared" ref="G303:G369" si="22">IF(F303="",IF($I$8="","",$I$8),F303)</f>
        <v>0</v>
      </c>
      <c r="H303" s="36">
        <f t="shared" ref="H303:H334" si="23">ROUND(E303*(G303),2)</f>
        <v>0</v>
      </c>
      <c r="I303" s="24">
        <f t="shared" ref="I303:I369" si="24">H303*$I$10</f>
        <v>0</v>
      </c>
    </row>
    <row r="304" spans="1:9" ht="14.25" customHeight="1" x14ac:dyDescent="0.2">
      <c r="A304" s="22" t="s">
        <v>1490</v>
      </c>
      <c r="B304" s="22" t="s">
        <v>1491</v>
      </c>
      <c r="C304" s="94">
        <v>11</v>
      </c>
      <c r="D304" s="94">
        <v>15</v>
      </c>
      <c r="E304" s="36">
        <v>3937.91</v>
      </c>
      <c r="F304" s="35"/>
      <c r="G304" s="36">
        <f t="shared" si="22"/>
        <v>0</v>
      </c>
      <c r="H304" s="36">
        <f t="shared" si="23"/>
        <v>0</v>
      </c>
      <c r="I304" s="24">
        <f t="shared" si="24"/>
        <v>0</v>
      </c>
    </row>
    <row r="305" spans="1:9" ht="14.25" customHeight="1" x14ac:dyDescent="0.2">
      <c r="A305" s="22" t="s">
        <v>1492</v>
      </c>
      <c r="B305" s="22" t="s">
        <v>1493</v>
      </c>
      <c r="C305" s="94">
        <v>15</v>
      </c>
      <c r="D305" s="94">
        <v>20</v>
      </c>
      <c r="E305" s="36">
        <v>4322.42</v>
      </c>
      <c r="F305" s="35"/>
      <c r="G305" s="36">
        <f t="shared" si="22"/>
        <v>0</v>
      </c>
      <c r="H305" s="36">
        <f t="shared" si="23"/>
        <v>0</v>
      </c>
      <c r="I305" s="24">
        <f t="shared" si="24"/>
        <v>0</v>
      </c>
    </row>
    <row r="306" spans="1:9" ht="14.25" customHeight="1" x14ac:dyDescent="0.2">
      <c r="A306" s="22" t="s">
        <v>1494</v>
      </c>
      <c r="B306" s="22" t="s">
        <v>1495</v>
      </c>
      <c r="C306" s="94">
        <v>18.5</v>
      </c>
      <c r="D306" s="94">
        <v>25</v>
      </c>
      <c r="E306" s="36">
        <v>4703.4799999999996</v>
      </c>
      <c r="F306" s="35"/>
      <c r="G306" s="36">
        <f t="shared" si="22"/>
        <v>0</v>
      </c>
      <c r="H306" s="36">
        <f t="shared" si="23"/>
        <v>0</v>
      </c>
      <c r="I306" s="24">
        <f t="shared" si="24"/>
        <v>0</v>
      </c>
    </row>
    <row r="307" spans="1:9" ht="14.25" customHeight="1" x14ac:dyDescent="0.2">
      <c r="A307" s="22" t="s">
        <v>1496</v>
      </c>
      <c r="B307" s="22" t="s">
        <v>1497</v>
      </c>
      <c r="C307" s="94">
        <v>22</v>
      </c>
      <c r="D307" s="94">
        <v>30</v>
      </c>
      <c r="E307" s="36">
        <v>5210.3500000000004</v>
      </c>
      <c r="F307" s="35"/>
      <c r="G307" s="36">
        <f t="shared" si="22"/>
        <v>0</v>
      </c>
      <c r="H307" s="36">
        <f t="shared" si="23"/>
        <v>0</v>
      </c>
      <c r="I307" s="24">
        <f t="shared" si="24"/>
        <v>0</v>
      </c>
    </row>
    <row r="308" spans="1:9" ht="14.25" customHeight="1" x14ac:dyDescent="0.2">
      <c r="A308" s="22" t="s">
        <v>1498</v>
      </c>
      <c r="B308" s="22" t="s">
        <v>1499</v>
      </c>
      <c r="C308" s="94" t="s">
        <v>1156</v>
      </c>
      <c r="D308" s="94" t="s">
        <v>1157</v>
      </c>
      <c r="E308" s="36">
        <v>5617.6</v>
      </c>
      <c r="F308" s="35"/>
      <c r="G308" s="36">
        <f t="shared" si="22"/>
        <v>0</v>
      </c>
      <c r="H308" s="36">
        <f t="shared" si="23"/>
        <v>0</v>
      </c>
      <c r="I308" s="24">
        <f t="shared" si="24"/>
        <v>0</v>
      </c>
    </row>
    <row r="309" spans="1:9" ht="14.25" customHeight="1" x14ac:dyDescent="0.2">
      <c r="A309" s="22" t="s">
        <v>1500</v>
      </c>
      <c r="B309" s="22" t="s">
        <v>1501</v>
      </c>
      <c r="C309" s="94">
        <v>30</v>
      </c>
      <c r="D309" s="94">
        <v>40</v>
      </c>
      <c r="E309" s="36">
        <v>6012.59</v>
      </c>
      <c r="F309" s="35"/>
      <c r="G309" s="36">
        <f t="shared" si="22"/>
        <v>0</v>
      </c>
      <c r="H309" s="36">
        <f t="shared" si="23"/>
        <v>0</v>
      </c>
      <c r="I309" s="24">
        <f t="shared" si="24"/>
        <v>0</v>
      </c>
    </row>
    <row r="310" spans="1:9" ht="14.25" customHeight="1" x14ac:dyDescent="0.2">
      <c r="A310" s="22" t="s">
        <v>1502</v>
      </c>
      <c r="B310" s="22" t="s">
        <v>1503</v>
      </c>
      <c r="C310" s="94">
        <v>37</v>
      </c>
      <c r="D310" s="94">
        <v>50</v>
      </c>
      <c r="E310" s="36">
        <v>6484.53</v>
      </c>
      <c r="F310" s="35"/>
      <c r="G310" s="36">
        <f t="shared" si="22"/>
        <v>0</v>
      </c>
      <c r="H310" s="36">
        <f t="shared" si="23"/>
        <v>0</v>
      </c>
      <c r="I310" s="24">
        <f t="shared" si="24"/>
        <v>0</v>
      </c>
    </row>
    <row r="311" spans="1:9" ht="14.25" customHeight="1" x14ac:dyDescent="0.2">
      <c r="A311" s="22" t="s">
        <v>1504</v>
      </c>
      <c r="B311" s="22" t="s">
        <v>1505</v>
      </c>
      <c r="C311" s="94">
        <v>37</v>
      </c>
      <c r="D311" s="94">
        <v>50</v>
      </c>
      <c r="E311" s="36">
        <v>6879.52</v>
      </c>
      <c r="F311" s="35"/>
      <c r="G311" s="36">
        <f t="shared" si="22"/>
        <v>0</v>
      </c>
      <c r="H311" s="36">
        <f t="shared" si="23"/>
        <v>0</v>
      </c>
      <c r="I311" s="24">
        <f t="shared" si="24"/>
        <v>0</v>
      </c>
    </row>
    <row r="312" spans="1:9" ht="14.25" customHeight="1" x14ac:dyDescent="0.2">
      <c r="A312" s="22" t="s">
        <v>1506</v>
      </c>
      <c r="B312" s="22" t="s">
        <v>1507</v>
      </c>
      <c r="C312" s="94">
        <v>45</v>
      </c>
      <c r="D312" s="94">
        <v>60</v>
      </c>
      <c r="E312" s="36">
        <v>7264.06</v>
      </c>
      <c r="F312" s="35"/>
      <c r="G312" s="36">
        <f t="shared" si="22"/>
        <v>0</v>
      </c>
      <c r="H312" s="36">
        <f t="shared" si="23"/>
        <v>0</v>
      </c>
      <c r="I312" s="24">
        <f t="shared" si="24"/>
        <v>0</v>
      </c>
    </row>
    <row r="313" spans="1:9" ht="14.25" customHeight="1" x14ac:dyDescent="0.2">
      <c r="A313" s="22" t="s">
        <v>1508</v>
      </c>
      <c r="B313" s="22" t="s">
        <v>1509</v>
      </c>
      <c r="C313" s="94">
        <v>45</v>
      </c>
      <c r="D313" s="94">
        <v>60</v>
      </c>
      <c r="E313" s="36">
        <v>7676.57</v>
      </c>
      <c r="F313" s="35"/>
      <c r="G313" s="36">
        <f t="shared" si="22"/>
        <v>0</v>
      </c>
      <c r="H313" s="36">
        <f t="shared" si="23"/>
        <v>0</v>
      </c>
      <c r="I313" s="24">
        <f t="shared" si="24"/>
        <v>0</v>
      </c>
    </row>
    <row r="314" spans="1:9" ht="14.25" customHeight="1" x14ac:dyDescent="0.2">
      <c r="A314" s="22" t="s">
        <v>1510</v>
      </c>
      <c r="B314" s="22" t="s">
        <v>1511</v>
      </c>
      <c r="C314" s="94" t="s">
        <v>1266</v>
      </c>
      <c r="D314" s="94" t="s">
        <v>1267</v>
      </c>
      <c r="E314" s="36">
        <v>8185.18</v>
      </c>
      <c r="F314" s="35"/>
      <c r="G314" s="36">
        <f t="shared" si="22"/>
        <v>0</v>
      </c>
      <c r="H314" s="36">
        <f t="shared" si="23"/>
        <v>0</v>
      </c>
      <c r="I314" s="24">
        <f t="shared" si="24"/>
        <v>0</v>
      </c>
    </row>
    <row r="315" spans="1:9" ht="14.25" customHeight="1" x14ac:dyDescent="0.2">
      <c r="A315" s="22" t="s">
        <v>1512</v>
      </c>
      <c r="B315" s="22" t="s">
        <v>1513</v>
      </c>
      <c r="C315" s="94" t="s">
        <v>1266</v>
      </c>
      <c r="D315" s="94" t="s">
        <v>1267</v>
      </c>
      <c r="E315" s="36">
        <v>8679.83</v>
      </c>
      <c r="F315" s="35"/>
      <c r="G315" s="36">
        <f t="shared" si="22"/>
        <v>0</v>
      </c>
      <c r="H315" s="36">
        <f t="shared" si="23"/>
        <v>0</v>
      </c>
      <c r="I315" s="24">
        <f t="shared" si="24"/>
        <v>0</v>
      </c>
    </row>
    <row r="316" spans="1:9" ht="14.25" customHeight="1" x14ac:dyDescent="0.2">
      <c r="A316" s="22" t="s">
        <v>1514</v>
      </c>
      <c r="B316" s="22" t="s">
        <v>1515</v>
      </c>
      <c r="C316" s="94">
        <v>55</v>
      </c>
      <c r="D316" s="94">
        <v>75</v>
      </c>
      <c r="E316" s="36">
        <v>9296.7999999999993</v>
      </c>
      <c r="F316" s="35"/>
      <c r="G316" s="36">
        <f t="shared" si="22"/>
        <v>0</v>
      </c>
      <c r="H316" s="36">
        <f t="shared" si="23"/>
        <v>0</v>
      </c>
      <c r="I316" s="24">
        <f t="shared" si="24"/>
        <v>0</v>
      </c>
    </row>
    <row r="317" spans="1:9" ht="14.25" customHeight="1" x14ac:dyDescent="0.2">
      <c r="A317" s="22" t="s">
        <v>1516</v>
      </c>
      <c r="B317" s="22" t="s">
        <v>1517</v>
      </c>
      <c r="C317" s="94" t="s">
        <v>1518</v>
      </c>
      <c r="D317" s="94" t="s">
        <v>1519</v>
      </c>
      <c r="E317" s="36">
        <v>10006.450000000001</v>
      </c>
      <c r="F317" s="35"/>
      <c r="G317" s="36">
        <f t="shared" si="22"/>
        <v>0</v>
      </c>
      <c r="H317" s="36">
        <f t="shared" si="23"/>
        <v>0</v>
      </c>
      <c r="I317" s="24">
        <f t="shared" si="24"/>
        <v>0</v>
      </c>
    </row>
    <row r="318" spans="1:9" ht="14.25" customHeight="1" x14ac:dyDescent="0.2">
      <c r="A318" s="22" t="s">
        <v>1520</v>
      </c>
      <c r="B318" s="22" t="s">
        <v>1521</v>
      </c>
      <c r="C318" s="94" t="s">
        <v>1522</v>
      </c>
      <c r="D318" s="94" t="s">
        <v>1523</v>
      </c>
      <c r="E318" s="36">
        <v>10733.51</v>
      </c>
      <c r="F318" s="35"/>
      <c r="G318" s="36">
        <f t="shared" si="22"/>
        <v>0</v>
      </c>
      <c r="H318" s="36">
        <f t="shared" si="23"/>
        <v>0</v>
      </c>
      <c r="I318" s="24">
        <f t="shared" si="24"/>
        <v>0</v>
      </c>
    </row>
    <row r="319" spans="1:9" ht="14.25" customHeight="1" x14ac:dyDescent="0.2">
      <c r="A319" s="22" t="s">
        <v>1524</v>
      </c>
      <c r="B319" s="22" t="s">
        <v>1525</v>
      </c>
      <c r="C319" s="94" t="s">
        <v>1522</v>
      </c>
      <c r="D319" s="94" t="s">
        <v>1523</v>
      </c>
      <c r="E319" s="36">
        <v>11446.66</v>
      </c>
      <c r="F319" s="35"/>
      <c r="G319" s="36">
        <f t="shared" si="22"/>
        <v>0</v>
      </c>
      <c r="H319" s="36">
        <f t="shared" si="23"/>
        <v>0</v>
      </c>
      <c r="I319" s="24">
        <f t="shared" si="24"/>
        <v>0</v>
      </c>
    </row>
    <row r="320" spans="1:9" ht="14.25" customHeight="1" x14ac:dyDescent="0.2">
      <c r="A320" s="22" t="s">
        <v>1526</v>
      </c>
      <c r="B320" s="22" t="s">
        <v>1527</v>
      </c>
      <c r="C320" s="94">
        <v>75</v>
      </c>
      <c r="D320" s="94">
        <v>100</v>
      </c>
      <c r="E320" s="36">
        <v>12189.47</v>
      </c>
      <c r="F320" s="35"/>
      <c r="G320" s="36">
        <f t="shared" si="22"/>
        <v>0</v>
      </c>
      <c r="H320" s="36">
        <f t="shared" si="23"/>
        <v>0</v>
      </c>
      <c r="I320" s="24">
        <f t="shared" si="24"/>
        <v>0</v>
      </c>
    </row>
    <row r="321" spans="1:9" ht="14.25" customHeight="1" x14ac:dyDescent="0.2">
      <c r="A321" s="22" t="s">
        <v>1528</v>
      </c>
      <c r="B321" s="22" t="s">
        <v>1529</v>
      </c>
      <c r="C321" s="94">
        <v>75</v>
      </c>
      <c r="D321" s="94">
        <v>100</v>
      </c>
      <c r="E321" s="36">
        <v>12967.27</v>
      </c>
      <c r="F321" s="35"/>
      <c r="G321" s="36">
        <f t="shared" si="22"/>
        <v>0</v>
      </c>
      <c r="H321" s="36">
        <f t="shared" si="23"/>
        <v>0</v>
      </c>
      <c r="I321" s="24">
        <f t="shared" si="24"/>
        <v>0</v>
      </c>
    </row>
    <row r="322" spans="1:9" ht="14.25" customHeight="1" x14ac:dyDescent="0.2">
      <c r="A322" s="22" t="s">
        <v>1530</v>
      </c>
      <c r="B322" s="22" t="s">
        <v>1531</v>
      </c>
      <c r="C322" s="94">
        <v>75</v>
      </c>
      <c r="D322" s="94">
        <v>100</v>
      </c>
      <c r="E322" s="36">
        <v>13797.5</v>
      </c>
      <c r="F322" s="35"/>
      <c r="G322" s="36">
        <f t="shared" si="22"/>
        <v>0</v>
      </c>
      <c r="H322" s="36">
        <f t="shared" si="23"/>
        <v>0</v>
      </c>
      <c r="I322" s="24">
        <f t="shared" si="24"/>
        <v>0</v>
      </c>
    </row>
    <row r="323" spans="1:9" ht="14.25" customHeight="1" x14ac:dyDescent="0.2">
      <c r="A323" s="22" t="s">
        <v>1532</v>
      </c>
      <c r="B323" s="22" t="s">
        <v>1533</v>
      </c>
      <c r="C323" s="94">
        <v>92</v>
      </c>
      <c r="D323" s="94">
        <v>125</v>
      </c>
      <c r="E323" s="36">
        <v>14648.73</v>
      </c>
      <c r="F323" s="35"/>
      <c r="G323" s="36">
        <f t="shared" si="22"/>
        <v>0</v>
      </c>
      <c r="H323" s="36">
        <f t="shared" si="23"/>
        <v>0</v>
      </c>
      <c r="I323" s="24">
        <f t="shared" si="24"/>
        <v>0</v>
      </c>
    </row>
    <row r="324" spans="1:9" ht="14.25" customHeight="1" x14ac:dyDescent="0.2">
      <c r="A324" s="22" t="s">
        <v>1534</v>
      </c>
      <c r="B324" s="22" t="s">
        <v>1535</v>
      </c>
      <c r="C324" s="94">
        <v>92</v>
      </c>
      <c r="D324" s="94">
        <v>125</v>
      </c>
      <c r="E324" s="36">
        <v>15543.63</v>
      </c>
      <c r="F324" s="35"/>
      <c r="G324" s="36">
        <f t="shared" si="22"/>
        <v>0</v>
      </c>
      <c r="H324" s="36">
        <f t="shared" si="23"/>
        <v>0</v>
      </c>
      <c r="I324" s="24">
        <f t="shared" si="24"/>
        <v>0</v>
      </c>
    </row>
    <row r="325" spans="1:9" ht="14.25" customHeight="1" x14ac:dyDescent="0.2">
      <c r="A325" s="22" t="s">
        <v>1536</v>
      </c>
      <c r="B325" s="22" t="s">
        <v>1537</v>
      </c>
      <c r="C325" s="94">
        <v>92</v>
      </c>
      <c r="D325" s="94">
        <v>125</v>
      </c>
      <c r="E325" s="36">
        <v>16482.21</v>
      </c>
      <c r="F325" s="35"/>
      <c r="G325" s="36">
        <f t="shared" si="22"/>
        <v>0</v>
      </c>
      <c r="H325" s="36">
        <f t="shared" si="23"/>
        <v>0</v>
      </c>
      <c r="I325" s="24">
        <f t="shared" si="24"/>
        <v>0</v>
      </c>
    </row>
    <row r="326" spans="1:9" ht="14.25" customHeight="1" x14ac:dyDescent="0.2">
      <c r="A326" s="22" t="s">
        <v>1538</v>
      </c>
      <c r="B326" s="22" t="s">
        <v>1539</v>
      </c>
      <c r="C326" s="94">
        <v>9.1999999999999993</v>
      </c>
      <c r="D326" s="94">
        <v>12.5</v>
      </c>
      <c r="E326" s="36">
        <v>3818.89</v>
      </c>
      <c r="F326" s="35"/>
      <c r="G326" s="36">
        <f t="shared" si="22"/>
        <v>0</v>
      </c>
      <c r="H326" s="36">
        <f t="shared" si="23"/>
        <v>0</v>
      </c>
      <c r="I326" s="24">
        <f t="shared" si="24"/>
        <v>0</v>
      </c>
    </row>
    <row r="327" spans="1:9" ht="14.25" customHeight="1" x14ac:dyDescent="0.2">
      <c r="A327" s="22" t="s">
        <v>1540</v>
      </c>
      <c r="B327" s="22" t="s">
        <v>1541</v>
      </c>
      <c r="C327" s="94" t="s">
        <v>1058</v>
      </c>
      <c r="D327" s="94" t="s">
        <v>1059</v>
      </c>
      <c r="E327" s="36">
        <v>4229.82</v>
      </c>
      <c r="F327" s="35"/>
      <c r="G327" s="36">
        <f t="shared" si="22"/>
        <v>0</v>
      </c>
      <c r="H327" s="36">
        <f t="shared" si="23"/>
        <v>0</v>
      </c>
      <c r="I327" s="24">
        <f t="shared" si="24"/>
        <v>0</v>
      </c>
    </row>
    <row r="328" spans="1:9" ht="14.25" customHeight="1" x14ac:dyDescent="0.2">
      <c r="A328" s="22" t="s">
        <v>1542</v>
      </c>
      <c r="B328" s="22" t="s">
        <v>1543</v>
      </c>
      <c r="C328" s="94">
        <v>18.5</v>
      </c>
      <c r="D328" s="94">
        <v>25</v>
      </c>
      <c r="E328" s="36">
        <v>4644.03</v>
      </c>
      <c r="F328" s="35"/>
      <c r="G328" s="36">
        <f t="shared" si="22"/>
        <v>0</v>
      </c>
      <c r="H328" s="36">
        <f t="shared" si="23"/>
        <v>0</v>
      </c>
      <c r="I328" s="24">
        <f t="shared" si="24"/>
        <v>0</v>
      </c>
    </row>
    <row r="329" spans="1:9" ht="14.25" customHeight="1" x14ac:dyDescent="0.2">
      <c r="A329" s="22" t="s">
        <v>1544</v>
      </c>
      <c r="B329" s="22" t="s">
        <v>1545</v>
      </c>
      <c r="C329" s="94">
        <v>22</v>
      </c>
      <c r="D329" s="94">
        <v>30</v>
      </c>
      <c r="E329" s="36">
        <v>5060.0200000000004</v>
      </c>
      <c r="F329" s="35"/>
      <c r="G329" s="36">
        <f t="shared" si="22"/>
        <v>0</v>
      </c>
      <c r="H329" s="36">
        <f t="shared" si="23"/>
        <v>0</v>
      </c>
      <c r="I329" s="24">
        <f t="shared" si="24"/>
        <v>0</v>
      </c>
    </row>
    <row r="330" spans="1:9" ht="14.25" customHeight="1" x14ac:dyDescent="0.2">
      <c r="A330" s="22" t="s">
        <v>1546</v>
      </c>
      <c r="B330" s="22" t="s">
        <v>1547</v>
      </c>
      <c r="C330" s="94" t="s">
        <v>1156</v>
      </c>
      <c r="D330" s="94" t="s">
        <v>1157</v>
      </c>
      <c r="E330" s="36">
        <v>5603.61</v>
      </c>
      <c r="F330" s="35"/>
      <c r="G330" s="36">
        <f t="shared" si="22"/>
        <v>0</v>
      </c>
      <c r="H330" s="36">
        <f t="shared" si="23"/>
        <v>0</v>
      </c>
      <c r="I330" s="24">
        <f t="shared" si="24"/>
        <v>0</v>
      </c>
    </row>
    <row r="331" spans="1:9" ht="14.25" customHeight="1" x14ac:dyDescent="0.2">
      <c r="A331" s="22" t="s">
        <v>1548</v>
      </c>
      <c r="B331" s="22" t="s">
        <v>1549</v>
      </c>
      <c r="C331" s="94">
        <v>30</v>
      </c>
      <c r="D331" s="94">
        <v>40</v>
      </c>
      <c r="E331" s="36">
        <v>6131.43</v>
      </c>
      <c r="F331" s="35"/>
      <c r="G331" s="36">
        <f t="shared" si="22"/>
        <v>0</v>
      </c>
      <c r="H331" s="36">
        <f t="shared" si="23"/>
        <v>0</v>
      </c>
      <c r="I331" s="24">
        <f t="shared" si="24"/>
        <v>0</v>
      </c>
    </row>
    <row r="332" spans="1:9" ht="14.25" customHeight="1" x14ac:dyDescent="0.2">
      <c r="A332" s="22" t="s">
        <v>1550</v>
      </c>
      <c r="B332" s="22" t="s">
        <v>1551</v>
      </c>
      <c r="C332" s="94">
        <v>37</v>
      </c>
      <c r="D332" s="94">
        <v>50</v>
      </c>
      <c r="E332" s="36">
        <v>6561.43</v>
      </c>
      <c r="F332" s="35"/>
      <c r="G332" s="36">
        <f t="shared" si="22"/>
        <v>0</v>
      </c>
      <c r="H332" s="36">
        <f t="shared" si="23"/>
        <v>0</v>
      </c>
      <c r="I332" s="24">
        <f t="shared" si="24"/>
        <v>0</v>
      </c>
    </row>
    <row r="333" spans="1:9" ht="14.25" customHeight="1" x14ac:dyDescent="0.2">
      <c r="A333" s="22" t="s">
        <v>1552</v>
      </c>
      <c r="B333" s="22" t="s">
        <v>1553</v>
      </c>
      <c r="C333" s="94">
        <v>37</v>
      </c>
      <c r="D333" s="94">
        <v>50</v>
      </c>
      <c r="E333" s="36">
        <v>6984.4</v>
      </c>
      <c r="F333" s="35"/>
      <c r="G333" s="36">
        <f t="shared" si="22"/>
        <v>0</v>
      </c>
      <c r="H333" s="36">
        <f t="shared" si="23"/>
        <v>0</v>
      </c>
      <c r="I333" s="24">
        <f t="shared" si="24"/>
        <v>0</v>
      </c>
    </row>
    <row r="334" spans="1:9" ht="14.25" customHeight="1" x14ac:dyDescent="0.2">
      <c r="A334" s="22" t="s">
        <v>1554</v>
      </c>
      <c r="B334" s="22" t="s">
        <v>1555</v>
      </c>
      <c r="C334" s="94">
        <v>45</v>
      </c>
      <c r="D334" s="94">
        <v>60</v>
      </c>
      <c r="E334" s="36">
        <v>7407.38</v>
      </c>
      <c r="F334" s="35"/>
      <c r="G334" s="36">
        <f t="shared" si="22"/>
        <v>0</v>
      </c>
      <c r="H334" s="36">
        <f t="shared" si="23"/>
        <v>0</v>
      </c>
      <c r="I334" s="24">
        <f t="shared" si="24"/>
        <v>0</v>
      </c>
    </row>
    <row r="335" spans="1:9" ht="14.25" customHeight="1" x14ac:dyDescent="0.2">
      <c r="A335" s="22" t="s">
        <v>1556</v>
      </c>
      <c r="B335" s="22" t="s">
        <v>1557</v>
      </c>
      <c r="C335" s="94" t="s">
        <v>1266</v>
      </c>
      <c r="D335" s="94" t="s">
        <v>1267</v>
      </c>
      <c r="E335" s="36">
        <v>7823.39</v>
      </c>
      <c r="F335" s="35"/>
      <c r="G335" s="36">
        <f t="shared" si="22"/>
        <v>0</v>
      </c>
      <c r="H335" s="36">
        <f t="shared" ref="H335:H369" si="25">ROUND(E335*(G335),2)</f>
        <v>0</v>
      </c>
      <c r="I335" s="24">
        <f t="shared" si="24"/>
        <v>0</v>
      </c>
    </row>
    <row r="336" spans="1:9" ht="14.25" customHeight="1" x14ac:dyDescent="0.2">
      <c r="A336" s="22" t="s">
        <v>1558</v>
      </c>
      <c r="B336" s="22" t="s">
        <v>1559</v>
      </c>
      <c r="C336" s="94" t="s">
        <v>1266</v>
      </c>
      <c r="D336" s="94" t="s">
        <v>1267</v>
      </c>
      <c r="E336" s="36">
        <v>8270.82</v>
      </c>
      <c r="F336" s="35"/>
      <c r="G336" s="36">
        <f t="shared" si="22"/>
        <v>0</v>
      </c>
      <c r="H336" s="36">
        <f t="shared" si="25"/>
        <v>0</v>
      </c>
      <c r="I336" s="24">
        <f t="shared" si="24"/>
        <v>0</v>
      </c>
    </row>
    <row r="337" spans="1:9" ht="14.25" customHeight="1" x14ac:dyDescent="0.2">
      <c r="A337" s="22" t="s">
        <v>1560</v>
      </c>
      <c r="B337" s="22" t="s">
        <v>1561</v>
      </c>
      <c r="C337" s="94">
        <v>55</v>
      </c>
      <c r="D337" s="94">
        <v>75</v>
      </c>
      <c r="E337" s="36">
        <v>8821.39</v>
      </c>
      <c r="F337" s="35"/>
      <c r="G337" s="36">
        <f t="shared" si="22"/>
        <v>0</v>
      </c>
      <c r="H337" s="36">
        <f t="shared" si="25"/>
        <v>0</v>
      </c>
      <c r="I337" s="24">
        <f t="shared" si="24"/>
        <v>0</v>
      </c>
    </row>
    <row r="338" spans="1:9" ht="14.25" customHeight="1" x14ac:dyDescent="0.2">
      <c r="A338" s="22" t="s">
        <v>1562</v>
      </c>
      <c r="B338" s="22" t="s">
        <v>1563</v>
      </c>
      <c r="C338" s="94" t="s">
        <v>1518</v>
      </c>
      <c r="D338" s="94" t="s">
        <v>1519</v>
      </c>
      <c r="E338" s="36">
        <v>9364.9599999999991</v>
      </c>
      <c r="F338" s="35"/>
      <c r="G338" s="36">
        <f t="shared" si="22"/>
        <v>0</v>
      </c>
      <c r="H338" s="36">
        <f t="shared" si="25"/>
        <v>0</v>
      </c>
      <c r="I338" s="24">
        <f t="shared" si="24"/>
        <v>0</v>
      </c>
    </row>
    <row r="339" spans="1:9" ht="14.25" customHeight="1" x14ac:dyDescent="0.2">
      <c r="A339" s="22" t="s">
        <v>1564</v>
      </c>
      <c r="B339" s="22" t="s">
        <v>1565</v>
      </c>
      <c r="C339" s="94" t="s">
        <v>1522</v>
      </c>
      <c r="D339" s="94" t="s">
        <v>1523</v>
      </c>
      <c r="E339" s="36">
        <v>10050.1</v>
      </c>
      <c r="F339" s="35"/>
      <c r="G339" s="36">
        <f t="shared" si="22"/>
        <v>0</v>
      </c>
      <c r="H339" s="36">
        <f t="shared" si="25"/>
        <v>0</v>
      </c>
      <c r="I339" s="24">
        <f t="shared" si="24"/>
        <v>0</v>
      </c>
    </row>
    <row r="340" spans="1:9" ht="14.25" customHeight="1" x14ac:dyDescent="0.2">
      <c r="A340" s="22" t="s">
        <v>1566</v>
      </c>
      <c r="B340" s="22" t="s">
        <v>1567</v>
      </c>
      <c r="C340" s="94">
        <v>75</v>
      </c>
      <c r="D340" s="94">
        <v>100</v>
      </c>
      <c r="E340" s="36">
        <v>10838.39</v>
      </c>
      <c r="F340" s="35"/>
      <c r="G340" s="36">
        <f t="shared" si="22"/>
        <v>0</v>
      </c>
      <c r="H340" s="36">
        <f t="shared" si="25"/>
        <v>0</v>
      </c>
      <c r="I340" s="24">
        <f t="shared" si="24"/>
        <v>0</v>
      </c>
    </row>
    <row r="341" spans="1:9" ht="14.25" customHeight="1" x14ac:dyDescent="0.2">
      <c r="A341" s="22" t="s">
        <v>1568</v>
      </c>
      <c r="B341" s="22" t="s">
        <v>1569</v>
      </c>
      <c r="C341" s="94">
        <v>75</v>
      </c>
      <c r="D341" s="94">
        <v>100</v>
      </c>
      <c r="E341" s="36">
        <v>11649.41</v>
      </c>
      <c r="F341" s="35"/>
      <c r="G341" s="36">
        <f t="shared" si="22"/>
        <v>0</v>
      </c>
      <c r="H341" s="36">
        <f t="shared" si="25"/>
        <v>0</v>
      </c>
      <c r="I341" s="24">
        <f t="shared" si="24"/>
        <v>0</v>
      </c>
    </row>
    <row r="342" spans="1:9" ht="14.25" customHeight="1" x14ac:dyDescent="0.2">
      <c r="A342" s="22" t="s">
        <v>1570</v>
      </c>
      <c r="B342" s="22" t="s">
        <v>1571</v>
      </c>
      <c r="C342" s="94">
        <v>92</v>
      </c>
      <c r="D342" s="94">
        <v>125</v>
      </c>
      <c r="E342" s="36">
        <v>12453.43</v>
      </c>
      <c r="F342" s="35"/>
      <c r="G342" s="36">
        <f t="shared" si="22"/>
        <v>0</v>
      </c>
      <c r="H342" s="36">
        <f t="shared" si="25"/>
        <v>0</v>
      </c>
      <c r="I342" s="24">
        <f t="shared" si="24"/>
        <v>0</v>
      </c>
    </row>
    <row r="343" spans="1:9" ht="14.25" customHeight="1" x14ac:dyDescent="0.2">
      <c r="A343" s="22" t="s">
        <v>1572</v>
      </c>
      <c r="B343" s="22" t="s">
        <v>1573</v>
      </c>
      <c r="C343" s="94">
        <v>92</v>
      </c>
      <c r="D343" s="94">
        <v>125</v>
      </c>
      <c r="E343" s="36">
        <v>13276.65</v>
      </c>
      <c r="F343" s="35"/>
      <c r="G343" s="36">
        <f t="shared" si="22"/>
        <v>0</v>
      </c>
      <c r="H343" s="36">
        <f t="shared" si="25"/>
        <v>0</v>
      </c>
      <c r="I343" s="24">
        <f t="shared" si="24"/>
        <v>0</v>
      </c>
    </row>
    <row r="344" spans="1:9" ht="14.25" customHeight="1" x14ac:dyDescent="0.2">
      <c r="A344" s="22" t="s">
        <v>1574</v>
      </c>
      <c r="B344" s="22" t="s">
        <v>1575</v>
      </c>
      <c r="C344" s="94">
        <v>92</v>
      </c>
      <c r="D344" s="94">
        <v>125</v>
      </c>
      <c r="E344" s="36">
        <v>14140.11</v>
      </c>
      <c r="F344" s="35"/>
      <c r="G344" s="36">
        <f t="shared" si="22"/>
        <v>0</v>
      </c>
      <c r="H344" s="36">
        <f t="shared" si="25"/>
        <v>0</v>
      </c>
      <c r="I344" s="24">
        <f t="shared" si="24"/>
        <v>0</v>
      </c>
    </row>
    <row r="345" spans="1:9" ht="14.25" customHeight="1" x14ac:dyDescent="0.2">
      <c r="A345" s="22" t="s">
        <v>1576</v>
      </c>
      <c r="B345" s="22" t="s">
        <v>1577</v>
      </c>
      <c r="C345" s="94">
        <v>92</v>
      </c>
      <c r="D345" s="94">
        <v>125</v>
      </c>
      <c r="E345" s="36">
        <v>15062.98</v>
      </c>
      <c r="F345" s="35"/>
      <c r="G345" s="36">
        <f t="shared" si="22"/>
        <v>0</v>
      </c>
      <c r="H345" s="36">
        <f t="shared" si="25"/>
        <v>0</v>
      </c>
      <c r="I345" s="24">
        <f t="shared" si="24"/>
        <v>0</v>
      </c>
    </row>
    <row r="346" spans="1:9" ht="14.25" customHeight="1" x14ac:dyDescent="0.2">
      <c r="A346" s="22" t="s">
        <v>1578</v>
      </c>
      <c r="B346" s="22" t="s">
        <v>1579</v>
      </c>
      <c r="C346" s="94">
        <v>110</v>
      </c>
      <c r="D346" s="94">
        <v>150</v>
      </c>
      <c r="E346" s="36">
        <v>16015.53</v>
      </c>
      <c r="F346" s="35"/>
      <c r="G346" s="36">
        <f t="shared" si="22"/>
        <v>0</v>
      </c>
      <c r="H346" s="36">
        <f t="shared" si="25"/>
        <v>0</v>
      </c>
      <c r="I346" s="24">
        <f t="shared" si="24"/>
        <v>0</v>
      </c>
    </row>
    <row r="347" spans="1:9" ht="14.25" customHeight="1" x14ac:dyDescent="0.2">
      <c r="A347" s="22" t="s">
        <v>1580</v>
      </c>
      <c r="B347" s="22" t="s">
        <v>1581</v>
      </c>
      <c r="C347" s="94">
        <v>110</v>
      </c>
      <c r="D347" s="94">
        <v>150</v>
      </c>
      <c r="E347" s="36">
        <v>17013.55</v>
      </c>
      <c r="F347" s="35"/>
      <c r="G347" s="36">
        <f t="shared" si="22"/>
        <v>0</v>
      </c>
      <c r="H347" s="36">
        <f t="shared" si="25"/>
        <v>0</v>
      </c>
      <c r="I347" s="24">
        <f t="shared" si="24"/>
        <v>0</v>
      </c>
    </row>
    <row r="349" spans="1:9" ht="14.25" customHeight="1" x14ac:dyDescent="0.2">
      <c r="A349" s="194" t="s">
        <v>5479</v>
      </c>
      <c r="B349" s="194"/>
      <c r="C349" s="194"/>
      <c r="D349" s="194"/>
      <c r="E349" s="194"/>
      <c r="F349" s="194"/>
      <c r="G349" s="194"/>
      <c r="H349" s="194"/>
      <c r="I349" s="194"/>
    </row>
    <row r="350" spans="1:9" ht="14.25" customHeight="1" x14ac:dyDescent="0.2">
      <c r="A350" s="195" t="s">
        <v>5480</v>
      </c>
      <c r="B350" s="194"/>
      <c r="C350" s="194"/>
      <c r="D350" s="194"/>
      <c r="E350" s="194"/>
      <c r="F350" s="194"/>
      <c r="G350" s="194"/>
      <c r="H350" s="194"/>
      <c r="I350" s="194"/>
    </row>
    <row r="351" spans="1:9" ht="14.25" customHeight="1" x14ac:dyDescent="0.2">
      <c r="A351" s="22" t="s">
        <v>1582</v>
      </c>
      <c r="B351" s="22" t="s">
        <v>1583</v>
      </c>
      <c r="C351" s="94">
        <v>7.5</v>
      </c>
      <c r="D351" s="94">
        <v>10</v>
      </c>
      <c r="E351" s="36">
        <v>4307.01</v>
      </c>
      <c r="F351" s="35"/>
      <c r="G351" s="36">
        <f t="shared" si="22"/>
        <v>0</v>
      </c>
      <c r="H351" s="36">
        <f t="shared" si="25"/>
        <v>0</v>
      </c>
      <c r="I351" s="24">
        <f t="shared" si="24"/>
        <v>0</v>
      </c>
    </row>
    <row r="352" spans="1:9" ht="14.25" customHeight="1" x14ac:dyDescent="0.2">
      <c r="A352" s="22" t="s">
        <v>1584</v>
      </c>
      <c r="B352" s="22" t="s">
        <v>1585</v>
      </c>
      <c r="C352" s="94">
        <v>11</v>
      </c>
      <c r="D352" s="94">
        <v>15</v>
      </c>
      <c r="E352" s="36">
        <v>4755.97</v>
      </c>
      <c r="F352" s="35"/>
      <c r="G352" s="36">
        <f t="shared" si="22"/>
        <v>0</v>
      </c>
      <c r="H352" s="36">
        <f t="shared" si="25"/>
        <v>0</v>
      </c>
      <c r="I352" s="24">
        <f t="shared" si="24"/>
        <v>0</v>
      </c>
    </row>
    <row r="353" spans="1:9" ht="14.25" customHeight="1" x14ac:dyDescent="0.2">
      <c r="A353" s="22" t="s">
        <v>1586</v>
      </c>
      <c r="B353" s="22" t="s">
        <v>1587</v>
      </c>
      <c r="C353" s="94">
        <v>15</v>
      </c>
      <c r="D353" s="94">
        <v>20</v>
      </c>
      <c r="E353" s="36">
        <v>5209.72</v>
      </c>
      <c r="F353" s="35"/>
      <c r="G353" s="36">
        <f t="shared" si="22"/>
        <v>0</v>
      </c>
      <c r="H353" s="36">
        <f t="shared" si="25"/>
        <v>0</v>
      </c>
      <c r="I353" s="24">
        <f t="shared" si="24"/>
        <v>0</v>
      </c>
    </row>
    <row r="354" spans="1:9" ht="14.25" customHeight="1" x14ac:dyDescent="0.2">
      <c r="A354" s="22" t="s">
        <v>1588</v>
      </c>
      <c r="B354" s="22" t="s">
        <v>1589</v>
      </c>
      <c r="C354" s="94">
        <v>18.5</v>
      </c>
      <c r="D354" s="94">
        <v>25</v>
      </c>
      <c r="E354" s="36">
        <v>5658.66</v>
      </c>
      <c r="F354" s="35"/>
      <c r="G354" s="36">
        <f t="shared" si="22"/>
        <v>0</v>
      </c>
      <c r="H354" s="36">
        <f t="shared" si="25"/>
        <v>0</v>
      </c>
      <c r="I354" s="24">
        <f t="shared" si="24"/>
        <v>0</v>
      </c>
    </row>
    <row r="355" spans="1:9" ht="14.25" customHeight="1" x14ac:dyDescent="0.2">
      <c r="A355" s="22" t="s">
        <v>1590</v>
      </c>
      <c r="B355" s="22" t="s">
        <v>1591</v>
      </c>
      <c r="C355" s="94">
        <v>22</v>
      </c>
      <c r="D355" s="94">
        <v>30</v>
      </c>
      <c r="E355" s="36">
        <v>6255.33</v>
      </c>
      <c r="F355" s="35"/>
      <c r="G355" s="36">
        <f t="shared" si="22"/>
        <v>0</v>
      </c>
      <c r="H355" s="36">
        <f t="shared" si="25"/>
        <v>0</v>
      </c>
      <c r="I355" s="24">
        <f t="shared" si="24"/>
        <v>0</v>
      </c>
    </row>
    <row r="356" spans="1:9" ht="14.25" customHeight="1" x14ac:dyDescent="0.2">
      <c r="A356" s="22" t="s">
        <v>1592</v>
      </c>
      <c r="B356" s="22" t="s">
        <v>1593</v>
      </c>
      <c r="C356" s="94" t="s">
        <v>1156</v>
      </c>
      <c r="D356" s="94" t="s">
        <v>1157</v>
      </c>
      <c r="E356" s="36">
        <v>6732.91</v>
      </c>
      <c r="F356" s="35"/>
      <c r="G356" s="36">
        <f t="shared" si="22"/>
        <v>0</v>
      </c>
      <c r="H356" s="36">
        <f t="shared" si="25"/>
        <v>0</v>
      </c>
      <c r="I356" s="24">
        <f t="shared" si="24"/>
        <v>0</v>
      </c>
    </row>
    <row r="357" spans="1:9" ht="14.25" customHeight="1" x14ac:dyDescent="0.2">
      <c r="A357" s="22" t="s">
        <v>1594</v>
      </c>
      <c r="B357" s="22" t="s">
        <v>1595</v>
      </c>
      <c r="C357" s="94">
        <v>30</v>
      </c>
      <c r="D357" s="94">
        <v>40</v>
      </c>
      <c r="E357" s="36">
        <v>7200.87</v>
      </c>
      <c r="F357" s="35"/>
      <c r="G357" s="36">
        <f t="shared" si="22"/>
        <v>0</v>
      </c>
      <c r="H357" s="36">
        <f t="shared" si="25"/>
        <v>0</v>
      </c>
      <c r="I357" s="24">
        <f t="shared" si="24"/>
        <v>0</v>
      </c>
    </row>
    <row r="358" spans="1:9" ht="14.25" customHeight="1" x14ac:dyDescent="0.2">
      <c r="A358" s="22" t="s">
        <v>1596</v>
      </c>
      <c r="B358" s="22" t="s">
        <v>1597</v>
      </c>
      <c r="C358" s="94">
        <v>37</v>
      </c>
      <c r="D358" s="94">
        <v>50</v>
      </c>
      <c r="E358" s="36">
        <v>7754.65</v>
      </c>
      <c r="F358" s="35"/>
      <c r="G358" s="36">
        <f t="shared" si="22"/>
        <v>0</v>
      </c>
      <c r="H358" s="36">
        <f t="shared" si="25"/>
        <v>0</v>
      </c>
      <c r="I358" s="24">
        <f t="shared" si="24"/>
        <v>0</v>
      </c>
    </row>
    <row r="359" spans="1:9" ht="14.25" customHeight="1" x14ac:dyDescent="0.2">
      <c r="A359" s="22" t="s">
        <v>1598</v>
      </c>
      <c r="B359" s="22" t="s">
        <v>1599</v>
      </c>
      <c r="C359" s="94">
        <v>37</v>
      </c>
      <c r="D359" s="94">
        <v>50</v>
      </c>
      <c r="E359" s="36">
        <v>8217.8799999999992</v>
      </c>
      <c r="F359" s="35"/>
      <c r="G359" s="36">
        <f t="shared" si="22"/>
        <v>0</v>
      </c>
      <c r="H359" s="36">
        <f t="shared" si="25"/>
        <v>0</v>
      </c>
      <c r="I359" s="24">
        <f t="shared" si="24"/>
        <v>0</v>
      </c>
    </row>
    <row r="360" spans="1:9" ht="14.25" customHeight="1" x14ac:dyDescent="0.2">
      <c r="A360" s="22" t="s">
        <v>1600</v>
      </c>
      <c r="B360" s="22" t="s">
        <v>1601</v>
      </c>
      <c r="C360" s="94">
        <v>45</v>
      </c>
      <c r="D360" s="94">
        <v>60</v>
      </c>
      <c r="E360" s="36">
        <v>8671.6299999999992</v>
      </c>
      <c r="F360" s="35"/>
      <c r="G360" s="36">
        <f t="shared" si="22"/>
        <v>0</v>
      </c>
      <c r="H360" s="36">
        <f t="shared" si="25"/>
        <v>0</v>
      </c>
      <c r="I360" s="24">
        <f t="shared" si="24"/>
        <v>0</v>
      </c>
    </row>
    <row r="361" spans="1:9" ht="14.25" customHeight="1" x14ac:dyDescent="0.2">
      <c r="A361" s="22" t="s">
        <v>1602</v>
      </c>
      <c r="B361" s="22" t="s">
        <v>1603</v>
      </c>
      <c r="C361" s="94">
        <v>45</v>
      </c>
      <c r="D361" s="94">
        <v>60</v>
      </c>
      <c r="E361" s="36">
        <v>9158.74</v>
      </c>
      <c r="F361" s="35"/>
      <c r="G361" s="36">
        <f t="shared" si="22"/>
        <v>0</v>
      </c>
      <c r="H361" s="36">
        <f t="shared" si="25"/>
        <v>0</v>
      </c>
      <c r="I361" s="24">
        <f t="shared" si="24"/>
        <v>0</v>
      </c>
    </row>
    <row r="362" spans="1:9" ht="14.25" customHeight="1" x14ac:dyDescent="0.2">
      <c r="A362" s="22" t="s">
        <v>1604</v>
      </c>
      <c r="B362" s="22" t="s">
        <v>1605</v>
      </c>
      <c r="C362" s="94" t="s">
        <v>1266</v>
      </c>
      <c r="D362" s="94" t="s">
        <v>1267</v>
      </c>
      <c r="E362" s="36">
        <v>9755.3700000000008</v>
      </c>
      <c r="F362" s="35"/>
      <c r="G362" s="36">
        <f t="shared" si="22"/>
        <v>0</v>
      </c>
      <c r="H362" s="36">
        <f t="shared" si="25"/>
        <v>0</v>
      </c>
      <c r="I362" s="24">
        <f t="shared" si="24"/>
        <v>0</v>
      </c>
    </row>
    <row r="363" spans="1:9" ht="14.25" customHeight="1" x14ac:dyDescent="0.2">
      <c r="A363" s="22" t="s">
        <v>1606</v>
      </c>
      <c r="B363" s="22" t="s">
        <v>1607</v>
      </c>
      <c r="C363" s="94" t="s">
        <v>1266</v>
      </c>
      <c r="D363" s="94" t="s">
        <v>1267</v>
      </c>
      <c r="E363" s="36">
        <v>10337.57</v>
      </c>
      <c r="F363" s="35"/>
      <c r="G363" s="36">
        <f t="shared" si="22"/>
        <v>0</v>
      </c>
      <c r="H363" s="36">
        <f t="shared" si="25"/>
        <v>0</v>
      </c>
      <c r="I363" s="24">
        <f t="shared" si="24"/>
        <v>0</v>
      </c>
    </row>
    <row r="364" spans="1:9" ht="14.25" customHeight="1" x14ac:dyDescent="0.2">
      <c r="A364" s="22" t="s">
        <v>1608</v>
      </c>
      <c r="B364" s="22" t="s">
        <v>1609</v>
      </c>
      <c r="C364" s="94">
        <v>55</v>
      </c>
      <c r="D364" s="94">
        <v>75</v>
      </c>
      <c r="E364" s="36">
        <v>11063.01</v>
      </c>
      <c r="F364" s="35"/>
      <c r="G364" s="36">
        <f t="shared" si="22"/>
        <v>0</v>
      </c>
      <c r="H364" s="36">
        <f t="shared" si="25"/>
        <v>0</v>
      </c>
      <c r="I364" s="24">
        <f t="shared" si="24"/>
        <v>0</v>
      </c>
    </row>
    <row r="365" spans="1:9" ht="14.25" customHeight="1" x14ac:dyDescent="0.2">
      <c r="A365" s="22" t="s">
        <v>1610</v>
      </c>
      <c r="B365" s="22" t="s">
        <v>1611</v>
      </c>
      <c r="C365" s="94" t="s">
        <v>1518</v>
      </c>
      <c r="D365" s="94" t="s">
        <v>1519</v>
      </c>
      <c r="E365" s="36">
        <v>11748</v>
      </c>
      <c r="F365" s="35"/>
      <c r="G365" s="36">
        <f t="shared" si="22"/>
        <v>0</v>
      </c>
      <c r="H365" s="36">
        <f t="shared" si="25"/>
        <v>0</v>
      </c>
      <c r="I365" s="24">
        <f t="shared" si="24"/>
        <v>0</v>
      </c>
    </row>
    <row r="366" spans="1:9" ht="14.25" customHeight="1" x14ac:dyDescent="0.2">
      <c r="A366" s="22" t="s">
        <v>1612</v>
      </c>
      <c r="B366" s="22" t="s">
        <v>1613</v>
      </c>
      <c r="C366" s="94" t="s">
        <v>1522</v>
      </c>
      <c r="D366" s="94" t="s">
        <v>1523</v>
      </c>
      <c r="E366" s="36">
        <v>12751.72</v>
      </c>
      <c r="F366" s="35"/>
      <c r="G366" s="36">
        <f t="shared" si="22"/>
        <v>0</v>
      </c>
      <c r="H366" s="36">
        <f t="shared" si="25"/>
        <v>0</v>
      </c>
      <c r="I366" s="24">
        <f t="shared" si="24"/>
        <v>0</v>
      </c>
    </row>
    <row r="367" spans="1:9" ht="14.25" customHeight="1" x14ac:dyDescent="0.2">
      <c r="A367" s="22" t="s">
        <v>1614</v>
      </c>
      <c r="B367" s="22" t="s">
        <v>1615</v>
      </c>
      <c r="C367" s="94" t="s">
        <v>1522</v>
      </c>
      <c r="D367" s="94" t="s">
        <v>1523</v>
      </c>
      <c r="E367" s="36">
        <v>13591.33</v>
      </c>
      <c r="F367" s="35"/>
      <c r="G367" s="36">
        <f t="shared" si="22"/>
        <v>0</v>
      </c>
      <c r="H367" s="36">
        <f t="shared" si="25"/>
        <v>0</v>
      </c>
      <c r="I367" s="24">
        <f t="shared" si="24"/>
        <v>0</v>
      </c>
    </row>
    <row r="368" spans="1:9" ht="14.25" customHeight="1" x14ac:dyDescent="0.2">
      <c r="A368" s="22" t="s">
        <v>1616</v>
      </c>
      <c r="B368" s="22" t="s">
        <v>1617</v>
      </c>
      <c r="C368" s="94">
        <v>75</v>
      </c>
      <c r="D368" s="94">
        <v>100</v>
      </c>
      <c r="E368" s="36">
        <v>14464.37</v>
      </c>
      <c r="F368" s="35"/>
      <c r="G368" s="36">
        <f t="shared" si="22"/>
        <v>0</v>
      </c>
      <c r="H368" s="36">
        <f t="shared" si="25"/>
        <v>0</v>
      </c>
      <c r="I368" s="24">
        <f t="shared" si="24"/>
        <v>0</v>
      </c>
    </row>
    <row r="369" spans="1:9" ht="14.25" customHeight="1" x14ac:dyDescent="0.2">
      <c r="A369" s="22" t="s">
        <v>1618</v>
      </c>
      <c r="B369" s="22" t="s">
        <v>1619</v>
      </c>
      <c r="C369" s="94">
        <v>75</v>
      </c>
      <c r="D369" s="94">
        <v>100</v>
      </c>
      <c r="E369" s="36">
        <v>15380.12</v>
      </c>
      <c r="F369" s="35"/>
      <c r="G369" s="36">
        <f t="shared" si="22"/>
        <v>0</v>
      </c>
      <c r="H369" s="36">
        <f t="shared" si="25"/>
        <v>0</v>
      </c>
      <c r="I369" s="24">
        <f t="shared" si="24"/>
        <v>0</v>
      </c>
    </row>
    <row r="370" spans="1:9" ht="14.25" customHeight="1" x14ac:dyDescent="0.2">
      <c r="A370" s="22" t="s">
        <v>1620</v>
      </c>
      <c r="B370" s="22" t="s">
        <v>1621</v>
      </c>
      <c r="C370" s="94">
        <v>75</v>
      </c>
      <c r="D370" s="94">
        <v>100</v>
      </c>
      <c r="E370" s="36">
        <v>16353.15</v>
      </c>
      <c r="F370" s="35"/>
      <c r="G370" s="36">
        <f t="shared" ref="G370:G395" si="26">IF(F370="",IF($I$8="","",$I$8),F370)</f>
        <v>0</v>
      </c>
      <c r="H370" s="36">
        <f t="shared" ref="H370:H395" si="27">ROUND(E370*(G370),2)</f>
        <v>0</v>
      </c>
      <c r="I370" s="24">
        <f t="shared" ref="I370:I395" si="28">H370*$I$10</f>
        <v>0</v>
      </c>
    </row>
    <row r="371" spans="1:9" ht="14.25" customHeight="1" x14ac:dyDescent="0.2">
      <c r="A371" s="22" t="s">
        <v>1622</v>
      </c>
      <c r="B371" s="22" t="s">
        <v>1623</v>
      </c>
      <c r="C371" s="94">
        <v>92</v>
      </c>
      <c r="D371" s="94">
        <v>125</v>
      </c>
      <c r="E371" s="36">
        <v>17354.740000000002</v>
      </c>
      <c r="F371" s="35"/>
      <c r="G371" s="36">
        <f t="shared" si="26"/>
        <v>0</v>
      </c>
      <c r="H371" s="36">
        <f t="shared" si="27"/>
        <v>0</v>
      </c>
      <c r="I371" s="24">
        <f t="shared" si="28"/>
        <v>0</v>
      </c>
    </row>
    <row r="372" spans="1:9" ht="14.25" customHeight="1" x14ac:dyDescent="0.2">
      <c r="A372" s="22" t="s">
        <v>1624</v>
      </c>
      <c r="B372" s="22" t="s">
        <v>1625</v>
      </c>
      <c r="C372" s="94">
        <v>92</v>
      </c>
      <c r="D372" s="94">
        <v>125</v>
      </c>
      <c r="E372" s="36">
        <v>18408.71</v>
      </c>
      <c r="F372" s="35"/>
      <c r="G372" s="36">
        <f t="shared" si="26"/>
        <v>0</v>
      </c>
      <c r="H372" s="36">
        <f t="shared" si="27"/>
        <v>0</v>
      </c>
      <c r="I372" s="24">
        <f t="shared" si="28"/>
        <v>0</v>
      </c>
    </row>
    <row r="373" spans="1:9" ht="14.25" customHeight="1" x14ac:dyDescent="0.2">
      <c r="A373" s="22" t="s">
        <v>1626</v>
      </c>
      <c r="B373" s="22" t="s">
        <v>1627</v>
      </c>
      <c r="C373" s="94">
        <v>92</v>
      </c>
      <c r="D373" s="94">
        <v>125</v>
      </c>
      <c r="E373" s="36">
        <v>19510.36</v>
      </c>
      <c r="F373" s="35"/>
      <c r="G373" s="36">
        <f t="shared" si="26"/>
        <v>0</v>
      </c>
      <c r="H373" s="36">
        <f t="shared" si="27"/>
        <v>0</v>
      </c>
      <c r="I373" s="24">
        <f t="shared" si="28"/>
        <v>0</v>
      </c>
    </row>
    <row r="374" spans="1:9" ht="14.25" customHeight="1" x14ac:dyDescent="0.2">
      <c r="A374" s="22" t="s">
        <v>1628</v>
      </c>
      <c r="B374" s="22" t="s">
        <v>1629</v>
      </c>
      <c r="C374" s="94">
        <v>9.1999999999999993</v>
      </c>
      <c r="D374" s="94">
        <v>12.5</v>
      </c>
      <c r="E374" s="36">
        <v>4623.07</v>
      </c>
      <c r="F374" s="35"/>
      <c r="G374" s="36">
        <f t="shared" si="26"/>
        <v>0</v>
      </c>
      <c r="H374" s="36">
        <f t="shared" si="27"/>
        <v>0</v>
      </c>
      <c r="I374" s="24">
        <f t="shared" si="28"/>
        <v>0</v>
      </c>
    </row>
    <row r="375" spans="1:9" ht="14.25" customHeight="1" x14ac:dyDescent="0.2">
      <c r="A375" s="22" t="s">
        <v>1630</v>
      </c>
      <c r="B375" s="22" t="s">
        <v>1631</v>
      </c>
      <c r="C375" s="94" t="s">
        <v>1058</v>
      </c>
      <c r="D375" s="94" t="s">
        <v>1059</v>
      </c>
      <c r="E375" s="36">
        <v>5099.1000000000004</v>
      </c>
      <c r="F375" s="35"/>
      <c r="G375" s="36">
        <f t="shared" si="26"/>
        <v>0</v>
      </c>
      <c r="H375" s="36">
        <f t="shared" si="27"/>
        <v>0</v>
      </c>
      <c r="I375" s="24">
        <f t="shared" si="28"/>
        <v>0</v>
      </c>
    </row>
    <row r="376" spans="1:9" ht="14.25" customHeight="1" x14ac:dyDescent="0.2">
      <c r="A376" s="22" t="s">
        <v>1632</v>
      </c>
      <c r="B376" s="22" t="s">
        <v>1633</v>
      </c>
      <c r="C376" s="94">
        <v>18.5</v>
      </c>
      <c r="D376" s="94">
        <v>25</v>
      </c>
      <c r="E376" s="36">
        <v>5586.04</v>
      </c>
      <c r="F376" s="35"/>
      <c r="G376" s="36">
        <f t="shared" si="26"/>
        <v>0</v>
      </c>
      <c r="H376" s="36">
        <f t="shared" si="27"/>
        <v>0</v>
      </c>
      <c r="I376" s="24">
        <f t="shared" si="28"/>
        <v>0</v>
      </c>
    </row>
    <row r="377" spans="1:9" ht="14.25" customHeight="1" x14ac:dyDescent="0.2">
      <c r="A377" s="22" t="s">
        <v>1634</v>
      </c>
      <c r="B377" s="22" t="s">
        <v>1635</v>
      </c>
      <c r="C377" s="94">
        <v>22</v>
      </c>
      <c r="D377" s="94">
        <v>30</v>
      </c>
      <c r="E377" s="36">
        <v>6077.87</v>
      </c>
      <c r="F377" s="35"/>
      <c r="G377" s="36">
        <f t="shared" si="26"/>
        <v>0</v>
      </c>
      <c r="H377" s="36">
        <f t="shared" si="27"/>
        <v>0</v>
      </c>
      <c r="I377" s="24">
        <f t="shared" si="28"/>
        <v>0</v>
      </c>
    </row>
    <row r="378" spans="1:9" ht="14.25" customHeight="1" x14ac:dyDescent="0.2">
      <c r="A378" s="22" t="s">
        <v>1636</v>
      </c>
      <c r="B378" s="22" t="s">
        <v>1637</v>
      </c>
      <c r="C378" s="94" t="s">
        <v>1156</v>
      </c>
      <c r="D378" s="94" t="s">
        <v>1157</v>
      </c>
      <c r="E378" s="36">
        <v>6717.46</v>
      </c>
      <c r="F378" s="35"/>
      <c r="G378" s="36">
        <f t="shared" si="26"/>
        <v>0</v>
      </c>
      <c r="H378" s="36">
        <f t="shared" si="27"/>
        <v>0</v>
      </c>
      <c r="I378" s="24">
        <f t="shared" si="28"/>
        <v>0</v>
      </c>
    </row>
    <row r="379" spans="1:9" ht="14.25" customHeight="1" x14ac:dyDescent="0.2">
      <c r="A379" s="22" t="s">
        <v>1638</v>
      </c>
      <c r="B379" s="22" t="s">
        <v>1639</v>
      </c>
      <c r="C379" s="94">
        <v>30</v>
      </c>
      <c r="D379" s="94">
        <v>40</v>
      </c>
      <c r="E379" s="36">
        <v>7337.89</v>
      </c>
      <c r="F379" s="35"/>
      <c r="G379" s="36">
        <f t="shared" si="26"/>
        <v>0</v>
      </c>
      <c r="H379" s="36">
        <f t="shared" si="27"/>
        <v>0</v>
      </c>
      <c r="I379" s="24">
        <f t="shared" si="28"/>
        <v>0</v>
      </c>
    </row>
    <row r="380" spans="1:9" ht="14.25" customHeight="1" x14ac:dyDescent="0.2">
      <c r="A380" s="22" t="s">
        <v>1640</v>
      </c>
      <c r="B380" s="22" t="s">
        <v>1641</v>
      </c>
      <c r="C380" s="94">
        <v>37</v>
      </c>
      <c r="D380" s="94">
        <v>50</v>
      </c>
      <c r="E380" s="36">
        <v>7844</v>
      </c>
      <c r="F380" s="35"/>
      <c r="G380" s="36">
        <f t="shared" si="26"/>
        <v>0</v>
      </c>
      <c r="H380" s="36">
        <f t="shared" si="27"/>
        <v>0</v>
      </c>
      <c r="I380" s="24">
        <f t="shared" si="28"/>
        <v>0</v>
      </c>
    </row>
    <row r="381" spans="1:9" ht="14.25" customHeight="1" x14ac:dyDescent="0.2">
      <c r="A381" s="22" t="s">
        <v>1642</v>
      </c>
      <c r="B381" s="22" t="s">
        <v>1643</v>
      </c>
      <c r="C381" s="94">
        <v>37</v>
      </c>
      <c r="D381" s="94">
        <v>50</v>
      </c>
      <c r="E381" s="36">
        <v>8340.6299999999992</v>
      </c>
      <c r="F381" s="35"/>
      <c r="G381" s="36">
        <f t="shared" si="26"/>
        <v>0</v>
      </c>
      <c r="H381" s="36">
        <f t="shared" si="27"/>
        <v>0</v>
      </c>
      <c r="I381" s="24">
        <f t="shared" si="28"/>
        <v>0</v>
      </c>
    </row>
    <row r="382" spans="1:9" ht="14.25" customHeight="1" x14ac:dyDescent="0.2">
      <c r="A382" s="22" t="s">
        <v>1644</v>
      </c>
      <c r="B382" s="22" t="s">
        <v>1645</v>
      </c>
      <c r="C382" s="94">
        <v>45</v>
      </c>
      <c r="D382" s="94">
        <v>60</v>
      </c>
      <c r="E382" s="36">
        <v>8837.2099999999991</v>
      </c>
      <c r="F382" s="35"/>
      <c r="G382" s="36">
        <f t="shared" si="26"/>
        <v>0</v>
      </c>
      <c r="H382" s="36">
        <f t="shared" si="27"/>
        <v>0</v>
      </c>
      <c r="I382" s="24">
        <f t="shared" si="28"/>
        <v>0</v>
      </c>
    </row>
    <row r="383" spans="1:9" ht="14.25" customHeight="1" x14ac:dyDescent="0.2">
      <c r="A383" s="22" t="s">
        <v>1646</v>
      </c>
      <c r="B383" s="22" t="s">
        <v>1647</v>
      </c>
      <c r="C383" s="94" t="s">
        <v>1266</v>
      </c>
      <c r="D383" s="94" t="s">
        <v>1267</v>
      </c>
      <c r="E383" s="36">
        <v>9184.99</v>
      </c>
      <c r="F383" s="35"/>
      <c r="G383" s="36">
        <f t="shared" si="26"/>
        <v>0</v>
      </c>
      <c r="H383" s="36">
        <f t="shared" si="27"/>
        <v>0</v>
      </c>
      <c r="I383" s="24">
        <f t="shared" si="28"/>
        <v>0</v>
      </c>
    </row>
    <row r="384" spans="1:9" ht="14.25" customHeight="1" x14ac:dyDescent="0.2">
      <c r="A384" s="22" t="s">
        <v>1648</v>
      </c>
      <c r="B384" s="22" t="s">
        <v>1649</v>
      </c>
      <c r="C384" s="94" t="s">
        <v>1266</v>
      </c>
      <c r="D384" s="94" t="s">
        <v>1267</v>
      </c>
      <c r="E384" s="36">
        <v>9854.26</v>
      </c>
      <c r="F384" s="35"/>
      <c r="G384" s="36">
        <f t="shared" si="26"/>
        <v>0</v>
      </c>
      <c r="H384" s="36">
        <f t="shared" si="27"/>
        <v>0</v>
      </c>
      <c r="I384" s="24">
        <f t="shared" si="28"/>
        <v>0</v>
      </c>
    </row>
    <row r="385" spans="1:9" ht="14.25" customHeight="1" x14ac:dyDescent="0.2">
      <c r="A385" s="22" t="s">
        <v>1650</v>
      </c>
      <c r="B385" s="22" t="s">
        <v>1651</v>
      </c>
      <c r="C385" s="94">
        <v>55</v>
      </c>
      <c r="D385" s="94">
        <v>75</v>
      </c>
      <c r="E385" s="36">
        <v>10503.32</v>
      </c>
      <c r="F385" s="35"/>
      <c r="G385" s="36">
        <f t="shared" si="26"/>
        <v>0</v>
      </c>
      <c r="H385" s="36">
        <f t="shared" si="27"/>
        <v>0</v>
      </c>
      <c r="I385" s="24">
        <f t="shared" si="28"/>
        <v>0</v>
      </c>
    </row>
    <row r="386" spans="1:9" ht="14.25" customHeight="1" x14ac:dyDescent="0.2">
      <c r="A386" s="22" t="s">
        <v>1652</v>
      </c>
      <c r="B386" s="22" t="s">
        <v>1653</v>
      </c>
      <c r="C386" s="94" t="s">
        <v>1518</v>
      </c>
      <c r="D386" s="94" t="s">
        <v>1519</v>
      </c>
      <c r="E386" s="36">
        <v>11142.65</v>
      </c>
      <c r="F386" s="35"/>
      <c r="G386" s="36">
        <f t="shared" si="26"/>
        <v>0</v>
      </c>
      <c r="H386" s="36">
        <f t="shared" si="27"/>
        <v>0</v>
      </c>
      <c r="I386" s="24">
        <f t="shared" si="28"/>
        <v>0</v>
      </c>
    </row>
    <row r="387" spans="1:9" ht="14.25" customHeight="1" x14ac:dyDescent="0.2">
      <c r="A387" s="22" t="s">
        <v>1654</v>
      </c>
      <c r="B387" s="22" t="s">
        <v>1655</v>
      </c>
      <c r="C387" s="94" t="s">
        <v>1522</v>
      </c>
      <c r="D387" s="94" t="s">
        <v>1523</v>
      </c>
      <c r="E387" s="36">
        <v>11949.09</v>
      </c>
      <c r="F387" s="35"/>
      <c r="G387" s="36">
        <f t="shared" si="26"/>
        <v>0</v>
      </c>
      <c r="H387" s="36">
        <f t="shared" si="27"/>
        <v>0</v>
      </c>
      <c r="I387" s="24">
        <f t="shared" si="28"/>
        <v>0</v>
      </c>
    </row>
    <row r="388" spans="1:9" ht="14.25" customHeight="1" x14ac:dyDescent="0.2">
      <c r="A388" s="22" t="s">
        <v>1656</v>
      </c>
      <c r="B388" s="22" t="s">
        <v>1657</v>
      </c>
      <c r="C388" s="94">
        <v>75</v>
      </c>
      <c r="D388" s="94">
        <v>100</v>
      </c>
      <c r="E388" s="36">
        <v>12874.45</v>
      </c>
      <c r="F388" s="35"/>
      <c r="G388" s="36">
        <f t="shared" si="26"/>
        <v>0</v>
      </c>
      <c r="H388" s="36">
        <f t="shared" si="27"/>
        <v>0</v>
      </c>
      <c r="I388" s="24">
        <f t="shared" si="28"/>
        <v>0</v>
      </c>
    </row>
    <row r="389" spans="1:9" ht="14.25" customHeight="1" x14ac:dyDescent="0.2">
      <c r="A389" s="22" t="s">
        <v>1658</v>
      </c>
      <c r="B389" s="22" t="s">
        <v>1659</v>
      </c>
      <c r="C389" s="94">
        <v>75</v>
      </c>
      <c r="D389" s="94">
        <v>100</v>
      </c>
      <c r="E389" s="36">
        <v>13828.41</v>
      </c>
      <c r="F389" s="35"/>
      <c r="G389" s="36">
        <f t="shared" si="26"/>
        <v>0</v>
      </c>
      <c r="H389" s="36">
        <f t="shared" si="27"/>
        <v>0</v>
      </c>
      <c r="I389" s="24">
        <f t="shared" si="28"/>
        <v>0</v>
      </c>
    </row>
    <row r="390" spans="1:9" ht="14.25" customHeight="1" x14ac:dyDescent="0.2">
      <c r="A390" s="22" t="s">
        <v>1660</v>
      </c>
      <c r="B390" s="22" t="s">
        <v>1661</v>
      </c>
      <c r="C390" s="94">
        <v>92</v>
      </c>
      <c r="D390" s="94">
        <v>125</v>
      </c>
      <c r="E390" s="36">
        <v>14772.87</v>
      </c>
      <c r="F390" s="35"/>
      <c r="G390" s="36">
        <f t="shared" si="26"/>
        <v>0</v>
      </c>
      <c r="H390" s="36">
        <f t="shared" si="27"/>
        <v>0</v>
      </c>
      <c r="I390" s="24">
        <f t="shared" si="28"/>
        <v>0</v>
      </c>
    </row>
    <row r="391" spans="1:9" ht="14.25" customHeight="1" x14ac:dyDescent="0.2">
      <c r="A391" s="22" t="s">
        <v>1662</v>
      </c>
      <c r="B391" s="22" t="s">
        <v>1663</v>
      </c>
      <c r="C391" s="94">
        <v>92</v>
      </c>
      <c r="D391" s="94">
        <v>125</v>
      </c>
      <c r="E391" s="36">
        <v>15741.09</v>
      </c>
      <c r="F391" s="35"/>
      <c r="G391" s="36">
        <f t="shared" si="26"/>
        <v>0</v>
      </c>
      <c r="H391" s="36">
        <f t="shared" si="27"/>
        <v>0</v>
      </c>
      <c r="I391" s="24">
        <f t="shared" si="28"/>
        <v>0</v>
      </c>
    </row>
    <row r="392" spans="1:9" ht="14.25" customHeight="1" x14ac:dyDescent="0.2">
      <c r="A392" s="22" t="s">
        <v>1664</v>
      </c>
      <c r="B392" s="22" t="s">
        <v>1665</v>
      </c>
      <c r="C392" s="94">
        <v>92</v>
      </c>
      <c r="D392" s="94">
        <v>125</v>
      </c>
      <c r="E392" s="36">
        <v>16756.939999999999</v>
      </c>
      <c r="F392" s="35"/>
      <c r="G392" s="36">
        <f t="shared" si="26"/>
        <v>0</v>
      </c>
      <c r="H392" s="36">
        <f t="shared" si="27"/>
        <v>0</v>
      </c>
      <c r="I392" s="24">
        <f t="shared" si="28"/>
        <v>0</v>
      </c>
    </row>
    <row r="393" spans="1:9" ht="14.25" customHeight="1" x14ac:dyDescent="0.2">
      <c r="A393" s="22" t="s">
        <v>1666</v>
      </c>
      <c r="B393" s="22" t="s">
        <v>1667</v>
      </c>
      <c r="C393" s="94">
        <v>92</v>
      </c>
      <c r="D393" s="94">
        <v>125</v>
      </c>
      <c r="E393" s="36">
        <v>17839.52</v>
      </c>
      <c r="F393" s="35"/>
      <c r="G393" s="36">
        <f t="shared" si="26"/>
        <v>0</v>
      </c>
      <c r="H393" s="36">
        <f t="shared" si="27"/>
        <v>0</v>
      </c>
      <c r="I393" s="24">
        <f t="shared" si="28"/>
        <v>0</v>
      </c>
    </row>
    <row r="394" spans="1:9" ht="14.25" customHeight="1" x14ac:dyDescent="0.2">
      <c r="A394" s="22" t="s">
        <v>1668</v>
      </c>
      <c r="B394" s="22" t="s">
        <v>1669</v>
      </c>
      <c r="C394" s="94">
        <v>110</v>
      </c>
      <c r="D394" s="94">
        <v>150</v>
      </c>
      <c r="E394" s="36">
        <v>18960.25</v>
      </c>
      <c r="F394" s="35"/>
      <c r="G394" s="36">
        <f t="shared" si="26"/>
        <v>0</v>
      </c>
      <c r="H394" s="36">
        <f t="shared" si="27"/>
        <v>0</v>
      </c>
      <c r="I394" s="24">
        <f t="shared" si="28"/>
        <v>0</v>
      </c>
    </row>
    <row r="395" spans="1:9" ht="14.25" customHeight="1" x14ac:dyDescent="0.2">
      <c r="A395" s="22" t="s">
        <v>1670</v>
      </c>
      <c r="B395" s="22" t="s">
        <v>1671</v>
      </c>
      <c r="C395" s="94">
        <v>110</v>
      </c>
      <c r="D395" s="94">
        <v>150</v>
      </c>
      <c r="E395" s="36">
        <v>20133.330000000002</v>
      </c>
      <c r="F395" s="35"/>
      <c r="G395" s="36">
        <f t="shared" si="26"/>
        <v>0</v>
      </c>
      <c r="H395" s="36">
        <f t="shared" si="27"/>
        <v>0</v>
      </c>
      <c r="I395" s="24">
        <f t="shared" si="28"/>
        <v>0</v>
      </c>
    </row>
    <row r="397" spans="1:9" ht="14.25" customHeight="1" x14ac:dyDescent="0.2">
      <c r="A397" s="194" t="s">
        <v>5221</v>
      </c>
      <c r="B397" s="194"/>
      <c r="C397" s="194"/>
      <c r="D397" s="194"/>
      <c r="E397" s="194"/>
      <c r="F397" s="194"/>
      <c r="G397" s="194"/>
      <c r="H397" s="194"/>
      <c r="I397" s="194"/>
    </row>
    <row r="398" spans="1:9" ht="14.25" customHeight="1" x14ac:dyDescent="0.2">
      <c r="A398" s="195" t="s">
        <v>5223</v>
      </c>
      <c r="B398" s="194"/>
      <c r="C398" s="194"/>
      <c r="D398" s="194"/>
      <c r="E398" s="194"/>
      <c r="F398" s="194"/>
      <c r="G398" s="194"/>
      <c r="H398" s="194"/>
      <c r="I398" s="194"/>
    </row>
    <row r="399" spans="1:9" ht="14.25" customHeight="1" x14ac:dyDescent="0.2">
      <c r="A399" s="22" t="s">
        <v>1672</v>
      </c>
      <c r="B399" s="22" t="s">
        <v>1673</v>
      </c>
      <c r="C399" s="94">
        <v>4</v>
      </c>
      <c r="D399" s="94">
        <v>5.5</v>
      </c>
      <c r="E399" s="36">
        <v>1313.7</v>
      </c>
      <c r="F399" s="35"/>
      <c r="G399" s="36">
        <f t="shared" ref="G399:G465" si="29">IF(F399="",IF($I$8="","",$I$8),F399)</f>
        <v>0</v>
      </c>
      <c r="H399" s="36">
        <f t="shared" ref="H399:H430" si="30">ROUND(E399*(G399),2)</f>
        <v>0</v>
      </c>
      <c r="I399" s="24">
        <f t="shared" ref="I399:I465" si="31">H399*$I$10</f>
        <v>0</v>
      </c>
    </row>
    <row r="400" spans="1:9" ht="14.25" customHeight="1" x14ac:dyDescent="0.2">
      <c r="A400" s="22" t="s">
        <v>1674</v>
      </c>
      <c r="B400" s="22" t="s">
        <v>1675</v>
      </c>
      <c r="C400" s="94">
        <v>5.5</v>
      </c>
      <c r="D400" s="94">
        <v>7.5</v>
      </c>
      <c r="E400" s="36">
        <v>1551.82</v>
      </c>
      <c r="F400" s="35"/>
      <c r="G400" s="36">
        <f t="shared" si="29"/>
        <v>0</v>
      </c>
      <c r="H400" s="36">
        <f t="shared" si="30"/>
        <v>0</v>
      </c>
      <c r="I400" s="24">
        <f t="shared" si="31"/>
        <v>0</v>
      </c>
    </row>
    <row r="401" spans="1:9" ht="14.25" customHeight="1" x14ac:dyDescent="0.2">
      <c r="A401" s="22" t="s">
        <v>1676</v>
      </c>
      <c r="B401" s="22" t="s">
        <v>1677</v>
      </c>
      <c r="C401" s="94">
        <v>7.5</v>
      </c>
      <c r="D401" s="94">
        <v>10</v>
      </c>
      <c r="E401" s="36">
        <v>1789.95</v>
      </c>
      <c r="F401" s="35"/>
      <c r="G401" s="36">
        <f t="shared" si="29"/>
        <v>0</v>
      </c>
      <c r="H401" s="36">
        <f t="shared" si="30"/>
        <v>0</v>
      </c>
      <c r="I401" s="24">
        <f t="shared" si="31"/>
        <v>0</v>
      </c>
    </row>
    <row r="402" spans="1:9" ht="14.25" customHeight="1" x14ac:dyDescent="0.2">
      <c r="A402" s="22" t="s">
        <v>1678</v>
      </c>
      <c r="B402" s="22" t="s">
        <v>1679</v>
      </c>
      <c r="C402" s="94">
        <v>7.5</v>
      </c>
      <c r="D402" s="94">
        <v>10</v>
      </c>
      <c r="E402" s="36">
        <v>2027.05</v>
      </c>
      <c r="F402" s="35"/>
      <c r="G402" s="36">
        <f t="shared" si="29"/>
        <v>0</v>
      </c>
      <c r="H402" s="36">
        <f t="shared" si="30"/>
        <v>0</v>
      </c>
      <c r="I402" s="24">
        <f t="shared" si="31"/>
        <v>0</v>
      </c>
    </row>
    <row r="403" spans="1:9" ht="14.25" customHeight="1" x14ac:dyDescent="0.2">
      <c r="A403" s="22" t="s">
        <v>1680</v>
      </c>
      <c r="B403" s="22" t="s">
        <v>1681</v>
      </c>
      <c r="C403" s="94">
        <v>9.1999999999999993</v>
      </c>
      <c r="D403" s="94">
        <v>12.5</v>
      </c>
      <c r="E403" s="36">
        <v>2264.13</v>
      </c>
      <c r="F403" s="35"/>
      <c r="G403" s="36">
        <f t="shared" si="29"/>
        <v>0</v>
      </c>
      <c r="H403" s="36">
        <f t="shared" si="30"/>
        <v>0</v>
      </c>
      <c r="I403" s="24">
        <f t="shared" si="31"/>
        <v>0</v>
      </c>
    </row>
    <row r="404" spans="1:9" ht="14.25" customHeight="1" x14ac:dyDescent="0.2">
      <c r="A404" s="22" t="s">
        <v>1682</v>
      </c>
      <c r="B404" s="22" t="s">
        <v>1683</v>
      </c>
      <c r="C404" s="94">
        <v>11</v>
      </c>
      <c r="D404" s="94">
        <v>15</v>
      </c>
      <c r="E404" s="36">
        <v>2518.6799999999998</v>
      </c>
      <c r="F404" s="35"/>
      <c r="G404" s="36">
        <f t="shared" si="29"/>
        <v>0</v>
      </c>
      <c r="H404" s="36">
        <f t="shared" si="30"/>
        <v>0</v>
      </c>
      <c r="I404" s="24">
        <f t="shared" si="31"/>
        <v>0</v>
      </c>
    </row>
    <row r="405" spans="1:9" ht="14.25" customHeight="1" x14ac:dyDescent="0.2">
      <c r="A405" s="22" t="s">
        <v>1684</v>
      </c>
      <c r="B405" s="22" t="s">
        <v>1685</v>
      </c>
      <c r="C405" s="94" t="s">
        <v>1058</v>
      </c>
      <c r="D405" s="94" t="s">
        <v>1059</v>
      </c>
      <c r="E405" s="36">
        <v>2751.67</v>
      </c>
      <c r="F405" s="35"/>
      <c r="G405" s="36">
        <f t="shared" si="29"/>
        <v>0</v>
      </c>
      <c r="H405" s="36">
        <f t="shared" si="30"/>
        <v>0</v>
      </c>
      <c r="I405" s="24">
        <f t="shared" si="31"/>
        <v>0</v>
      </c>
    </row>
    <row r="406" spans="1:9" ht="14.25" customHeight="1" x14ac:dyDescent="0.2">
      <c r="A406" s="22" t="s">
        <v>1686</v>
      </c>
      <c r="B406" s="22" t="s">
        <v>1687</v>
      </c>
      <c r="C406" s="94" t="s">
        <v>1058</v>
      </c>
      <c r="D406" s="94" t="s">
        <v>1059</v>
      </c>
      <c r="E406" s="36">
        <v>2994.89</v>
      </c>
      <c r="F406" s="35"/>
      <c r="G406" s="36">
        <f t="shared" si="29"/>
        <v>0</v>
      </c>
      <c r="H406" s="36">
        <f t="shared" si="30"/>
        <v>0</v>
      </c>
      <c r="I406" s="24">
        <f t="shared" si="31"/>
        <v>0</v>
      </c>
    </row>
    <row r="407" spans="1:9" ht="14.25" customHeight="1" x14ac:dyDescent="0.2">
      <c r="A407" s="22" t="s">
        <v>1688</v>
      </c>
      <c r="B407" s="22" t="s">
        <v>1689</v>
      </c>
      <c r="C407" s="94">
        <v>15</v>
      </c>
      <c r="D407" s="94">
        <v>20</v>
      </c>
      <c r="E407" s="36">
        <v>3225.84</v>
      </c>
      <c r="F407" s="35"/>
      <c r="G407" s="36">
        <f t="shared" si="29"/>
        <v>0</v>
      </c>
      <c r="H407" s="36">
        <f t="shared" si="30"/>
        <v>0</v>
      </c>
      <c r="I407" s="24">
        <f t="shared" si="31"/>
        <v>0</v>
      </c>
    </row>
    <row r="408" spans="1:9" ht="14.25" customHeight="1" x14ac:dyDescent="0.2">
      <c r="A408" s="22" t="s">
        <v>1690</v>
      </c>
      <c r="B408" s="22" t="s">
        <v>1691</v>
      </c>
      <c r="C408" s="94">
        <v>15</v>
      </c>
      <c r="D408" s="94">
        <v>20</v>
      </c>
      <c r="E408" s="36">
        <v>3469.1</v>
      </c>
      <c r="F408" s="35"/>
      <c r="G408" s="36">
        <f t="shared" si="29"/>
        <v>0</v>
      </c>
      <c r="H408" s="36">
        <f t="shared" si="30"/>
        <v>0</v>
      </c>
      <c r="I408" s="24">
        <f t="shared" si="31"/>
        <v>0</v>
      </c>
    </row>
    <row r="409" spans="1:9" ht="14.25" customHeight="1" x14ac:dyDescent="0.2">
      <c r="A409" s="22" t="s">
        <v>1692</v>
      </c>
      <c r="B409" s="22" t="s">
        <v>1693</v>
      </c>
      <c r="C409" s="94">
        <v>18.5</v>
      </c>
      <c r="D409" s="94">
        <v>25</v>
      </c>
      <c r="E409" s="36">
        <v>3718.44</v>
      </c>
      <c r="F409" s="35"/>
      <c r="G409" s="36">
        <f t="shared" si="29"/>
        <v>0</v>
      </c>
      <c r="H409" s="36">
        <f t="shared" si="30"/>
        <v>0</v>
      </c>
      <c r="I409" s="24">
        <f t="shared" si="31"/>
        <v>0</v>
      </c>
    </row>
    <row r="410" spans="1:9" ht="14.25" customHeight="1" x14ac:dyDescent="0.2">
      <c r="A410" s="22" t="s">
        <v>1694</v>
      </c>
      <c r="B410" s="22" t="s">
        <v>1695</v>
      </c>
      <c r="C410" s="94">
        <v>18.5</v>
      </c>
      <c r="D410" s="94">
        <v>25</v>
      </c>
      <c r="E410" s="36">
        <v>3955.56</v>
      </c>
      <c r="F410" s="35"/>
      <c r="G410" s="36">
        <f t="shared" si="29"/>
        <v>0</v>
      </c>
      <c r="H410" s="36">
        <f t="shared" si="30"/>
        <v>0</v>
      </c>
      <c r="I410" s="24">
        <f t="shared" si="31"/>
        <v>0</v>
      </c>
    </row>
    <row r="411" spans="1:9" ht="14.25" customHeight="1" x14ac:dyDescent="0.2">
      <c r="A411" s="22" t="s">
        <v>1696</v>
      </c>
      <c r="B411" s="22" t="s">
        <v>1697</v>
      </c>
      <c r="C411" s="94">
        <v>22</v>
      </c>
      <c r="D411" s="94">
        <v>30</v>
      </c>
      <c r="E411" s="36">
        <v>4193.6899999999996</v>
      </c>
      <c r="F411" s="35"/>
      <c r="G411" s="36">
        <f t="shared" si="29"/>
        <v>0</v>
      </c>
      <c r="H411" s="36">
        <f t="shared" si="30"/>
        <v>0</v>
      </c>
      <c r="I411" s="24">
        <f t="shared" si="31"/>
        <v>0</v>
      </c>
    </row>
    <row r="412" spans="1:9" ht="14.25" customHeight="1" x14ac:dyDescent="0.2">
      <c r="A412" s="22" t="s">
        <v>1698</v>
      </c>
      <c r="B412" s="22" t="s">
        <v>1699</v>
      </c>
      <c r="C412" s="94">
        <v>22</v>
      </c>
      <c r="D412" s="94">
        <v>30</v>
      </c>
      <c r="E412" s="36">
        <v>4311.7299999999996</v>
      </c>
      <c r="F412" s="35"/>
      <c r="G412" s="36">
        <f t="shared" si="29"/>
        <v>0</v>
      </c>
      <c r="H412" s="36">
        <f t="shared" si="30"/>
        <v>0</v>
      </c>
      <c r="I412" s="24">
        <f t="shared" si="31"/>
        <v>0</v>
      </c>
    </row>
    <row r="413" spans="1:9" ht="14.25" customHeight="1" x14ac:dyDescent="0.2">
      <c r="A413" s="22" t="s">
        <v>1700</v>
      </c>
      <c r="B413" s="22" t="s">
        <v>1701</v>
      </c>
      <c r="C413" s="94">
        <v>22</v>
      </c>
      <c r="D413" s="94">
        <v>30</v>
      </c>
      <c r="E413" s="36">
        <v>4642.21</v>
      </c>
      <c r="F413" s="35"/>
      <c r="G413" s="36">
        <f t="shared" si="29"/>
        <v>0</v>
      </c>
      <c r="H413" s="36">
        <f t="shared" si="30"/>
        <v>0</v>
      </c>
      <c r="I413" s="24">
        <f t="shared" si="31"/>
        <v>0</v>
      </c>
    </row>
    <row r="414" spans="1:9" ht="14.25" customHeight="1" x14ac:dyDescent="0.2">
      <c r="A414" s="22" t="s">
        <v>1702</v>
      </c>
      <c r="B414" s="22" t="s">
        <v>1703</v>
      </c>
      <c r="C414" s="94" t="s">
        <v>1156</v>
      </c>
      <c r="D414" s="94" t="s">
        <v>1157</v>
      </c>
      <c r="E414" s="36">
        <v>4907.03</v>
      </c>
      <c r="F414" s="35"/>
      <c r="G414" s="36">
        <f t="shared" si="29"/>
        <v>0</v>
      </c>
      <c r="H414" s="36">
        <f t="shared" si="30"/>
        <v>0</v>
      </c>
      <c r="I414" s="24">
        <f t="shared" si="31"/>
        <v>0</v>
      </c>
    </row>
    <row r="415" spans="1:9" ht="14.25" customHeight="1" x14ac:dyDescent="0.2">
      <c r="A415" s="22" t="s">
        <v>1704</v>
      </c>
      <c r="B415" s="22" t="s">
        <v>1705</v>
      </c>
      <c r="C415" s="94" t="s">
        <v>1156</v>
      </c>
      <c r="D415" s="94" t="s">
        <v>1157</v>
      </c>
      <c r="E415" s="36">
        <v>5139.99</v>
      </c>
      <c r="F415" s="35"/>
      <c r="G415" s="36">
        <f t="shared" si="29"/>
        <v>0</v>
      </c>
      <c r="H415" s="36">
        <f t="shared" si="30"/>
        <v>0</v>
      </c>
      <c r="I415" s="24">
        <f t="shared" si="31"/>
        <v>0</v>
      </c>
    </row>
    <row r="416" spans="1:9" ht="14.25" customHeight="1" x14ac:dyDescent="0.2">
      <c r="A416" s="22" t="s">
        <v>1706</v>
      </c>
      <c r="B416" s="22" t="s">
        <v>1707</v>
      </c>
      <c r="C416" s="94" t="s">
        <v>1156</v>
      </c>
      <c r="D416" s="94" t="s">
        <v>1157</v>
      </c>
      <c r="E416" s="36">
        <v>5380.18</v>
      </c>
      <c r="F416" s="35"/>
      <c r="G416" s="36">
        <f t="shared" si="29"/>
        <v>0</v>
      </c>
      <c r="H416" s="36">
        <f t="shared" si="30"/>
        <v>0</v>
      </c>
      <c r="I416" s="24">
        <f t="shared" si="31"/>
        <v>0</v>
      </c>
    </row>
    <row r="417" spans="1:9" ht="14.25" customHeight="1" x14ac:dyDescent="0.2">
      <c r="A417" s="22" t="s">
        <v>1708</v>
      </c>
      <c r="B417" s="22" t="s">
        <v>1709</v>
      </c>
      <c r="C417" s="94" t="s">
        <v>1156</v>
      </c>
      <c r="D417" s="94" t="s">
        <v>1157</v>
      </c>
      <c r="E417" s="36">
        <v>5679.85</v>
      </c>
      <c r="F417" s="35"/>
      <c r="G417" s="36">
        <f t="shared" si="29"/>
        <v>0</v>
      </c>
      <c r="H417" s="36">
        <f t="shared" si="30"/>
        <v>0</v>
      </c>
      <c r="I417" s="24">
        <f t="shared" si="31"/>
        <v>0</v>
      </c>
    </row>
    <row r="418" spans="1:9" ht="14.25" customHeight="1" x14ac:dyDescent="0.2">
      <c r="A418" s="22" t="s">
        <v>1710</v>
      </c>
      <c r="B418" s="22" t="s">
        <v>1711</v>
      </c>
      <c r="C418" s="94">
        <v>30</v>
      </c>
      <c r="D418" s="94">
        <v>40</v>
      </c>
      <c r="E418" s="36">
        <v>5978.51</v>
      </c>
      <c r="F418" s="35"/>
      <c r="G418" s="36">
        <f t="shared" si="29"/>
        <v>0</v>
      </c>
      <c r="H418" s="36">
        <f t="shared" si="30"/>
        <v>0</v>
      </c>
      <c r="I418" s="24">
        <f t="shared" si="31"/>
        <v>0</v>
      </c>
    </row>
    <row r="419" spans="1:9" ht="14.25" customHeight="1" x14ac:dyDescent="0.2">
      <c r="A419" s="22" t="s">
        <v>1712</v>
      </c>
      <c r="B419" s="22" t="s">
        <v>1713</v>
      </c>
      <c r="C419" s="94">
        <v>30</v>
      </c>
      <c r="D419" s="94">
        <v>40</v>
      </c>
      <c r="E419" s="36">
        <v>6278.25</v>
      </c>
      <c r="F419" s="35"/>
      <c r="G419" s="36">
        <f t="shared" si="29"/>
        <v>0</v>
      </c>
      <c r="H419" s="36">
        <f t="shared" si="30"/>
        <v>0</v>
      </c>
      <c r="I419" s="24">
        <f t="shared" si="31"/>
        <v>0</v>
      </c>
    </row>
    <row r="420" spans="1:9" ht="14.25" customHeight="1" x14ac:dyDescent="0.2">
      <c r="A420" s="22" t="s">
        <v>1714</v>
      </c>
      <c r="B420" s="22" t="s">
        <v>1715</v>
      </c>
      <c r="C420" s="94">
        <v>4</v>
      </c>
      <c r="D420" s="94">
        <v>5.5</v>
      </c>
      <c r="E420" s="36">
        <v>1125.8699999999999</v>
      </c>
      <c r="F420" s="35"/>
      <c r="G420" s="36">
        <f t="shared" si="29"/>
        <v>0</v>
      </c>
      <c r="H420" s="36">
        <f t="shared" si="30"/>
        <v>0</v>
      </c>
      <c r="I420" s="24">
        <f t="shared" si="31"/>
        <v>0</v>
      </c>
    </row>
    <row r="421" spans="1:9" ht="14.25" customHeight="1" x14ac:dyDescent="0.2">
      <c r="A421" s="22" t="s">
        <v>1716</v>
      </c>
      <c r="B421" s="22" t="s">
        <v>1717</v>
      </c>
      <c r="C421" s="94">
        <v>5.5</v>
      </c>
      <c r="D421" s="94">
        <v>7.5</v>
      </c>
      <c r="E421" s="36">
        <v>1392.74</v>
      </c>
      <c r="F421" s="35"/>
      <c r="G421" s="36">
        <f t="shared" si="29"/>
        <v>0</v>
      </c>
      <c r="H421" s="36">
        <f t="shared" si="30"/>
        <v>0</v>
      </c>
      <c r="I421" s="24">
        <f t="shared" si="31"/>
        <v>0</v>
      </c>
    </row>
    <row r="422" spans="1:9" ht="14.25" customHeight="1" x14ac:dyDescent="0.2">
      <c r="A422" s="22" t="s">
        <v>1718</v>
      </c>
      <c r="B422" s="22" t="s">
        <v>1719</v>
      </c>
      <c r="C422" s="94">
        <v>7.5</v>
      </c>
      <c r="D422" s="94">
        <v>10</v>
      </c>
      <c r="E422" s="36">
        <v>1652.41</v>
      </c>
      <c r="F422" s="35"/>
      <c r="G422" s="36">
        <f t="shared" si="29"/>
        <v>0</v>
      </c>
      <c r="H422" s="36">
        <f t="shared" si="30"/>
        <v>0</v>
      </c>
      <c r="I422" s="24">
        <f t="shared" si="31"/>
        <v>0</v>
      </c>
    </row>
    <row r="423" spans="1:9" ht="14.25" customHeight="1" x14ac:dyDescent="0.2">
      <c r="A423" s="22" t="s">
        <v>1720</v>
      </c>
      <c r="B423" s="22" t="s">
        <v>1721</v>
      </c>
      <c r="C423" s="94">
        <v>9.1999999999999993</v>
      </c>
      <c r="D423" s="94">
        <v>12.5</v>
      </c>
      <c r="E423" s="36">
        <v>1907.97</v>
      </c>
      <c r="F423" s="35"/>
      <c r="G423" s="36">
        <f t="shared" si="29"/>
        <v>0</v>
      </c>
      <c r="H423" s="36">
        <f t="shared" si="30"/>
        <v>0</v>
      </c>
      <c r="I423" s="24">
        <f t="shared" si="31"/>
        <v>0</v>
      </c>
    </row>
    <row r="424" spans="1:9" ht="14.25" customHeight="1" x14ac:dyDescent="0.2">
      <c r="A424" s="22" t="s">
        <v>1722</v>
      </c>
      <c r="B424" s="22" t="s">
        <v>1723</v>
      </c>
      <c r="C424" s="94">
        <v>11</v>
      </c>
      <c r="D424" s="94">
        <v>15</v>
      </c>
      <c r="E424" s="36">
        <v>2174.85</v>
      </c>
      <c r="F424" s="35"/>
      <c r="G424" s="36">
        <f t="shared" si="29"/>
        <v>0</v>
      </c>
      <c r="H424" s="36">
        <f t="shared" si="30"/>
        <v>0</v>
      </c>
      <c r="I424" s="24">
        <f t="shared" si="31"/>
        <v>0</v>
      </c>
    </row>
    <row r="425" spans="1:9" ht="14.25" customHeight="1" x14ac:dyDescent="0.2">
      <c r="A425" s="22" t="s">
        <v>1724</v>
      </c>
      <c r="B425" s="22" t="s">
        <v>1725</v>
      </c>
      <c r="C425" s="94" t="s">
        <v>1058</v>
      </c>
      <c r="D425" s="94" t="s">
        <v>1059</v>
      </c>
      <c r="E425" s="36">
        <v>2435.56</v>
      </c>
      <c r="F425" s="35"/>
      <c r="G425" s="36">
        <f t="shared" si="29"/>
        <v>0</v>
      </c>
      <c r="H425" s="36">
        <f t="shared" si="30"/>
        <v>0</v>
      </c>
      <c r="I425" s="24">
        <f t="shared" si="31"/>
        <v>0</v>
      </c>
    </row>
    <row r="426" spans="1:9" ht="14.25" customHeight="1" x14ac:dyDescent="0.2">
      <c r="A426" s="22" t="s">
        <v>1726</v>
      </c>
      <c r="B426" s="22" t="s">
        <v>1727</v>
      </c>
      <c r="C426" s="94">
        <v>15</v>
      </c>
      <c r="D426" s="94">
        <v>20</v>
      </c>
      <c r="E426" s="36">
        <v>2712.65</v>
      </c>
      <c r="F426" s="35"/>
      <c r="G426" s="36">
        <f t="shared" si="29"/>
        <v>0</v>
      </c>
      <c r="H426" s="36">
        <f t="shared" si="30"/>
        <v>0</v>
      </c>
      <c r="I426" s="24">
        <f t="shared" si="31"/>
        <v>0</v>
      </c>
    </row>
    <row r="427" spans="1:9" ht="14.25" customHeight="1" x14ac:dyDescent="0.2">
      <c r="A427" s="22" t="s">
        <v>1728</v>
      </c>
      <c r="B427" s="22" t="s">
        <v>1729</v>
      </c>
      <c r="C427" s="94">
        <v>15</v>
      </c>
      <c r="D427" s="94">
        <v>20</v>
      </c>
      <c r="E427" s="36">
        <v>2974.37</v>
      </c>
      <c r="F427" s="35"/>
      <c r="G427" s="36">
        <f t="shared" si="29"/>
        <v>0</v>
      </c>
      <c r="H427" s="36">
        <f t="shared" si="30"/>
        <v>0</v>
      </c>
      <c r="I427" s="24">
        <f t="shared" si="31"/>
        <v>0</v>
      </c>
    </row>
    <row r="428" spans="1:9" ht="14.25" customHeight="1" x14ac:dyDescent="0.2">
      <c r="A428" s="22" t="s">
        <v>1730</v>
      </c>
      <c r="B428" s="22" t="s">
        <v>1731</v>
      </c>
      <c r="C428" s="94">
        <v>18.5</v>
      </c>
      <c r="D428" s="94">
        <v>25</v>
      </c>
      <c r="E428" s="36">
        <v>3234.05</v>
      </c>
      <c r="F428" s="35"/>
      <c r="G428" s="36">
        <f t="shared" si="29"/>
        <v>0</v>
      </c>
      <c r="H428" s="36">
        <f t="shared" si="30"/>
        <v>0</v>
      </c>
      <c r="I428" s="24">
        <f t="shared" si="31"/>
        <v>0</v>
      </c>
    </row>
    <row r="429" spans="1:9" ht="14.25" customHeight="1" x14ac:dyDescent="0.2">
      <c r="A429" s="22" t="s">
        <v>1732</v>
      </c>
      <c r="B429" s="22" t="s">
        <v>1733</v>
      </c>
      <c r="C429" s="94">
        <v>18.5</v>
      </c>
      <c r="D429" s="94">
        <v>25</v>
      </c>
      <c r="E429" s="36">
        <v>3495.74</v>
      </c>
      <c r="F429" s="35"/>
      <c r="G429" s="36">
        <f t="shared" si="29"/>
        <v>0</v>
      </c>
      <c r="H429" s="36">
        <f t="shared" si="30"/>
        <v>0</v>
      </c>
      <c r="I429" s="24">
        <f t="shared" si="31"/>
        <v>0</v>
      </c>
    </row>
    <row r="430" spans="1:9" ht="14.25" customHeight="1" x14ac:dyDescent="0.2">
      <c r="A430" s="22" t="s">
        <v>1734</v>
      </c>
      <c r="B430" s="22" t="s">
        <v>1735</v>
      </c>
      <c r="C430" s="94">
        <v>22</v>
      </c>
      <c r="D430" s="94">
        <v>30</v>
      </c>
      <c r="E430" s="36">
        <v>3750.31</v>
      </c>
      <c r="F430" s="35"/>
      <c r="G430" s="36">
        <f t="shared" si="29"/>
        <v>0</v>
      </c>
      <c r="H430" s="36">
        <f t="shared" si="30"/>
        <v>0</v>
      </c>
      <c r="I430" s="24">
        <f t="shared" si="31"/>
        <v>0</v>
      </c>
    </row>
    <row r="431" spans="1:9" ht="14.25" customHeight="1" x14ac:dyDescent="0.2">
      <c r="A431" s="22" t="s">
        <v>1736</v>
      </c>
      <c r="B431" s="22" t="s">
        <v>1737</v>
      </c>
      <c r="C431" s="94">
        <v>22</v>
      </c>
      <c r="D431" s="94">
        <v>30</v>
      </c>
      <c r="E431" s="36">
        <v>4027.43</v>
      </c>
      <c r="F431" s="35"/>
      <c r="G431" s="36">
        <f t="shared" si="29"/>
        <v>0</v>
      </c>
      <c r="H431" s="36">
        <f t="shared" ref="H431:H465" si="32">ROUND(E431*(G431),2)</f>
        <v>0</v>
      </c>
      <c r="I431" s="24">
        <f t="shared" si="31"/>
        <v>0</v>
      </c>
    </row>
    <row r="432" spans="1:9" ht="14.25" customHeight="1" x14ac:dyDescent="0.2">
      <c r="A432" s="22" t="s">
        <v>1738</v>
      </c>
      <c r="B432" s="22" t="s">
        <v>1739</v>
      </c>
      <c r="C432" s="94" t="s">
        <v>1156</v>
      </c>
      <c r="D432" s="94" t="s">
        <v>1157</v>
      </c>
      <c r="E432" s="36">
        <v>4227.5600000000004</v>
      </c>
      <c r="F432" s="35"/>
      <c r="G432" s="36">
        <f t="shared" si="29"/>
        <v>0</v>
      </c>
      <c r="H432" s="36">
        <f t="shared" si="32"/>
        <v>0</v>
      </c>
      <c r="I432" s="24">
        <f t="shared" si="31"/>
        <v>0</v>
      </c>
    </row>
    <row r="433" spans="1:9" ht="14.25" customHeight="1" x14ac:dyDescent="0.2">
      <c r="A433" s="22" t="s">
        <v>1740</v>
      </c>
      <c r="B433" s="22" t="s">
        <v>1741</v>
      </c>
      <c r="C433" s="94" t="s">
        <v>1156</v>
      </c>
      <c r="D433" s="94" t="s">
        <v>1157</v>
      </c>
      <c r="E433" s="36">
        <v>4556</v>
      </c>
      <c r="F433" s="35"/>
      <c r="G433" s="36">
        <f t="shared" si="29"/>
        <v>0</v>
      </c>
      <c r="H433" s="36">
        <f t="shared" si="32"/>
        <v>0</v>
      </c>
      <c r="I433" s="24">
        <f t="shared" si="31"/>
        <v>0</v>
      </c>
    </row>
    <row r="434" spans="1:9" ht="14.25" customHeight="1" x14ac:dyDescent="0.2">
      <c r="A434" s="22" t="s">
        <v>1742</v>
      </c>
      <c r="B434" s="22" t="s">
        <v>1743</v>
      </c>
      <c r="C434" s="94">
        <v>30</v>
      </c>
      <c r="D434" s="94">
        <v>40</v>
      </c>
      <c r="E434" s="36">
        <v>4804.34</v>
      </c>
      <c r="F434" s="35"/>
      <c r="G434" s="36">
        <f t="shared" si="29"/>
        <v>0</v>
      </c>
      <c r="H434" s="36">
        <f t="shared" si="32"/>
        <v>0</v>
      </c>
      <c r="I434" s="24">
        <f t="shared" si="31"/>
        <v>0</v>
      </c>
    </row>
    <row r="435" spans="1:9" ht="14.25" customHeight="1" x14ac:dyDescent="0.2">
      <c r="A435" s="22" t="s">
        <v>1744</v>
      </c>
      <c r="B435" s="22" t="s">
        <v>1745</v>
      </c>
      <c r="C435" s="94">
        <v>30</v>
      </c>
      <c r="D435" s="94">
        <v>40</v>
      </c>
      <c r="E435" s="36">
        <v>5076.3599999999997</v>
      </c>
      <c r="F435" s="35"/>
      <c r="G435" s="36">
        <f t="shared" si="29"/>
        <v>0</v>
      </c>
      <c r="H435" s="36">
        <f t="shared" si="32"/>
        <v>0</v>
      </c>
      <c r="I435" s="24">
        <f t="shared" si="31"/>
        <v>0</v>
      </c>
    </row>
    <row r="436" spans="1:9" ht="14.25" customHeight="1" x14ac:dyDescent="0.2">
      <c r="A436" s="22" t="s">
        <v>1746</v>
      </c>
      <c r="B436" s="22" t="s">
        <v>1747</v>
      </c>
      <c r="C436" s="94">
        <v>30</v>
      </c>
      <c r="D436" s="94">
        <v>40</v>
      </c>
      <c r="E436" s="36">
        <v>5348.35</v>
      </c>
      <c r="F436" s="35"/>
      <c r="G436" s="36">
        <f t="shared" si="29"/>
        <v>0</v>
      </c>
      <c r="H436" s="36">
        <f t="shared" si="32"/>
        <v>0</v>
      </c>
      <c r="I436" s="24">
        <f t="shared" si="31"/>
        <v>0</v>
      </c>
    </row>
    <row r="437" spans="1:9" ht="14.25" customHeight="1" x14ac:dyDescent="0.2">
      <c r="A437" s="22" t="s">
        <v>1748</v>
      </c>
      <c r="B437" s="22" t="s">
        <v>1749</v>
      </c>
      <c r="C437" s="94">
        <v>4</v>
      </c>
      <c r="D437" s="94">
        <v>5.5</v>
      </c>
      <c r="E437" s="36">
        <v>1251.04</v>
      </c>
      <c r="F437" s="35"/>
      <c r="G437" s="36">
        <f t="shared" si="29"/>
        <v>0</v>
      </c>
      <c r="H437" s="36">
        <f t="shared" si="32"/>
        <v>0</v>
      </c>
      <c r="I437" s="24">
        <f t="shared" si="31"/>
        <v>0</v>
      </c>
    </row>
    <row r="438" spans="1:9" ht="14.25" customHeight="1" x14ac:dyDescent="0.2">
      <c r="A438" s="22" t="s">
        <v>1750</v>
      </c>
      <c r="B438" s="22" t="s">
        <v>1751</v>
      </c>
      <c r="C438" s="94">
        <v>5.5</v>
      </c>
      <c r="D438" s="94">
        <v>7.5</v>
      </c>
      <c r="E438" s="36">
        <v>1547.49</v>
      </c>
      <c r="F438" s="35"/>
      <c r="G438" s="36">
        <f t="shared" si="29"/>
        <v>0</v>
      </c>
      <c r="H438" s="36">
        <f t="shared" si="32"/>
        <v>0</v>
      </c>
      <c r="I438" s="24">
        <f t="shared" si="31"/>
        <v>0</v>
      </c>
    </row>
    <row r="439" spans="1:9" ht="14.25" customHeight="1" x14ac:dyDescent="0.2">
      <c r="A439" s="22" t="s">
        <v>1752</v>
      </c>
      <c r="B439" s="22" t="s">
        <v>1753</v>
      </c>
      <c r="C439" s="94">
        <v>7.5</v>
      </c>
      <c r="D439" s="94">
        <v>10</v>
      </c>
      <c r="E439" s="36">
        <v>1836.04</v>
      </c>
      <c r="F439" s="35"/>
      <c r="G439" s="36">
        <f t="shared" si="29"/>
        <v>0</v>
      </c>
      <c r="H439" s="36">
        <f t="shared" si="32"/>
        <v>0</v>
      </c>
      <c r="I439" s="24">
        <f t="shared" si="31"/>
        <v>0</v>
      </c>
    </row>
    <row r="440" spans="1:9" ht="14.25" customHeight="1" x14ac:dyDescent="0.2">
      <c r="A440" s="22" t="s">
        <v>1754</v>
      </c>
      <c r="B440" s="22" t="s">
        <v>1755</v>
      </c>
      <c r="C440" s="94">
        <v>9.1999999999999993</v>
      </c>
      <c r="D440" s="94">
        <v>12.5</v>
      </c>
      <c r="E440" s="36">
        <v>2119.98</v>
      </c>
      <c r="F440" s="35"/>
      <c r="G440" s="36">
        <f t="shared" si="29"/>
        <v>0</v>
      </c>
      <c r="H440" s="36">
        <f t="shared" si="32"/>
        <v>0</v>
      </c>
      <c r="I440" s="24">
        <f t="shared" si="31"/>
        <v>0</v>
      </c>
    </row>
    <row r="441" spans="1:9" ht="14.25" customHeight="1" x14ac:dyDescent="0.2">
      <c r="A441" s="22" t="s">
        <v>1756</v>
      </c>
      <c r="B441" s="22" t="s">
        <v>1757</v>
      </c>
      <c r="C441" s="94">
        <v>11</v>
      </c>
      <c r="D441" s="94">
        <v>15</v>
      </c>
      <c r="E441" s="36">
        <v>2416.46</v>
      </c>
      <c r="F441" s="35"/>
      <c r="G441" s="36">
        <f t="shared" si="29"/>
        <v>0</v>
      </c>
      <c r="H441" s="36">
        <f t="shared" si="32"/>
        <v>0</v>
      </c>
      <c r="I441" s="24">
        <f t="shared" si="31"/>
        <v>0</v>
      </c>
    </row>
    <row r="442" spans="1:9" ht="14.25" customHeight="1" x14ac:dyDescent="0.2">
      <c r="A442" s="22" t="s">
        <v>1758</v>
      </c>
      <c r="B442" s="22" t="s">
        <v>1759</v>
      </c>
      <c r="C442" s="94" t="s">
        <v>1058</v>
      </c>
      <c r="D442" s="94" t="s">
        <v>1059</v>
      </c>
      <c r="E442" s="36">
        <v>2706.18</v>
      </c>
      <c r="F442" s="35"/>
      <c r="G442" s="36">
        <f t="shared" si="29"/>
        <v>0</v>
      </c>
      <c r="H442" s="36">
        <f t="shared" si="32"/>
        <v>0</v>
      </c>
      <c r="I442" s="24">
        <f t="shared" si="31"/>
        <v>0</v>
      </c>
    </row>
    <row r="443" spans="1:9" ht="14.25" customHeight="1" x14ac:dyDescent="0.2">
      <c r="A443" s="22" t="s">
        <v>1760</v>
      </c>
      <c r="B443" s="22" t="s">
        <v>1761</v>
      </c>
      <c r="C443" s="94">
        <v>15</v>
      </c>
      <c r="D443" s="94">
        <v>20</v>
      </c>
      <c r="E443" s="36">
        <v>3014.06</v>
      </c>
      <c r="F443" s="35"/>
      <c r="G443" s="36">
        <f t="shared" si="29"/>
        <v>0</v>
      </c>
      <c r="H443" s="36">
        <f t="shared" si="32"/>
        <v>0</v>
      </c>
      <c r="I443" s="24">
        <f t="shared" si="31"/>
        <v>0</v>
      </c>
    </row>
    <row r="444" spans="1:9" ht="14.25" customHeight="1" x14ac:dyDescent="0.2">
      <c r="A444" s="22" t="s">
        <v>1762</v>
      </c>
      <c r="B444" s="22" t="s">
        <v>1763</v>
      </c>
      <c r="C444" s="94">
        <v>18.5</v>
      </c>
      <c r="D444" s="94">
        <v>25</v>
      </c>
      <c r="E444" s="36">
        <v>3304.86</v>
      </c>
      <c r="F444" s="35"/>
      <c r="G444" s="36">
        <f t="shared" si="29"/>
        <v>0</v>
      </c>
      <c r="H444" s="36">
        <f t="shared" si="32"/>
        <v>0</v>
      </c>
      <c r="I444" s="24">
        <f t="shared" si="31"/>
        <v>0</v>
      </c>
    </row>
    <row r="445" spans="1:9" ht="14.25" customHeight="1" x14ac:dyDescent="0.2">
      <c r="A445" s="22" t="s">
        <v>1764</v>
      </c>
      <c r="B445" s="22" t="s">
        <v>1765</v>
      </c>
      <c r="C445" s="94">
        <v>18.5</v>
      </c>
      <c r="D445" s="94">
        <v>25</v>
      </c>
      <c r="E445" s="36">
        <v>3593.37</v>
      </c>
      <c r="F445" s="35"/>
      <c r="G445" s="36">
        <f t="shared" si="29"/>
        <v>0</v>
      </c>
      <c r="H445" s="36">
        <f t="shared" si="32"/>
        <v>0</v>
      </c>
      <c r="I445" s="24">
        <f t="shared" si="31"/>
        <v>0</v>
      </c>
    </row>
    <row r="446" spans="1:9" ht="14.25" customHeight="1" x14ac:dyDescent="0.2">
      <c r="A446" s="22" t="s">
        <v>1766</v>
      </c>
      <c r="B446" s="22" t="s">
        <v>1767</v>
      </c>
      <c r="C446" s="94">
        <v>22</v>
      </c>
      <c r="D446" s="94">
        <v>30</v>
      </c>
      <c r="E446" s="36">
        <v>3884.17</v>
      </c>
      <c r="F446" s="35"/>
      <c r="G446" s="36">
        <f t="shared" si="29"/>
        <v>0</v>
      </c>
      <c r="H446" s="36">
        <f t="shared" si="32"/>
        <v>0</v>
      </c>
      <c r="I446" s="24">
        <f t="shared" si="31"/>
        <v>0</v>
      </c>
    </row>
    <row r="447" spans="1:9" ht="14.25" customHeight="1" x14ac:dyDescent="0.2">
      <c r="A447" s="22" t="s">
        <v>1768</v>
      </c>
      <c r="B447" s="22" t="s">
        <v>1769</v>
      </c>
      <c r="C447" s="94">
        <v>22</v>
      </c>
      <c r="D447" s="94">
        <v>30</v>
      </c>
      <c r="E447" s="36">
        <v>4167</v>
      </c>
      <c r="F447" s="35"/>
      <c r="G447" s="36">
        <f t="shared" si="29"/>
        <v>0</v>
      </c>
      <c r="H447" s="36">
        <f t="shared" si="32"/>
        <v>0</v>
      </c>
      <c r="I447" s="24">
        <f t="shared" si="31"/>
        <v>0</v>
      </c>
    </row>
    <row r="448" spans="1:9" ht="14.25" customHeight="1" x14ac:dyDescent="0.2">
      <c r="A448" s="22" t="s">
        <v>1770</v>
      </c>
      <c r="B448" s="22" t="s">
        <v>1771</v>
      </c>
      <c r="C448" s="94" t="s">
        <v>1156</v>
      </c>
      <c r="D448" s="94" t="s">
        <v>1157</v>
      </c>
      <c r="E448" s="36">
        <v>4474.8999999999996</v>
      </c>
      <c r="F448" s="35"/>
      <c r="G448" s="36">
        <f t="shared" si="29"/>
        <v>0</v>
      </c>
      <c r="H448" s="36">
        <f t="shared" si="32"/>
        <v>0</v>
      </c>
      <c r="I448" s="24">
        <f t="shared" si="31"/>
        <v>0</v>
      </c>
    </row>
    <row r="449" spans="1:9" ht="14.25" customHeight="1" x14ac:dyDescent="0.2">
      <c r="A449" s="22" t="s">
        <v>1772</v>
      </c>
      <c r="B449" s="22" t="s">
        <v>1773</v>
      </c>
      <c r="C449" s="94" t="s">
        <v>1156</v>
      </c>
      <c r="D449" s="94" t="s">
        <v>1157</v>
      </c>
      <c r="E449" s="36">
        <v>4697.32</v>
      </c>
      <c r="F449" s="35"/>
      <c r="G449" s="36">
        <f t="shared" si="29"/>
        <v>0</v>
      </c>
      <c r="H449" s="36">
        <f t="shared" si="32"/>
        <v>0</v>
      </c>
      <c r="I449" s="24">
        <f t="shared" si="31"/>
        <v>0</v>
      </c>
    </row>
    <row r="450" spans="1:9" ht="14.25" customHeight="1" x14ac:dyDescent="0.2">
      <c r="A450" s="22" t="s">
        <v>1774</v>
      </c>
      <c r="B450" s="22" t="s">
        <v>1775</v>
      </c>
      <c r="C450" s="94">
        <v>30</v>
      </c>
      <c r="D450" s="94">
        <v>40</v>
      </c>
      <c r="E450" s="36">
        <v>5062.24</v>
      </c>
      <c r="F450" s="35"/>
      <c r="G450" s="36">
        <f t="shared" si="29"/>
        <v>0</v>
      </c>
      <c r="H450" s="36">
        <f t="shared" si="32"/>
        <v>0</v>
      </c>
      <c r="I450" s="24">
        <f t="shared" si="31"/>
        <v>0</v>
      </c>
    </row>
    <row r="451" spans="1:9" ht="14.25" customHeight="1" x14ac:dyDescent="0.2">
      <c r="A451" s="22" t="s">
        <v>1776</v>
      </c>
      <c r="B451" s="22" t="s">
        <v>1777</v>
      </c>
      <c r="C451" s="94">
        <v>30</v>
      </c>
      <c r="D451" s="94">
        <v>40</v>
      </c>
      <c r="E451" s="36">
        <v>5338.17</v>
      </c>
      <c r="F451" s="35"/>
      <c r="G451" s="36">
        <f t="shared" si="29"/>
        <v>0</v>
      </c>
      <c r="H451" s="36">
        <f t="shared" si="32"/>
        <v>0</v>
      </c>
      <c r="I451" s="24">
        <f t="shared" si="31"/>
        <v>0</v>
      </c>
    </row>
    <row r="452" spans="1:9" ht="14.25" customHeight="1" x14ac:dyDescent="0.2">
      <c r="A452" s="22" t="s">
        <v>1778</v>
      </c>
      <c r="B452" s="22" t="s">
        <v>1779</v>
      </c>
      <c r="C452" s="94">
        <v>30</v>
      </c>
      <c r="D452" s="94">
        <v>40</v>
      </c>
      <c r="E452" s="36">
        <v>5640.37</v>
      </c>
      <c r="F452" s="35"/>
      <c r="G452" s="36">
        <f t="shared" si="29"/>
        <v>0</v>
      </c>
      <c r="H452" s="36">
        <f t="shared" si="32"/>
        <v>0</v>
      </c>
      <c r="I452" s="24">
        <f t="shared" si="31"/>
        <v>0</v>
      </c>
    </row>
    <row r="454" spans="1:9" ht="14.25" customHeight="1" x14ac:dyDescent="0.2">
      <c r="A454" s="194" t="s">
        <v>5224</v>
      </c>
      <c r="B454" s="194"/>
      <c r="C454" s="194"/>
      <c r="D454" s="194"/>
      <c r="E454" s="194"/>
      <c r="F454" s="194"/>
      <c r="G454" s="194"/>
      <c r="H454" s="194"/>
      <c r="I454" s="194"/>
    </row>
    <row r="455" spans="1:9" ht="14.25" customHeight="1" x14ac:dyDescent="0.2">
      <c r="A455" s="195" t="s">
        <v>5225</v>
      </c>
      <c r="B455" s="194"/>
      <c r="C455" s="194"/>
      <c r="D455" s="194"/>
      <c r="E455" s="194"/>
      <c r="F455" s="194"/>
      <c r="G455" s="194"/>
      <c r="H455" s="194"/>
      <c r="I455" s="194"/>
    </row>
    <row r="456" spans="1:9" ht="14.25" customHeight="1" x14ac:dyDescent="0.2">
      <c r="A456" s="22" t="s">
        <v>1780</v>
      </c>
      <c r="B456" s="22" t="s">
        <v>5984</v>
      </c>
      <c r="C456" s="94">
        <v>4</v>
      </c>
      <c r="D456" s="94">
        <v>5.5</v>
      </c>
      <c r="E456" s="36">
        <v>3756</v>
      </c>
      <c r="F456" s="35"/>
      <c r="G456" s="36">
        <f t="shared" si="29"/>
        <v>0</v>
      </c>
      <c r="H456" s="36">
        <f t="shared" si="32"/>
        <v>0</v>
      </c>
      <c r="I456" s="24">
        <f t="shared" si="31"/>
        <v>0</v>
      </c>
    </row>
    <row r="457" spans="1:9" ht="14.25" customHeight="1" x14ac:dyDescent="0.2">
      <c r="A457" s="22" t="s">
        <v>1781</v>
      </c>
      <c r="B457" s="22" t="s">
        <v>5985</v>
      </c>
      <c r="C457" s="94">
        <v>5.5</v>
      </c>
      <c r="D457" s="94">
        <v>7.5</v>
      </c>
      <c r="E457" s="36">
        <v>4333.32</v>
      </c>
      <c r="F457" s="35"/>
      <c r="G457" s="36">
        <f t="shared" si="29"/>
        <v>0</v>
      </c>
      <c r="H457" s="36">
        <f t="shared" si="32"/>
        <v>0</v>
      </c>
      <c r="I457" s="24">
        <f t="shared" si="31"/>
        <v>0</v>
      </c>
    </row>
    <row r="458" spans="1:9" ht="14.25" customHeight="1" x14ac:dyDescent="0.2">
      <c r="A458" s="22" t="s">
        <v>1782</v>
      </c>
      <c r="B458" s="22" t="s">
        <v>5986</v>
      </c>
      <c r="C458" s="94">
        <v>7.5</v>
      </c>
      <c r="D458" s="94">
        <v>10</v>
      </c>
      <c r="E458" s="36">
        <v>4903.47</v>
      </c>
      <c r="F458" s="35"/>
      <c r="G458" s="36">
        <f t="shared" si="29"/>
        <v>0</v>
      </c>
      <c r="H458" s="36">
        <f t="shared" si="32"/>
        <v>0</v>
      </c>
      <c r="I458" s="24">
        <f t="shared" si="31"/>
        <v>0</v>
      </c>
    </row>
    <row r="459" spans="1:9" ht="14.25" customHeight="1" x14ac:dyDescent="0.2">
      <c r="A459" s="22" t="s">
        <v>1783</v>
      </c>
      <c r="B459" s="22" t="s">
        <v>5987</v>
      </c>
      <c r="C459" s="94">
        <v>7.5</v>
      </c>
      <c r="D459" s="94">
        <v>10</v>
      </c>
      <c r="E459" s="36">
        <v>5479.01</v>
      </c>
      <c r="F459" s="35"/>
      <c r="G459" s="36">
        <f t="shared" si="29"/>
        <v>0</v>
      </c>
      <c r="H459" s="36">
        <f t="shared" si="32"/>
        <v>0</v>
      </c>
      <c r="I459" s="24">
        <f t="shared" si="31"/>
        <v>0</v>
      </c>
    </row>
    <row r="460" spans="1:9" ht="14.25" customHeight="1" x14ac:dyDescent="0.2">
      <c r="A460" s="22" t="s">
        <v>1784</v>
      </c>
      <c r="B460" s="22" t="s">
        <v>5988</v>
      </c>
      <c r="C460" s="94">
        <v>9.1999999999999993</v>
      </c>
      <c r="D460" s="94">
        <v>12.5</v>
      </c>
      <c r="E460" s="36">
        <v>6043.84</v>
      </c>
      <c r="F460" s="35"/>
      <c r="G460" s="36">
        <f t="shared" si="29"/>
        <v>0</v>
      </c>
      <c r="H460" s="36">
        <f t="shared" si="32"/>
        <v>0</v>
      </c>
      <c r="I460" s="24">
        <f t="shared" si="31"/>
        <v>0</v>
      </c>
    </row>
    <row r="461" spans="1:9" ht="14.25" customHeight="1" x14ac:dyDescent="0.2">
      <c r="A461" s="22" t="s">
        <v>1785</v>
      </c>
      <c r="B461" s="22" t="s">
        <v>5989</v>
      </c>
      <c r="C461" s="94">
        <v>11</v>
      </c>
      <c r="D461" s="94">
        <v>15</v>
      </c>
      <c r="E461" s="36">
        <v>6619.34</v>
      </c>
      <c r="F461" s="35"/>
      <c r="G461" s="36">
        <f t="shared" si="29"/>
        <v>0</v>
      </c>
      <c r="H461" s="36">
        <f t="shared" si="32"/>
        <v>0</v>
      </c>
      <c r="I461" s="24">
        <f t="shared" si="31"/>
        <v>0</v>
      </c>
    </row>
    <row r="462" spans="1:9" ht="14.25" customHeight="1" x14ac:dyDescent="0.2">
      <c r="A462" s="22" t="s">
        <v>1786</v>
      </c>
      <c r="B462" s="22" t="s">
        <v>5990</v>
      </c>
      <c r="C462" s="94" t="s">
        <v>1058</v>
      </c>
      <c r="D462" s="94" t="s">
        <v>1059</v>
      </c>
      <c r="E462" s="36">
        <v>7189.5</v>
      </c>
      <c r="F462" s="35"/>
      <c r="G462" s="36">
        <f t="shared" si="29"/>
        <v>0</v>
      </c>
      <c r="H462" s="36">
        <f t="shared" si="32"/>
        <v>0</v>
      </c>
      <c r="I462" s="24">
        <f t="shared" si="31"/>
        <v>0</v>
      </c>
    </row>
    <row r="463" spans="1:9" ht="14.25" customHeight="1" x14ac:dyDescent="0.2">
      <c r="A463" s="22" t="s">
        <v>1787</v>
      </c>
      <c r="B463" s="22" t="s">
        <v>5991</v>
      </c>
      <c r="C463" s="94" t="s">
        <v>1058</v>
      </c>
      <c r="D463" s="94" t="s">
        <v>1059</v>
      </c>
      <c r="E463" s="36">
        <v>7756.12</v>
      </c>
      <c r="F463" s="35"/>
      <c r="G463" s="36">
        <f t="shared" si="29"/>
        <v>0</v>
      </c>
      <c r="H463" s="36">
        <f t="shared" si="32"/>
        <v>0</v>
      </c>
      <c r="I463" s="24">
        <f t="shared" si="31"/>
        <v>0</v>
      </c>
    </row>
    <row r="464" spans="1:9" ht="14.25" customHeight="1" x14ac:dyDescent="0.2">
      <c r="A464" s="22" t="s">
        <v>1788</v>
      </c>
      <c r="B464" s="22" t="s">
        <v>5992</v>
      </c>
      <c r="C464" s="94">
        <v>15</v>
      </c>
      <c r="D464" s="94">
        <v>20</v>
      </c>
      <c r="E464" s="36">
        <v>8358.36</v>
      </c>
      <c r="F464" s="35"/>
      <c r="G464" s="36">
        <f t="shared" si="29"/>
        <v>0</v>
      </c>
      <c r="H464" s="36">
        <f t="shared" si="32"/>
        <v>0</v>
      </c>
      <c r="I464" s="24">
        <f t="shared" si="31"/>
        <v>0</v>
      </c>
    </row>
    <row r="465" spans="1:9" ht="14.25" customHeight="1" x14ac:dyDescent="0.2">
      <c r="A465" s="22" t="s">
        <v>1789</v>
      </c>
      <c r="B465" s="22" t="s">
        <v>5993</v>
      </c>
      <c r="C465" s="94">
        <v>15</v>
      </c>
      <c r="D465" s="94">
        <v>20</v>
      </c>
      <c r="E465" s="36">
        <v>8917.85</v>
      </c>
      <c r="F465" s="35"/>
      <c r="G465" s="36">
        <f t="shared" si="29"/>
        <v>0</v>
      </c>
      <c r="H465" s="36">
        <f t="shared" si="32"/>
        <v>0</v>
      </c>
      <c r="I465" s="24">
        <f t="shared" si="31"/>
        <v>0</v>
      </c>
    </row>
    <row r="466" spans="1:9" ht="14.25" customHeight="1" x14ac:dyDescent="0.2">
      <c r="A466" s="22" t="s">
        <v>1790</v>
      </c>
      <c r="B466" s="22" t="s">
        <v>5994</v>
      </c>
      <c r="C466" s="94">
        <v>18.5</v>
      </c>
      <c r="D466" s="94">
        <v>25</v>
      </c>
      <c r="E466" s="36">
        <v>9505.83</v>
      </c>
      <c r="F466" s="35"/>
      <c r="G466" s="36">
        <f t="shared" ref="G466:G509" si="33">IF(F466="",IF($I$8="","",$I$8),F466)</f>
        <v>0</v>
      </c>
      <c r="H466" s="36">
        <f t="shared" ref="H466:H497" si="34">ROUND(E466*(G466),2)</f>
        <v>0</v>
      </c>
      <c r="I466" s="24">
        <f t="shared" ref="I466:I509" si="35">H466*$I$10</f>
        <v>0</v>
      </c>
    </row>
    <row r="467" spans="1:9" ht="14.25" customHeight="1" x14ac:dyDescent="0.2">
      <c r="A467" s="22" t="s">
        <v>1791</v>
      </c>
      <c r="B467" s="22" t="s">
        <v>5995</v>
      </c>
      <c r="C467" s="94">
        <v>18.5</v>
      </c>
      <c r="D467" s="94">
        <v>25</v>
      </c>
      <c r="E467" s="36">
        <v>10090.25</v>
      </c>
      <c r="F467" s="35"/>
      <c r="G467" s="36">
        <f t="shared" si="33"/>
        <v>0</v>
      </c>
      <c r="H467" s="36">
        <f t="shared" si="34"/>
        <v>0</v>
      </c>
      <c r="I467" s="24">
        <f t="shared" si="35"/>
        <v>0</v>
      </c>
    </row>
    <row r="468" spans="1:9" ht="14.25" customHeight="1" x14ac:dyDescent="0.2">
      <c r="A468" s="22" t="s">
        <v>1792</v>
      </c>
      <c r="B468" s="22" t="s">
        <v>5996</v>
      </c>
      <c r="C468" s="94">
        <v>22</v>
      </c>
      <c r="D468" s="94">
        <v>30</v>
      </c>
      <c r="E468" s="36">
        <v>10674.69</v>
      </c>
      <c r="F468" s="35"/>
      <c r="G468" s="36">
        <f t="shared" si="33"/>
        <v>0</v>
      </c>
      <c r="H468" s="36">
        <f t="shared" si="34"/>
        <v>0</v>
      </c>
      <c r="I468" s="24">
        <f t="shared" si="35"/>
        <v>0</v>
      </c>
    </row>
    <row r="469" spans="1:9" ht="14.25" customHeight="1" x14ac:dyDescent="0.2">
      <c r="A469" s="22" t="s">
        <v>1793</v>
      </c>
      <c r="B469" s="22" t="s">
        <v>5997</v>
      </c>
      <c r="C469" s="94">
        <v>22</v>
      </c>
      <c r="D469" s="94">
        <v>30</v>
      </c>
      <c r="E469" s="36">
        <v>11260.9</v>
      </c>
      <c r="F469" s="35"/>
      <c r="G469" s="36">
        <f t="shared" si="33"/>
        <v>0</v>
      </c>
      <c r="H469" s="36">
        <f t="shared" si="34"/>
        <v>0</v>
      </c>
      <c r="I469" s="24">
        <f t="shared" si="35"/>
        <v>0</v>
      </c>
    </row>
    <row r="470" spans="1:9" ht="14.25" customHeight="1" x14ac:dyDescent="0.2">
      <c r="A470" s="22" t="s">
        <v>1794</v>
      </c>
      <c r="B470" s="22" t="s">
        <v>5998</v>
      </c>
      <c r="C470" s="94">
        <v>22</v>
      </c>
      <c r="D470" s="94">
        <v>30</v>
      </c>
      <c r="E470" s="36">
        <v>11845.31</v>
      </c>
      <c r="F470" s="35"/>
      <c r="G470" s="36">
        <f t="shared" si="33"/>
        <v>0</v>
      </c>
      <c r="H470" s="36">
        <f t="shared" si="34"/>
        <v>0</v>
      </c>
      <c r="I470" s="24">
        <f t="shared" si="35"/>
        <v>0</v>
      </c>
    </row>
    <row r="471" spans="1:9" ht="14.25" customHeight="1" x14ac:dyDescent="0.2">
      <c r="A471" s="22" t="s">
        <v>1795</v>
      </c>
      <c r="B471" s="22" t="s">
        <v>5999</v>
      </c>
      <c r="C471" s="94" t="s">
        <v>1156</v>
      </c>
      <c r="D471" s="94" t="s">
        <v>1157</v>
      </c>
      <c r="E471" s="36">
        <v>12431.53</v>
      </c>
      <c r="F471" s="35"/>
      <c r="G471" s="36">
        <f t="shared" si="33"/>
        <v>0</v>
      </c>
      <c r="H471" s="36">
        <f t="shared" si="34"/>
        <v>0</v>
      </c>
      <c r="I471" s="24">
        <f t="shared" si="35"/>
        <v>0</v>
      </c>
    </row>
    <row r="472" spans="1:9" ht="14.25" customHeight="1" x14ac:dyDescent="0.2">
      <c r="A472" s="22" t="s">
        <v>1796</v>
      </c>
      <c r="B472" s="22" t="s">
        <v>6000</v>
      </c>
      <c r="C472" s="94" t="s">
        <v>1156</v>
      </c>
      <c r="D472" s="94" t="s">
        <v>1157</v>
      </c>
      <c r="E472" s="36">
        <v>13015.94</v>
      </c>
      <c r="F472" s="35"/>
      <c r="G472" s="36">
        <f t="shared" si="33"/>
        <v>0</v>
      </c>
      <c r="H472" s="36">
        <f t="shared" si="34"/>
        <v>0</v>
      </c>
      <c r="I472" s="24">
        <f t="shared" si="35"/>
        <v>0</v>
      </c>
    </row>
    <row r="473" spans="1:9" ht="14.25" customHeight="1" x14ac:dyDescent="0.2">
      <c r="A473" s="22" t="s">
        <v>1797</v>
      </c>
      <c r="B473" s="22" t="s">
        <v>6001</v>
      </c>
      <c r="C473" s="94" t="s">
        <v>1156</v>
      </c>
      <c r="D473" s="94" t="s">
        <v>1157</v>
      </c>
      <c r="E473" s="36">
        <v>13602.17</v>
      </c>
      <c r="F473" s="35"/>
      <c r="G473" s="36">
        <f t="shared" si="33"/>
        <v>0</v>
      </c>
      <c r="H473" s="36">
        <f t="shared" si="34"/>
        <v>0</v>
      </c>
      <c r="I473" s="24">
        <f t="shared" si="35"/>
        <v>0</v>
      </c>
    </row>
    <row r="474" spans="1:9" ht="14.25" customHeight="1" x14ac:dyDescent="0.2">
      <c r="A474" s="22" t="s">
        <v>1798</v>
      </c>
      <c r="B474" s="22" t="s">
        <v>6002</v>
      </c>
      <c r="C474" s="94" t="s">
        <v>1156</v>
      </c>
      <c r="D474" s="94" t="s">
        <v>1157</v>
      </c>
      <c r="E474" s="36">
        <v>14186.6</v>
      </c>
      <c r="F474" s="35"/>
      <c r="G474" s="36">
        <f t="shared" si="33"/>
        <v>0</v>
      </c>
      <c r="H474" s="36">
        <f t="shared" si="34"/>
        <v>0</v>
      </c>
      <c r="I474" s="24">
        <f t="shared" si="35"/>
        <v>0</v>
      </c>
    </row>
    <row r="475" spans="1:9" ht="14.25" customHeight="1" x14ac:dyDescent="0.2">
      <c r="A475" s="22" t="s">
        <v>1799</v>
      </c>
      <c r="B475" s="22" t="s">
        <v>6003</v>
      </c>
      <c r="C475" s="94">
        <v>30</v>
      </c>
      <c r="D475" s="94">
        <v>40</v>
      </c>
      <c r="E475" s="36">
        <v>14772.8</v>
      </c>
      <c r="F475" s="35"/>
      <c r="G475" s="36">
        <f t="shared" si="33"/>
        <v>0</v>
      </c>
      <c r="H475" s="36">
        <f t="shared" si="34"/>
        <v>0</v>
      </c>
      <c r="I475" s="24">
        <f t="shared" si="35"/>
        <v>0</v>
      </c>
    </row>
    <row r="476" spans="1:9" ht="14.25" customHeight="1" x14ac:dyDescent="0.2">
      <c r="A476" s="22" t="s">
        <v>1800</v>
      </c>
      <c r="B476" s="22" t="s">
        <v>6004</v>
      </c>
      <c r="C476" s="94">
        <v>30</v>
      </c>
      <c r="D476" s="94">
        <v>40</v>
      </c>
      <c r="E476" s="36">
        <v>15357.22</v>
      </c>
      <c r="F476" s="35"/>
      <c r="G476" s="36">
        <f t="shared" si="33"/>
        <v>0</v>
      </c>
      <c r="H476" s="36">
        <f t="shared" si="34"/>
        <v>0</v>
      </c>
      <c r="I476" s="24">
        <f t="shared" si="35"/>
        <v>0</v>
      </c>
    </row>
    <row r="477" spans="1:9" ht="14.25" customHeight="1" x14ac:dyDescent="0.2">
      <c r="A477" s="22" t="s">
        <v>1801</v>
      </c>
      <c r="B477" s="22" t="s">
        <v>6005</v>
      </c>
      <c r="C477" s="94">
        <v>4</v>
      </c>
      <c r="D477" s="94">
        <v>5.5</v>
      </c>
      <c r="E477" s="36">
        <v>3187.63</v>
      </c>
      <c r="F477" s="35"/>
      <c r="G477" s="36">
        <f t="shared" si="33"/>
        <v>0</v>
      </c>
      <c r="H477" s="36">
        <f t="shared" si="34"/>
        <v>0</v>
      </c>
      <c r="I477" s="24">
        <f t="shared" si="35"/>
        <v>0</v>
      </c>
    </row>
    <row r="478" spans="1:9" ht="14.25" customHeight="1" x14ac:dyDescent="0.2">
      <c r="A478" s="22" t="s">
        <v>1802</v>
      </c>
      <c r="B478" s="22" t="s">
        <v>6006</v>
      </c>
      <c r="C478" s="94">
        <v>5.5</v>
      </c>
      <c r="D478" s="94">
        <v>7.5</v>
      </c>
      <c r="E478" s="36">
        <v>3756</v>
      </c>
      <c r="F478" s="35"/>
      <c r="G478" s="36">
        <f t="shared" si="33"/>
        <v>0</v>
      </c>
      <c r="H478" s="36">
        <f t="shared" si="34"/>
        <v>0</v>
      </c>
      <c r="I478" s="24">
        <f t="shared" si="35"/>
        <v>0</v>
      </c>
    </row>
    <row r="479" spans="1:9" ht="14.25" customHeight="1" x14ac:dyDescent="0.2">
      <c r="A479" s="22" t="s">
        <v>1803</v>
      </c>
      <c r="B479" s="22" t="s">
        <v>6007</v>
      </c>
      <c r="C479" s="94">
        <v>7.5</v>
      </c>
      <c r="D479" s="94">
        <v>10</v>
      </c>
      <c r="E479" s="36">
        <v>4333.32</v>
      </c>
      <c r="F479" s="35"/>
      <c r="G479" s="36">
        <f t="shared" si="33"/>
        <v>0</v>
      </c>
      <c r="H479" s="36">
        <f t="shared" si="34"/>
        <v>0</v>
      </c>
      <c r="I479" s="24">
        <f t="shared" si="35"/>
        <v>0</v>
      </c>
    </row>
    <row r="480" spans="1:9" ht="14.25" customHeight="1" x14ac:dyDescent="0.2">
      <c r="A480" s="22" t="s">
        <v>1804</v>
      </c>
      <c r="B480" s="22" t="s">
        <v>6008</v>
      </c>
      <c r="C480" s="94">
        <v>9.1999999999999993</v>
      </c>
      <c r="D480" s="94">
        <v>12.5</v>
      </c>
      <c r="E480" s="36">
        <v>4903.47</v>
      </c>
      <c r="F480" s="35"/>
      <c r="G480" s="36">
        <f t="shared" si="33"/>
        <v>0</v>
      </c>
      <c r="H480" s="36">
        <f t="shared" si="34"/>
        <v>0</v>
      </c>
      <c r="I480" s="24">
        <f t="shared" si="35"/>
        <v>0</v>
      </c>
    </row>
    <row r="481" spans="1:9" ht="14.25" customHeight="1" x14ac:dyDescent="0.2">
      <c r="A481" s="22" t="s">
        <v>1805</v>
      </c>
      <c r="B481" s="22" t="s">
        <v>6009</v>
      </c>
      <c r="C481" s="94">
        <v>11</v>
      </c>
      <c r="D481" s="94">
        <v>15</v>
      </c>
      <c r="E481" s="36">
        <v>5479.01</v>
      </c>
      <c r="F481" s="35"/>
      <c r="G481" s="36">
        <f t="shared" si="33"/>
        <v>0</v>
      </c>
      <c r="H481" s="36">
        <f t="shared" si="34"/>
        <v>0</v>
      </c>
      <c r="I481" s="24">
        <f t="shared" si="35"/>
        <v>0</v>
      </c>
    </row>
    <row r="482" spans="1:9" ht="14.25" customHeight="1" x14ac:dyDescent="0.2">
      <c r="A482" s="22" t="s">
        <v>1806</v>
      </c>
      <c r="B482" s="22" t="s">
        <v>6010</v>
      </c>
      <c r="C482" s="94" t="s">
        <v>1058</v>
      </c>
      <c r="D482" s="94" t="s">
        <v>1059</v>
      </c>
      <c r="E482" s="36">
        <v>6043.84</v>
      </c>
      <c r="F482" s="35"/>
      <c r="G482" s="36">
        <f t="shared" si="33"/>
        <v>0</v>
      </c>
      <c r="H482" s="36">
        <f t="shared" si="34"/>
        <v>0</v>
      </c>
      <c r="I482" s="24">
        <f t="shared" si="35"/>
        <v>0</v>
      </c>
    </row>
    <row r="483" spans="1:9" ht="14.25" customHeight="1" x14ac:dyDescent="0.2">
      <c r="A483" s="22" t="s">
        <v>1807</v>
      </c>
      <c r="B483" s="22" t="s">
        <v>6011</v>
      </c>
      <c r="C483" s="94">
        <v>15</v>
      </c>
      <c r="D483" s="94">
        <v>20</v>
      </c>
      <c r="E483" s="36">
        <v>6619.34</v>
      </c>
      <c r="F483" s="35"/>
      <c r="G483" s="36">
        <f t="shared" si="33"/>
        <v>0</v>
      </c>
      <c r="H483" s="36">
        <f t="shared" si="34"/>
        <v>0</v>
      </c>
      <c r="I483" s="24">
        <f t="shared" si="35"/>
        <v>0</v>
      </c>
    </row>
    <row r="484" spans="1:9" ht="14.25" customHeight="1" x14ac:dyDescent="0.2">
      <c r="A484" s="22" t="s">
        <v>1808</v>
      </c>
      <c r="B484" s="22" t="s">
        <v>6012</v>
      </c>
      <c r="C484" s="94">
        <v>15</v>
      </c>
      <c r="D484" s="94">
        <v>20</v>
      </c>
      <c r="E484" s="36">
        <v>7189.5</v>
      </c>
      <c r="F484" s="35"/>
      <c r="G484" s="36">
        <f t="shared" si="33"/>
        <v>0</v>
      </c>
      <c r="H484" s="36">
        <f t="shared" si="34"/>
        <v>0</v>
      </c>
      <c r="I484" s="24">
        <f t="shared" si="35"/>
        <v>0</v>
      </c>
    </row>
    <row r="485" spans="1:9" ht="14.25" customHeight="1" x14ac:dyDescent="0.2">
      <c r="A485" s="22" t="s">
        <v>1809</v>
      </c>
      <c r="B485" s="22" t="s">
        <v>6013</v>
      </c>
      <c r="C485" s="94">
        <v>18.5</v>
      </c>
      <c r="D485" s="94">
        <v>25</v>
      </c>
      <c r="E485" s="36">
        <v>7756.12</v>
      </c>
      <c r="F485" s="35"/>
      <c r="G485" s="36">
        <f t="shared" si="33"/>
        <v>0</v>
      </c>
      <c r="H485" s="36">
        <f t="shared" si="34"/>
        <v>0</v>
      </c>
      <c r="I485" s="24">
        <f t="shared" si="35"/>
        <v>0</v>
      </c>
    </row>
    <row r="486" spans="1:9" ht="14.25" customHeight="1" x14ac:dyDescent="0.2">
      <c r="A486" s="22" t="s">
        <v>1810</v>
      </c>
      <c r="B486" s="22" t="s">
        <v>6014</v>
      </c>
      <c r="C486" s="94">
        <v>18.5</v>
      </c>
      <c r="D486" s="94">
        <v>25</v>
      </c>
      <c r="E486" s="36">
        <v>8358.36</v>
      </c>
      <c r="F486" s="35"/>
      <c r="G486" s="36">
        <f t="shared" si="33"/>
        <v>0</v>
      </c>
      <c r="H486" s="36">
        <f t="shared" si="34"/>
        <v>0</v>
      </c>
      <c r="I486" s="24">
        <f t="shared" si="35"/>
        <v>0</v>
      </c>
    </row>
    <row r="487" spans="1:9" ht="14.25" customHeight="1" x14ac:dyDescent="0.2">
      <c r="A487" s="22" t="s">
        <v>1811</v>
      </c>
      <c r="B487" s="22" t="s">
        <v>6015</v>
      </c>
      <c r="C487" s="94">
        <v>22</v>
      </c>
      <c r="D487" s="94">
        <v>30</v>
      </c>
      <c r="E487" s="36">
        <v>8917.85</v>
      </c>
      <c r="F487" s="35"/>
      <c r="G487" s="36">
        <f t="shared" si="33"/>
        <v>0</v>
      </c>
      <c r="H487" s="36">
        <f t="shared" si="34"/>
        <v>0</v>
      </c>
      <c r="I487" s="24">
        <f t="shared" si="35"/>
        <v>0</v>
      </c>
    </row>
    <row r="488" spans="1:9" ht="14.25" customHeight="1" x14ac:dyDescent="0.2">
      <c r="A488" s="22" t="s">
        <v>1812</v>
      </c>
      <c r="B488" s="22" t="s">
        <v>6016</v>
      </c>
      <c r="C488" s="94">
        <v>22</v>
      </c>
      <c r="D488" s="94">
        <v>30</v>
      </c>
      <c r="E488" s="36">
        <v>9505.83</v>
      </c>
      <c r="F488" s="35"/>
      <c r="G488" s="36">
        <f t="shared" si="33"/>
        <v>0</v>
      </c>
      <c r="H488" s="36">
        <f t="shared" si="34"/>
        <v>0</v>
      </c>
      <c r="I488" s="24">
        <f t="shared" si="35"/>
        <v>0</v>
      </c>
    </row>
    <row r="489" spans="1:9" ht="14.25" customHeight="1" x14ac:dyDescent="0.2">
      <c r="A489" s="22" t="s">
        <v>1813</v>
      </c>
      <c r="B489" s="22" t="s">
        <v>6017</v>
      </c>
      <c r="C489" s="94" t="s">
        <v>1156</v>
      </c>
      <c r="D489" s="94" t="s">
        <v>1157</v>
      </c>
      <c r="E489" s="36">
        <v>10090.25</v>
      </c>
      <c r="F489" s="35"/>
      <c r="G489" s="36">
        <f t="shared" si="33"/>
        <v>0</v>
      </c>
      <c r="H489" s="36">
        <f t="shared" si="34"/>
        <v>0</v>
      </c>
      <c r="I489" s="24">
        <f t="shared" si="35"/>
        <v>0</v>
      </c>
    </row>
    <row r="490" spans="1:9" ht="14.25" customHeight="1" x14ac:dyDescent="0.2">
      <c r="A490" s="22" t="s">
        <v>1814</v>
      </c>
      <c r="B490" s="22" t="s">
        <v>6018</v>
      </c>
      <c r="C490" s="94" t="s">
        <v>1156</v>
      </c>
      <c r="D490" s="94" t="s">
        <v>1157</v>
      </c>
      <c r="E490" s="36">
        <v>10674.69</v>
      </c>
      <c r="F490" s="35"/>
      <c r="G490" s="36">
        <f t="shared" si="33"/>
        <v>0</v>
      </c>
      <c r="H490" s="36">
        <f t="shared" si="34"/>
        <v>0</v>
      </c>
      <c r="I490" s="24">
        <f t="shared" si="35"/>
        <v>0</v>
      </c>
    </row>
    <row r="491" spans="1:9" ht="14.25" customHeight="1" x14ac:dyDescent="0.2">
      <c r="A491" s="22" t="s">
        <v>1815</v>
      </c>
      <c r="B491" s="22" t="s">
        <v>6019</v>
      </c>
      <c r="C491" s="94">
        <v>30</v>
      </c>
      <c r="D491" s="94">
        <v>40</v>
      </c>
      <c r="E491" s="36">
        <v>11260.9</v>
      </c>
      <c r="F491" s="35"/>
      <c r="G491" s="36">
        <f t="shared" si="33"/>
        <v>0</v>
      </c>
      <c r="H491" s="36">
        <f t="shared" si="34"/>
        <v>0</v>
      </c>
      <c r="I491" s="24">
        <f t="shared" si="35"/>
        <v>0</v>
      </c>
    </row>
    <row r="492" spans="1:9" ht="14.25" customHeight="1" x14ac:dyDescent="0.2">
      <c r="A492" s="22" t="s">
        <v>1816</v>
      </c>
      <c r="B492" s="22" t="s">
        <v>6020</v>
      </c>
      <c r="C492" s="94">
        <v>30</v>
      </c>
      <c r="D492" s="94">
        <v>40</v>
      </c>
      <c r="E492" s="36">
        <v>11845.31</v>
      </c>
      <c r="F492" s="35"/>
      <c r="G492" s="36">
        <f t="shared" si="33"/>
        <v>0</v>
      </c>
      <c r="H492" s="36">
        <f t="shared" si="34"/>
        <v>0</v>
      </c>
      <c r="I492" s="24">
        <f t="shared" si="35"/>
        <v>0</v>
      </c>
    </row>
    <row r="493" spans="1:9" ht="14.25" customHeight="1" x14ac:dyDescent="0.2">
      <c r="A493" s="22" t="s">
        <v>1817</v>
      </c>
      <c r="B493" s="22" t="s">
        <v>6021</v>
      </c>
      <c r="C493" s="94">
        <v>30</v>
      </c>
      <c r="D493" s="94">
        <v>40</v>
      </c>
      <c r="E493" s="36">
        <v>12431.53</v>
      </c>
      <c r="F493" s="35"/>
      <c r="G493" s="36">
        <f t="shared" si="33"/>
        <v>0</v>
      </c>
      <c r="H493" s="36">
        <f t="shared" si="34"/>
        <v>0</v>
      </c>
      <c r="I493" s="24">
        <f t="shared" si="35"/>
        <v>0</v>
      </c>
    </row>
    <row r="494" spans="1:9" ht="14.25" customHeight="1" x14ac:dyDescent="0.2">
      <c r="A494" s="22" t="s">
        <v>1818</v>
      </c>
      <c r="B494" s="22" t="s">
        <v>6022</v>
      </c>
      <c r="C494" s="94">
        <v>4</v>
      </c>
      <c r="D494" s="94">
        <v>5.5</v>
      </c>
      <c r="E494" s="36">
        <v>3187.63</v>
      </c>
      <c r="F494" s="35"/>
      <c r="G494" s="36">
        <f t="shared" si="33"/>
        <v>0</v>
      </c>
      <c r="H494" s="36">
        <f t="shared" si="34"/>
        <v>0</v>
      </c>
      <c r="I494" s="24">
        <f t="shared" si="35"/>
        <v>0</v>
      </c>
    </row>
    <row r="495" spans="1:9" ht="14.25" customHeight="1" x14ac:dyDescent="0.2">
      <c r="A495" s="22" t="s">
        <v>1819</v>
      </c>
      <c r="B495" s="22" t="s">
        <v>6023</v>
      </c>
      <c r="C495" s="94">
        <v>5.5</v>
      </c>
      <c r="D495" s="94">
        <v>7.5</v>
      </c>
      <c r="E495" s="36">
        <v>3756</v>
      </c>
      <c r="F495" s="35"/>
      <c r="G495" s="36">
        <f t="shared" si="33"/>
        <v>0</v>
      </c>
      <c r="H495" s="36">
        <f t="shared" si="34"/>
        <v>0</v>
      </c>
      <c r="I495" s="24">
        <f t="shared" si="35"/>
        <v>0</v>
      </c>
    </row>
    <row r="496" spans="1:9" ht="14.25" customHeight="1" x14ac:dyDescent="0.2">
      <c r="A496" s="22" t="s">
        <v>1820</v>
      </c>
      <c r="B496" s="22" t="s">
        <v>6024</v>
      </c>
      <c r="C496" s="94">
        <v>7.5</v>
      </c>
      <c r="D496" s="94">
        <v>10</v>
      </c>
      <c r="E496" s="36">
        <v>4333.32</v>
      </c>
      <c r="F496" s="35"/>
      <c r="G496" s="36">
        <f t="shared" si="33"/>
        <v>0</v>
      </c>
      <c r="H496" s="36">
        <f t="shared" si="34"/>
        <v>0</v>
      </c>
      <c r="I496" s="24">
        <f t="shared" si="35"/>
        <v>0</v>
      </c>
    </row>
    <row r="497" spans="1:9" ht="14.25" customHeight="1" x14ac:dyDescent="0.2">
      <c r="A497" s="22" t="s">
        <v>1821</v>
      </c>
      <c r="B497" s="22" t="s">
        <v>6025</v>
      </c>
      <c r="C497" s="94">
        <v>9.1999999999999993</v>
      </c>
      <c r="D497" s="94">
        <v>12.5</v>
      </c>
      <c r="E497" s="36">
        <v>4903.47</v>
      </c>
      <c r="F497" s="35"/>
      <c r="G497" s="36">
        <f t="shared" si="33"/>
        <v>0</v>
      </c>
      <c r="H497" s="36">
        <f t="shared" si="34"/>
        <v>0</v>
      </c>
      <c r="I497" s="24">
        <f t="shared" si="35"/>
        <v>0</v>
      </c>
    </row>
    <row r="498" spans="1:9" ht="14.25" customHeight="1" x14ac:dyDescent="0.2">
      <c r="A498" s="22" t="s">
        <v>1822</v>
      </c>
      <c r="B498" s="22" t="s">
        <v>6026</v>
      </c>
      <c r="C498" s="94">
        <v>11</v>
      </c>
      <c r="D498" s="94">
        <v>15</v>
      </c>
      <c r="E498" s="36">
        <v>5479.01</v>
      </c>
      <c r="F498" s="35"/>
      <c r="G498" s="36">
        <f t="shared" si="33"/>
        <v>0</v>
      </c>
      <c r="H498" s="36">
        <f t="shared" ref="H498:H509" si="36">ROUND(E498*(G498),2)</f>
        <v>0</v>
      </c>
      <c r="I498" s="24">
        <f t="shared" si="35"/>
        <v>0</v>
      </c>
    </row>
    <row r="499" spans="1:9" ht="14.25" customHeight="1" x14ac:dyDescent="0.2">
      <c r="A499" s="22" t="s">
        <v>1823</v>
      </c>
      <c r="B499" s="22" t="s">
        <v>6027</v>
      </c>
      <c r="C499" s="94" t="s">
        <v>1058</v>
      </c>
      <c r="D499" s="94" t="s">
        <v>1059</v>
      </c>
      <c r="E499" s="36">
        <v>6043.84</v>
      </c>
      <c r="F499" s="35"/>
      <c r="G499" s="36">
        <f t="shared" si="33"/>
        <v>0</v>
      </c>
      <c r="H499" s="36">
        <f t="shared" si="36"/>
        <v>0</v>
      </c>
      <c r="I499" s="24">
        <f t="shared" si="35"/>
        <v>0</v>
      </c>
    </row>
    <row r="500" spans="1:9" ht="14.25" customHeight="1" x14ac:dyDescent="0.2">
      <c r="A500" s="22" t="s">
        <v>1824</v>
      </c>
      <c r="B500" s="22" t="s">
        <v>6028</v>
      </c>
      <c r="C500" s="94">
        <v>15</v>
      </c>
      <c r="D500" s="94">
        <v>20</v>
      </c>
      <c r="E500" s="36">
        <v>6619.34</v>
      </c>
      <c r="F500" s="35"/>
      <c r="G500" s="36">
        <f t="shared" si="33"/>
        <v>0</v>
      </c>
      <c r="H500" s="36">
        <f t="shared" si="36"/>
        <v>0</v>
      </c>
      <c r="I500" s="24">
        <f t="shared" si="35"/>
        <v>0</v>
      </c>
    </row>
    <row r="501" spans="1:9" ht="14.25" customHeight="1" x14ac:dyDescent="0.2">
      <c r="A501" s="22" t="s">
        <v>1825</v>
      </c>
      <c r="B501" s="22" t="s">
        <v>6029</v>
      </c>
      <c r="C501" s="94">
        <v>18.5</v>
      </c>
      <c r="D501" s="94">
        <v>25</v>
      </c>
      <c r="E501" s="36">
        <v>7189.5</v>
      </c>
      <c r="F501" s="35"/>
      <c r="G501" s="36">
        <f t="shared" si="33"/>
        <v>0</v>
      </c>
      <c r="H501" s="36">
        <f t="shared" si="36"/>
        <v>0</v>
      </c>
      <c r="I501" s="24">
        <f t="shared" si="35"/>
        <v>0</v>
      </c>
    </row>
    <row r="502" spans="1:9" ht="14.25" customHeight="1" x14ac:dyDescent="0.2">
      <c r="A502" s="22" t="s">
        <v>1826</v>
      </c>
      <c r="B502" s="22" t="s">
        <v>6030</v>
      </c>
      <c r="C502" s="94">
        <v>18.5</v>
      </c>
      <c r="D502" s="94">
        <v>25</v>
      </c>
      <c r="E502" s="36">
        <v>7756.12</v>
      </c>
      <c r="F502" s="35"/>
      <c r="G502" s="36">
        <f t="shared" si="33"/>
        <v>0</v>
      </c>
      <c r="H502" s="36">
        <f t="shared" si="36"/>
        <v>0</v>
      </c>
      <c r="I502" s="24">
        <f t="shared" si="35"/>
        <v>0</v>
      </c>
    </row>
    <row r="503" spans="1:9" ht="14.25" customHeight="1" x14ac:dyDescent="0.2">
      <c r="A503" s="22" t="s">
        <v>1827</v>
      </c>
      <c r="B503" s="22" t="s">
        <v>6031</v>
      </c>
      <c r="C503" s="94">
        <v>22</v>
      </c>
      <c r="D503" s="94">
        <v>30</v>
      </c>
      <c r="E503" s="36">
        <v>8358.36</v>
      </c>
      <c r="F503" s="35"/>
      <c r="G503" s="36">
        <f t="shared" si="33"/>
        <v>0</v>
      </c>
      <c r="H503" s="36">
        <f t="shared" si="36"/>
        <v>0</v>
      </c>
      <c r="I503" s="24">
        <f t="shared" si="35"/>
        <v>0</v>
      </c>
    </row>
    <row r="504" spans="1:9" ht="14.25" customHeight="1" x14ac:dyDescent="0.2">
      <c r="A504" s="22" t="s">
        <v>1828</v>
      </c>
      <c r="B504" s="22" t="s">
        <v>6032</v>
      </c>
      <c r="C504" s="94">
        <v>22</v>
      </c>
      <c r="D504" s="94">
        <v>30</v>
      </c>
      <c r="E504" s="36">
        <v>8917.85</v>
      </c>
      <c r="F504" s="35"/>
      <c r="G504" s="36">
        <f t="shared" si="33"/>
        <v>0</v>
      </c>
      <c r="H504" s="36">
        <f t="shared" si="36"/>
        <v>0</v>
      </c>
      <c r="I504" s="24">
        <f t="shared" si="35"/>
        <v>0</v>
      </c>
    </row>
    <row r="505" spans="1:9" ht="14.25" customHeight="1" x14ac:dyDescent="0.2">
      <c r="A505" s="22" t="s">
        <v>1829</v>
      </c>
      <c r="B505" s="22" t="s">
        <v>6033</v>
      </c>
      <c r="C505" s="94" t="s">
        <v>1156</v>
      </c>
      <c r="D505" s="94" t="s">
        <v>1157</v>
      </c>
      <c r="E505" s="36">
        <v>9505.83</v>
      </c>
      <c r="F505" s="35"/>
      <c r="G505" s="36">
        <f t="shared" si="33"/>
        <v>0</v>
      </c>
      <c r="H505" s="36">
        <f t="shared" si="36"/>
        <v>0</v>
      </c>
      <c r="I505" s="24">
        <f t="shared" si="35"/>
        <v>0</v>
      </c>
    </row>
    <row r="506" spans="1:9" ht="14.25" customHeight="1" x14ac:dyDescent="0.2">
      <c r="A506" s="22" t="s">
        <v>1830</v>
      </c>
      <c r="B506" s="22" t="s">
        <v>6034</v>
      </c>
      <c r="C506" s="94" t="s">
        <v>1156</v>
      </c>
      <c r="D506" s="94" t="s">
        <v>1157</v>
      </c>
      <c r="E506" s="36">
        <v>10090.25</v>
      </c>
      <c r="F506" s="35"/>
      <c r="G506" s="36">
        <f t="shared" si="33"/>
        <v>0</v>
      </c>
      <c r="H506" s="36">
        <f t="shared" si="36"/>
        <v>0</v>
      </c>
      <c r="I506" s="24">
        <f t="shared" si="35"/>
        <v>0</v>
      </c>
    </row>
    <row r="507" spans="1:9" ht="14.25" customHeight="1" x14ac:dyDescent="0.2">
      <c r="A507" s="22" t="s">
        <v>1831</v>
      </c>
      <c r="B507" s="22" t="s">
        <v>6035</v>
      </c>
      <c r="C507" s="94">
        <v>30</v>
      </c>
      <c r="D507" s="94">
        <v>40</v>
      </c>
      <c r="E507" s="36">
        <v>10674.69</v>
      </c>
      <c r="F507" s="35"/>
      <c r="G507" s="36">
        <f t="shared" si="33"/>
        <v>0</v>
      </c>
      <c r="H507" s="36">
        <f t="shared" si="36"/>
        <v>0</v>
      </c>
      <c r="I507" s="24">
        <f t="shared" si="35"/>
        <v>0</v>
      </c>
    </row>
    <row r="508" spans="1:9" ht="14.25" customHeight="1" x14ac:dyDescent="0.2">
      <c r="A508" s="22" t="s">
        <v>1832</v>
      </c>
      <c r="B508" s="22" t="s">
        <v>6036</v>
      </c>
      <c r="C508" s="94">
        <v>30</v>
      </c>
      <c r="D508" s="94">
        <v>40</v>
      </c>
      <c r="E508" s="36">
        <v>11260.9</v>
      </c>
      <c r="F508" s="35"/>
      <c r="G508" s="36">
        <f t="shared" si="33"/>
        <v>0</v>
      </c>
      <c r="H508" s="36">
        <f t="shared" si="36"/>
        <v>0</v>
      </c>
      <c r="I508" s="24">
        <f t="shared" si="35"/>
        <v>0</v>
      </c>
    </row>
    <row r="509" spans="1:9" ht="14.25" customHeight="1" x14ac:dyDescent="0.2">
      <c r="A509" s="22" t="s">
        <v>1833</v>
      </c>
      <c r="B509" s="22" t="s">
        <v>6037</v>
      </c>
      <c r="C509" s="94">
        <v>30</v>
      </c>
      <c r="D509" s="94">
        <v>40</v>
      </c>
      <c r="E509" s="36">
        <v>11845.31</v>
      </c>
      <c r="F509" s="35"/>
      <c r="G509" s="36">
        <f t="shared" si="33"/>
        <v>0</v>
      </c>
      <c r="H509" s="36">
        <f t="shared" si="36"/>
        <v>0</v>
      </c>
      <c r="I509" s="24">
        <f t="shared" si="35"/>
        <v>0</v>
      </c>
    </row>
    <row r="511" spans="1:9" ht="14.25" customHeight="1" x14ac:dyDescent="0.2">
      <c r="A511" s="55" t="s">
        <v>5230</v>
      </c>
      <c r="B511" s="55"/>
      <c r="C511" s="55"/>
      <c r="D511" s="55"/>
      <c r="E511" s="55"/>
      <c r="F511" s="55"/>
      <c r="G511" s="55"/>
      <c r="H511" s="55"/>
      <c r="I511" s="55"/>
    </row>
    <row r="512" spans="1:9" ht="14.25" customHeight="1" x14ac:dyDescent="0.2">
      <c r="A512" s="56" t="s">
        <v>5222</v>
      </c>
      <c r="B512" s="55"/>
      <c r="C512" s="55"/>
      <c r="D512" s="55"/>
      <c r="E512" s="55"/>
      <c r="F512" s="55"/>
      <c r="G512" s="55"/>
      <c r="H512" s="55"/>
      <c r="I512" s="55"/>
    </row>
    <row r="513" spans="1:9" ht="14.25" customHeight="1" x14ac:dyDescent="0.2">
      <c r="A513" s="22" t="s">
        <v>1834</v>
      </c>
      <c r="B513" s="22" t="s">
        <v>1835</v>
      </c>
      <c r="C513" s="94">
        <v>5.5</v>
      </c>
      <c r="D513" s="94">
        <v>7.5</v>
      </c>
      <c r="E513" s="36">
        <v>1644.44</v>
      </c>
      <c r="F513" s="35"/>
      <c r="G513" s="36">
        <f t="shared" ref="G513:G579" si="37">IF(F513="",IF($I$8="","",$I$8),F513)</f>
        <v>0</v>
      </c>
      <c r="H513" s="36">
        <f t="shared" ref="H513:H544" si="38">ROUND(E513*(G513),2)</f>
        <v>0</v>
      </c>
      <c r="I513" s="24">
        <f t="shared" ref="I513:I579" si="39">H513*$I$10</f>
        <v>0</v>
      </c>
    </row>
    <row r="514" spans="1:9" ht="14.25" customHeight="1" x14ac:dyDescent="0.2">
      <c r="A514" s="22" t="s">
        <v>1836</v>
      </c>
      <c r="B514" s="22" t="s">
        <v>1837</v>
      </c>
      <c r="C514" s="94">
        <v>9.1999999999999993</v>
      </c>
      <c r="D514" s="94">
        <v>12.5</v>
      </c>
      <c r="E514" s="36">
        <v>1997.96</v>
      </c>
      <c r="F514" s="35"/>
      <c r="G514" s="36">
        <f t="shared" si="37"/>
        <v>0</v>
      </c>
      <c r="H514" s="36">
        <f t="shared" si="38"/>
        <v>0</v>
      </c>
      <c r="I514" s="24">
        <f t="shared" si="39"/>
        <v>0</v>
      </c>
    </row>
    <row r="515" spans="1:9" ht="14.25" customHeight="1" x14ac:dyDescent="0.2">
      <c r="A515" s="22" t="s">
        <v>1838</v>
      </c>
      <c r="B515" s="22" t="s">
        <v>1839</v>
      </c>
      <c r="C515" s="94">
        <v>15</v>
      </c>
      <c r="D515" s="94">
        <v>20</v>
      </c>
      <c r="E515" s="36">
        <v>2391.4</v>
      </c>
      <c r="F515" s="35"/>
      <c r="G515" s="36">
        <f t="shared" si="37"/>
        <v>0</v>
      </c>
      <c r="H515" s="36">
        <f t="shared" si="38"/>
        <v>0</v>
      </c>
      <c r="I515" s="24">
        <f t="shared" si="39"/>
        <v>0</v>
      </c>
    </row>
    <row r="516" spans="1:9" ht="14.25" customHeight="1" x14ac:dyDescent="0.2">
      <c r="A516" s="22" t="s">
        <v>1840</v>
      </c>
      <c r="B516" s="22" t="s">
        <v>1841</v>
      </c>
      <c r="C516" s="94">
        <v>18.5</v>
      </c>
      <c r="D516" s="94">
        <v>25</v>
      </c>
      <c r="E516" s="36">
        <v>2770.02</v>
      </c>
      <c r="F516" s="35"/>
      <c r="G516" s="36">
        <f t="shared" si="37"/>
        <v>0</v>
      </c>
      <c r="H516" s="36">
        <f t="shared" si="38"/>
        <v>0</v>
      </c>
      <c r="I516" s="24">
        <f t="shared" si="39"/>
        <v>0</v>
      </c>
    </row>
    <row r="517" spans="1:9" ht="14.25" customHeight="1" x14ac:dyDescent="0.2">
      <c r="A517" s="22" t="s">
        <v>1842</v>
      </c>
      <c r="B517" s="22" t="s">
        <v>1843</v>
      </c>
      <c r="C517" s="94">
        <v>22</v>
      </c>
      <c r="D517" s="94">
        <v>30</v>
      </c>
      <c r="E517" s="36">
        <v>3280.93</v>
      </c>
      <c r="F517" s="35"/>
      <c r="G517" s="36">
        <f t="shared" si="37"/>
        <v>0</v>
      </c>
      <c r="H517" s="36">
        <f t="shared" si="38"/>
        <v>0</v>
      </c>
      <c r="I517" s="24">
        <f t="shared" si="39"/>
        <v>0</v>
      </c>
    </row>
    <row r="518" spans="1:9" ht="14.25" customHeight="1" x14ac:dyDescent="0.2">
      <c r="A518" s="22" t="s">
        <v>1844</v>
      </c>
      <c r="B518" s="22" t="s">
        <v>1845</v>
      </c>
      <c r="C518" s="94" t="s">
        <v>1156</v>
      </c>
      <c r="D518" s="94" t="s">
        <v>1157</v>
      </c>
      <c r="E518" s="36">
        <v>3659.53</v>
      </c>
      <c r="F518" s="35"/>
      <c r="G518" s="36">
        <f t="shared" si="37"/>
        <v>0</v>
      </c>
      <c r="H518" s="36">
        <f t="shared" si="38"/>
        <v>0</v>
      </c>
      <c r="I518" s="24">
        <f t="shared" si="39"/>
        <v>0</v>
      </c>
    </row>
    <row r="519" spans="1:9" ht="14.25" customHeight="1" x14ac:dyDescent="0.2">
      <c r="A519" s="22" t="s">
        <v>1846</v>
      </c>
      <c r="B519" s="22" t="s">
        <v>1847</v>
      </c>
      <c r="C519" s="94">
        <v>30</v>
      </c>
      <c r="D519" s="94">
        <v>40</v>
      </c>
      <c r="E519" s="36">
        <v>4044.99</v>
      </c>
      <c r="F519" s="35"/>
      <c r="G519" s="36">
        <f t="shared" si="37"/>
        <v>0</v>
      </c>
      <c r="H519" s="36">
        <f t="shared" si="38"/>
        <v>0</v>
      </c>
      <c r="I519" s="24">
        <f t="shared" si="39"/>
        <v>0</v>
      </c>
    </row>
    <row r="520" spans="1:9" ht="14.25" customHeight="1" x14ac:dyDescent="0.2">
      <c r="A520" s="22" t="s">
        <v>1848</v>
      </c>
      <c r="B520" s="22" t="s">
        <v>1849</v>
      </c>
      <c r="C520" s="94">
        <v>37</v>
      </c>
      <c r="D520" s="94">
        <v>50</v>
      </c>
      <c r="E520" s="36">
        <v>4420.17</v>
      </c>
      <c r="F520" s="35"/>
      <c r="G520" s="36">
        <f t="shared" si="37"/>
        <v>0</v>
      </c>
      <c r="H520" s="36">
        <f t="shared" si="38"/>
        <v>0</v>
      </c>
      <c r="I520" s="24">
        <f t="shared" si="39"/>
        <v>0</v>
      </c>
    </row>
    <row r="521" spans="1:9" ht="14.25" customHeight="1" x14ac:dyDescent="0.2">
      <c r="A521" s="22" t="s">
        <v>8511</v>
      </c>
      <c r="B521" s="22" t="s">
        <v>1850</v>
      </c>
      <c r="C521" s="94">
        <v>45</v>
      </c>
      <c r="D521" s="94">
        <v>60</v>
      </c>
      <c r="E521" s="36">
        <v>4799.9044999999996</v>
      </c>
      <c r="F521" s="35"/>
      <c r="G521" s="36">
        <f t="shared" si="37"/>
        <v>0</v>
      </c>
      <c r="H521" s="36">
        <f t="shared" si="38"/>
        <v>0</v>
      </c>
      <c r="I521" s="24">
        <f t="shared" si="39"/>
        <v>0</v>
      </c>
    </row>
    <row r="522" spans="1:9" ht="14.25" customHeight="1" x14ac:dyDescent="0.2">
      <c r="A522" s="22" t="s">
        <v>8512</v>
      </c>
      <c r="B522" s="22" t="s">
        <v>1851</v>
      </c>
      <c r="C522" s="94">
        <v>45</v>
      </c>
      <c r="D522" s="94">
        <v>60</v>
      </c>
      <c r="E522" s="36">
        <v>5241.24</v>
      </c>
      <c r="F522" s="35"/>
      <c r="G522" s="36">
        <f t="shared" si="37"/>
        <v>0</v>
      </c>
      <c r="H522" s="36">
        <f t="shared" si="38"/>
        <v>0</v>
      </c>
      <c r="I522" s="24">
        <f t="shared" si="39"/>
        <v>0</v>
      </c>
    </row>
    <row r="523" spans="1:9" ht="14.25" customHeight="1" x14ac:dyDescent="0.2">
      <c r="A523" s="22" t="s">
        <v>1852</v>
      </c>
      <c r="B523" s="22" t="s">
        <v>1853</v>
      </c>
      <c r="C523" s="94" t="s">
        <v>1266</v>
      </c>
      <c r="D523" s="94" t="s">
        <v>1267</v>
      </c>
      <c r="E523" s="36">
        <v>5768.12</v>
      </c>
      <c r="F523" s="35"/>
      <c r="G523" s="36">
        <f t="shared" si="37"/>
        <v>0</v>
      </c>
      <c r="H523" s="36">
        <f t="shared" si="38"/>
        <v>0</v>
      </c>
      <c r="I523" s="24">
        <f t="shared" si="39"/>
        <v>0</v>
      </c>
    </row>
    <row r="524" spans="1:9" ht="14.25" customHeight="1" x14ac:dyDescent="0.2">
      <c r="A524" s="22" t="s">
        <v>1854</v>
      </c>
      <c r="B524" s="22" t="s">
        <v>1855</v>
      </c>
      <c r="C524" s="94">
        <v>55</v>
      </c>
      <c r="D524" s="94">
        <v>75</v>
      </c>
      <c r="E524" s="36">
        <v>6455.74</v>
      </c>
      <c r="F524" s="35"/>
      <c r="G524" s="36">
        <f t="shared" si="37"/>
        <v>0</v>
      </c>
      <c r="H524" s="36">
        <f t="shared" si="38"/>
        <v>0</v>
      </c>
      <c r="I524" s="24">
        <f t="shared" si="39"/>
        <v>0</v>
      </c>
    </row>
    <row r="525" spans="1:9" ht="14.25" customHeight="1" x14ac:dyDescent="0.2">
      <c r="A525" s="22" t="s">
        <v>1856</v>
      </c>
      <c r="B525" s="22" t="s">
        <v>1857</v>
      </c>
      <c r="C525" s="94" t="s">
        <v>1518</v>
      </c>
      <c r="D525" s="94" t="s">
        <v>1519</v>
      </c>
      <c r="E525" s="36">
        <v>6779.64</v>
      </c>
      <c r="F525" s="35"/>
      <c r="G525" s="36">
        <f t="shared" si="37"/>
        <v>0</v>
      </c>
      <c r="H525" s="36">
        <f t="shared" si="38"/>
        <v>0</v>
      </c>
      <c r="I525" s="24">
        <f t="shared" si="39"/>
        <v>0</v>
      </c>
    </row>
    <row r="526" spans="1:9" ht="14.25" customHeight="1" x14ac:dyDescent="0.2">
      <c r="A526" s="22" t="s">
        <v>1858</v>
      </c>
      <c r="B526" s="22" t="s">
        <v>1859</v>
      </c>
      <c r="C526" s="94" t="s">
        <v>1518</v>
      </c>
      <c r="D526" s="94" t="s">
        <v>1519</v>
      </c>
      <c r="E526" s="36">
        <v>7184.45</v>
      </c>
      <c r="F526" s="35"/>
      <c r="G526" s="36">
        <f t="shared" si="37"/>
        <v>0</v>
      </c>
      <c r="H526" s="36">
        <f t="shared" si="38"/>
        <v>0</v>
      </c>
      <c r="I526" s="24">
        <f t="shared" si="39"/>
        <v>0</v>
      </c>
    </row>
    <row r="527" spans="1:9" ht="14.25" customHeight="1" x14ac:dyDescent="0.2">
      <c r="A527" s="22" t="s">
        <v>1860</v>
      </c>
      <c r="B527" s="22" t="s">
        <v>1861</v>
      </c>
      <c r="C527" s="94" t="s">
        <v>1522</v>
      </c>
      <c r="D527" s="94" t="s">
        <v>1523</v>
      </c>
      <c r="E527" s="36">
        <v>7717.04</v>
      </c>
      <c r="F527" s="35"/>
      <c r="G527" s="36">
        <f t="shared" si="37"/>
        <v>0</v>
      </c>
      <c r="H527" s="36">
        <f t="shared" si="38"/>
        <v>0</v>
      </c>
      <c r="I527" s="24">
        <f t="shared" si="39"/>
        <v>0</v>
      </c>
    </row>
    <row r="528" spans="1:9" ht="14.25" customHeight="1" x14ac:dyDescent="0.2">
      <c r="A528" s="22" t="s">
        <v>1862</v>
      </c>
      <c r="B528" s="22" t="s">
        <v>1863</v>
      </c>
      <c r="C528" s="94">
        <v>75</v>
      </c>
      <c r="D528" s="94">
        <v>100</v>
      </c>
      <c r="E528" s="36">
        <v>8372.75</v>
      </c>
      <c r="F528" s="35"/>
      <c r="G528" s="36">
        <f t="shared" si="37"/>
        <v>0</v>
      </c>
      <c r="H528" s="36">
        <f t="shared" si="38"/>
        <v>0</v>
      </c>
      <c r="I528" s="24">
        <f t="shared" si="39"/>
        <v>0</v>
      </c>
    </row>
    <row r="529" spans="1:9" ht="14.25" customHeight="1" x14ac:dyDescent="0.2">
      <c r="A529" s="22" t="s">
        <v>1864</v>
      </c>
      <c r="B529" s="22" t="s">
        <v>1865</v>
      </c>
      <c r="C529" s="94">
        <v>75</v>
      </c>
      <c r="D529" s="94">
        <v>100</v>
      </c>
      <c r="E529" s="36">
        <v>9030.77</v>
      </c>
      <c r="F529" s="35"/>
      <c r="G529" s="36">
        <f t="shared" si="37"/>
        <v>0</v>
      </c>
      <c r="H529" s="36">
        <f t="shared" si="38"/>
        <v>0</v>
      </c>
      <c r="I529" s="24">
        <f t="shared" si="39"/>
        <v>0</v>
      </c>
    </row>
    <row r="530" spans="1:9" ht="14.25" customHeight="1" x14ac:dyDescent="0.2">
      <c r="A530" s="22" t="s">
        <v>1866</v>
      </c>
      <c r="B530" s="22" t="s">
        <v>1867</v>
      </c>
      <c r="C530" s="94">
        <v>92</v>
      </c>
      <c r="D530" s="94">
        <v>125</v>
      </c>
      <c r="E530" s="36">
        <v>9685.3700000000008</v>
      </c>
      <c r="F530" s="35"/>
      <c r="G530" s="36">
        <f t="shared" si="37"/>
        <v>0</v>
      </c>
      <c r="H530" s="36">
        <f t="shared" si="38"/>
        <v>0</v>
      </c>
      <c r="I530" s="24">
        <f t="shared" si="39"/>
        <v>0</v>
      </c>
    </row>
    <row r="531" spans="1:9" ht="14.25" customHeight="1" x14ac:dyDescent="0.2">
      <c r="A531" s="22" t="s">
        <v>1868</v>
      </c>
      <c r="B531" s="22" t="s">
        <v>1869</v>
      </c>
      <c r="C531" s="94">
        <v>92</v>
      </c>
      <c r="D531" s="94">
        <v>125</v>
      </c>
      <c r="E531" s="36">
        <v>10339.91</v>
      </c>
      <c r="F531" s="35"/>
      <c r="G531" s="36">
        <f t="shared" si="37"/>
        <v>0</v>
      </c>
      <c r="H531" s="36">
        <f t="shared" si="38"/>
        <v>0</v>
      </c>
      <c r="I531" s="24">
        <f t="shared" si="39"/>
        <v>0</v>
      </c>
    </row>
    <row r="532" spans="1:9" ht="14.25" customHeight="1" x14ac:dyDescent="0.2">
      <c r="A532" s="22" t="s">
        <v>1870</v>
      </c>
      <c r="B532" s="22" t="s">
        <v>1871</v>
      </c>
      <c r="C532" s="94">
        <v>92</v>
      </c>
      <c r="D532" s="94">
        <v>125</v>
      </c>
      <c r="E532" s="36">
        <v>10994.53</v>
      </c>
      <c r="F532" s="35"/>
      <c r="G532" s="36">
        <f t="shared" si="37"/>
        <v>0</v>
      </c>
      <c r="H532" s="36">
        <f t="shared" si="38"/>
        <v>0</v>
      </c>
      <c r="I532" s="24">
        <f t="shared" si="39"/>
        <v>0</v>
      </c>
    </row>
    <row r="533" spans="1:9" ht="14.25" customHeight="1" x14ac:dyDescent="0.2">
      <c r="A533" s="22" t="s">
        <v>1872</v>
      </c>
      <c r="B533" s="22" t="s">
        <v>1873</v>
      </c>
      <c r="C533" s="94">
        <v>5.5</v>
      </c>
      <c r="D533" s="94">
        <v>7.5</v>
      </c>
      <c r="E533" s="36">
        <v>1644.44</v>
      </c>
      <c r="F533" s="35"/>
      <c r="G533" s="36">
        <f t="shared" si="37"/>
        <v>0</v>
      </c>
      <c r="H533" s="36">
        <f t="shared" si="38"/>
        <v>0</v>
      </c>
      <c r="I533" s="24">
        <f t="shared" si="39"/>
        <v>0</v>
      </c>
    </row>
    <row r="534" spans="1:9" ht="14.25" customHeight="1" x14ac:dyDescent="0.2">
      <c r="A534" s="22" t="s">
        <v>1874</v>
      </c>
      <c r="B534" s="22" t="s">
        <v>1875</v>
      </c>
      <c r="C534" s="94">
        <v>11</v>
      </c>
      <c r="D534" s="94">
        <v>15</v>
      </c>
      <c r="E534" s="36">
        <v>1997.96</v>
      </c>
      <c r="F534" s="35"/>
      <c r="G534" s="36">
        <f t="shared" si="37"/>
        <v>0</v>
      </c>
      <c r="H534" s="36">
        <f t="shared" si="38"/>
        <v>0</v>
      </c>
      <c r="I534" s="24">
        <f t="shared" si="39"/>
        <v>0</v>
      </c>
    </row>
    <row r="535" spans="1:9" ht="14.25" customHeight="1" x14ac:dyDescent="0.2">
      <c r="A535" s="22" t="s">
        <v>1876</v>
      </c>
      <c r="B535" s="22" t="s">
        <v>1877</v>
      </c>
      <c r="C535" s="94">
        <v>18.5</v>
      </c>
      <c r="D535" s="94">
        <v>25</v>
      </c>
      <c r="E535" s="36">
        <v>2391.4</v>
      </c>
      <c r="F535" s="35"/>
      <c r="G535" s="36">
        <f t="shared" si="37"/>
        <v>0</v>
      </c>
      <c r="H535" s="36">
        <f t="shared" si="38"/>
        <v>0</v>
      </c>
      <c r="I535" s="24">
        <f t="shared" si="39"/>
        <v>0</v>
      </c>
    </row>
    <row r="536" spans="1:9" ht="14.25" customHeight="1" x14ac:dyDescent="0.2">
      <c r="A536" s="22" t="s">
        <v>1878</v>
      </c>
      <c r="B536" s="22" t="s">
        <v>1879</v>
      </c>
      <c r="C536" s="94">
        <v>22</v>
      </c>
      <c r="D536" s="94">
        <v>30</v>
      </c>
      <c r="E536" s="36">
        <v>2770.02</v>
      </c>
      <c r="F536" s="35"/>
      <c r="G536" s="36">
        <f t="shared" si="37"/>
        <v>0</v>
      </c>
      <c r="H536" s="36">
        <f t="shared" si="38"/>
        <v>0</v>
      </c>
      <c r="I536" s="24">
        <f t="shared" si="39"/>
        <v>0</v>
      </c>
    </row>
    <row r="537" spans="1:9" ht="14.25" customHeight="1" x14ac:dyDescent="0.2">
      <c r="A537" s="22" t="s">
        <v>1880</v>
      </c>
      <c r="B537" s="22" t="s">
        <v>1881</v>
      </c>
      <c r="C537" s="94">
        <v>30</v>
      </c>
      <c r="D537" s="94">
        <v>40</v>
      </c>
      <c r="E537" s="36">
        <v>3280.93</v>
      </c>
      <c r="F537" s="35"/>
      <c r="G537" s="36">
        <f t="shared" si="37"/>
        <v>0</v>
      </c>
      <c r="H537" s="36">
        <f t="shared" si="38"/>
        <v>0</v>
      </c>
      <c r="I537" s="24">
        <f t="shared" si="39"/>
        <v>0</v>
      </c>
    </row>
    <row r="538" spans="1:9" ht="14.25" customHeight="1" x14ac:dyDescent="0.2">
      <c r="A538" s="22" t="s">
        <v>8508</v>
      </c>
      <c r="B538" s="22" t="s">
        <v>1882</v>
      </c>
      <c r="C538" s="94">
        <v>37</v>
      </c>
      <c r="D538" s="94">
        <v>50</v>
      </c>
      <c r="E538" s="36">
        <v>3659.5299999999993</v>
      </c>
      <c r="F538" s="35"/>
      <c r="G538" s="36">
        <f t="shared" si="37"/>
        <v>0</v>
      </c>
      <c r="H538" s="36">
        <f t="shared" si="38"/>
        <v>0</v>
      </c>
      <c r="I538" s="24">
        <f t="shared" si="39"/>
        <v>0</v>
      </c>
    </row>
    <row r="539" spans="1:9" ht="14.25" customHeight="1" x14ac:dyDescent="0.2">
      <c r="A539" s="22" t="s">
        <v>8509</v>
      </c>
      <c r="B539" s="22" t="s">
        <v>1883</v>
      </c>
      <c r="C539" s="94">
        <v>45</v>
      </c>
      <c r="D539" s="94">
        <v>60</v>
      </c>
      <c r="E539" s="36">
        <v>4044.9869999999996</v>
      </c>
      <c r="F539" s="35"/>
      <c r="G539" s="36">
        <f t="shared" si="37"/>
        <v>0</v>
      </c>
      <c r="H539" s="36">
        <f t="shared" si="38"/>
        <v>0</v>
      </c>
      <c r="I539" s="24">
        <f t="shared" si="39"/>
        <v>0</v>
      </c>
    </row>
    <row r="540" spans="1:9" ht="14.25" customHeight="1" x14ac:dyDescent="0.2">
      <c r="A540" s="22" t="s">
        <v>8510</v>
      </c>
      <c r="B540" s="22" t="s">
        <v>1884</v>
      </c>
      <c r="C540" s="94">
        <v>45</v>
      </c>
      <c r="D540" s="94">
        <v>60</v>
      </c>
      <c r="E540" s="36">
        <v>4420.1745000000001</v>
      </c>
      <c r="F540" s="35"/>
      <c r="G540" s="36">
        <f t="shared" si="37"/>
        <v>0</v>
      </c>
      <c r="H540" s="36">
        <f t="shared" si="38"/>
        <v>0</v>
      </c>
      <c r="I540" s="24">
        <f t="shared" si="39"/>
        <v>0</v>
      </c>
    </row>
    <row r="541" spans="1:9" ht="14.25" customHeight="1" x14ac:dyDescent="0.2">
      <c r="A541" s="22" t="s">
        <v>1885</v>
      </c>
      <c r="B541" s="22" t="s">
        <v>1886</v>
      </c>
      <c r="C541" s="94" t="s">
        <v>1266</v>
      </c>
      <c r="D541" s="94" t="s">
        <v>1267</v>
      </c>
      <c r="E541" s="36">
        <v>4799.8999999999996</v>
      </c>
      <c r="F541" s="35"/>
      <c r="G541" s="36">
        <f t="shared" si="37"/>
        <v>0</v>
      </c>
      <c r="H541" s="36">
        <f t="shared" si="38"/>
        <v>0</v>
      </c>
      <c r="I541" s="24">
        <f t="shared" si="39"/>
        <v>0</v>
      </c>
    </row>
    <row r="542" spans="1:9" ht="14.25" customHeight="1" x14ac:dyDescent="0.2">
      <c r="A542" s="22" t="s">
        <v>1887</v>
      </c>
      <c r="B542" s="22" t="s">
        <v>1888</v>
      </c>
      <c r="C542" s="94">
        <v>55</v>
      </c>
      <c r="D542" s="94">
        <v>75</v>
      </c>
      <c r="E542" s="36">
        <v>5241.24</v>
      </c>
      <c r="F542" s="35"/>
      <c r="G542" s="36">
        <f t="shared" si="37"/>
        <v>0</v>
      </c>
      <c r="H542" s="36">
        <f t="shared" si="38"/>
        <v>0</v>
      </c>
      <c r="I542" s="24">
        <f t="shared" si="39"/>
        <v>0</v>
      </c>
    </row>
    <row r="543" spans="1:9" ht="14.25" customHeight="1" x14ac:dyDescent="0.2">
      <c r="A543" s="22" t="s">
        <v>1889</v>
      </c>
      <c r="B543" s="22" t="s">
        <v>1890</v>
      </c>
      <c r="C543" s="94" t="s">
        <v>1522</v>
      </c>
      <c r="D543" s="94" t="s">
        <v>1523</v>
      </c>
      <c r="E543" s="36">
        <v>5768.12</v>
      </c>
      <c r="F543" s="35"/>
      <c r="G543" s="36">
        <f t="shared" si="37"/>
        <v>0</v>
      </c>
      <c r="H543" s="36">
        <f t="shared" si="38"/>
        <v>0</v>
      </c>
      <c r="I543" s="24">
        <f t="shared" si="39"/>
        <v>0</v>
      </c>
    </row>
    <row r="544" spans="1:9" ht="14.25" customHeight="1" x14ac:dyDescent="0.2">
      <c r="A544" s="22" t="s">
        <v>1891</v>
      </c>
      <c r="B544" s="22" t="s">
        <v>1892</v>
      </c>
      <c r="C544" s="94" t="s">
        <v>1522</v>
      </c>
      <c r="D544" s="94" t="s">
        <v>1523</v>
      </c>
      <c r="E544" s="36">
        <v>6455.74</v>
      </c>
      <c r="F544" s="35"/>
      <c r="G544" s="36">
        <f t="shared" si="37"/>
        <v>0</v>
      </c>
      <c r="H544" s="36">
        <f t="shared" si="38"/>
        <v>0</v>
      </c>
      <c r="I544" s="24">
        <f t="shared" si="39"/>
        <v>0</v>
      </c>
    </row>
    <row r="545" spans="1:9" ht="14.25" customHeight="1" x14ac:dyDescent="0.2">
      <c r="A545" s="22" t="s">
        <v>1893</v>
      </c>
      <c r="B545" s="22" t="s">
        <v>1894</v>
      </c>
      <c r="C545" s="94">
        <v>75</v>
      </c>
      <c r="D545" s="94">
        <v>100</v>
      </c>
      <c r="E545" s="36">
        <v>6779.64</v>
      </c>
      <c r="F545" s="35"/>
      <c r="G545" s="36">
        <f t="shared" si="37"/>
        <v>0</v>
      </c>
      <c r="H545" s="36">
        <f t="shared" ref="H545:H579" si="40">ROUND(E545*(G545),2)</f>
        <v>0</v>
      </c>
      <c r="I545" s="24">
        <f t="shared" si="39"/>
        <v>0</v>
      </c>
    </row>
    <row r="546" spans="1:9" ht="14.25" customHeight="1" x14ac:dyDescent="0.2">
      <c r="A546" s="22" t="s">
        <v>1895</v>
      </c>
      <c r="B546" s="22" t="s">
        <v>1896</v>
      </c>
      <c r="C546" s="94">
        <v>92</v>
      </c>
      <c r="D546" s="94">
        <v>125</v>
      </c>
      <c r="E546" s="36">
        <v>7184.45</v>
      </c>
      <c r="F546" s="35"/>
      <c r="G546" s="36">
        <f t="shared" si="37"/>
        <v>0</v>
      </c>
      <c r="H546" s="36">
        <f t="shared" si="40"/>
        <v>0</v>
      </c>
      <c r="I546" s="24">
        <f t="shared" si="39"/>
        <v>0</v>
      </c>
    </row>
    <row r="547" spans="1:9" ht="14.25" customHeight="1" x14ac:dyDescent="0.2">
      <c r="A547" s="22" t="s">
        <v>1897</v>
      </c>
      <c r="B547" s="22" t="s">
        <v>1898</v>
      </c>
      <c r="C547" s="94">
        <v>92</v>
      </c>
      <c r="D547" s="94">
        <v>125</v>
      </c>
      <c r="E547" s="36">
        <v>7717.04</v>
      </c>
      <c r="F547" s="35"/>
      <c r="G547" s="36">
        <f t="shared" si="37"/>
        <v>0</v>
      </c>
      <c r="H547" s="36">
        <f t="shared" si="40"/>
        <v>0</v>
      </c>
      <c r="I547" s="24">
        <f t="shared" si="39"/>
        <v>0</v>
      </c>
    </row>
    <row r="548" spans="1:9" ht="14.25" customHeight="1" x14ac:dyDescent="0.2">
      <c r="A548" s="22" t="s">
        <v>1899</v>
      </c>
      <c r="B548" s="22" t="s">
        <v>1900</v>
      </c>
      <c r="C548" s="94">
        <v>92</v>
      </c>
      <c r="D548" s="94">
        <v>125</v>
      </c>
      <c r="E548" s="36">
        <v>8372.75</v>
      </c>
      <c r="F548" s="35"/>
      <c r="G548" s="36">
        <f t="shared" si="37"/>
        <v>0</v>
      </c>
      <c r="H548" s="36">
        <f t="shared" si="40"/>
        <v>0</v>
      </c>
      <c r="I548" s="24">
        <f t="shared" si="39"/>
        <v>0</v>
      </c>
    </row>
    <row r="549" spans="1:9" ht="14.25" customHeight="1" x14ac:dyDescent="0.2">
      <c r="A549" s="22" t="s">
        <v>1901</v>
      </c>
      <c r="B549" s="22" t="s">
        <v>1902</v>
      </c>
      <c r="C549" s="94">
        <v>7.5</v>
      </c>
      <c r="D549" s="94">
        <v>10</v>
      </c>
      <c r="E549" s="36">
        <v>1644.44</v>
      </c>
      <c r="F549" s="35"/>
      <c r="G549" s="36">
        <f t="shared" si="37"/>
        <v>0</v>
      </c>
      <c r="H549" s="36">
        <f t="shared" si="40"/>
        <v>0</v>
      </c>
      <c r="I549" s="24">
        <f t="shared" si="39"/>
        <v>0</v>
      </c>
    </row>
    <row r="550" spans="1:9" ht="14.25" customHeight="1" x14ac:dyDescent="0.2">
      <c r="A550" s="22" t="s">
        <v>1903</v>
      </c>
      <c r="B550" s="22" t="s">
        <v>1904</v>
      </c>
      <c r="C550" s="94">
        <v>15</v>
      </c>
      <c r="D550" s="94">
        <v>20</v>
      </c>
      <c r="E550" s="36">
        <v>2091.5100000000002</v>
      </c>
      <c r="F550" s="35"/>
      <c r="G550" s="36">
        <f t="shared" si="37"/>
        <v>0</v>
      </c>
      <c r="H550" s="36">
        <f t="shared" si="40"/>
        <v>0</v>
      </c>
      <c r="I550" s="24">
        <f t="shared" si="39"/>
        <v>0</v>
      </c>
    </row>
    <row r="551" spans="1:9" ht="14.25" customHeight="1" x14ac:dyDescent="0.2">
      <c r="A551" s="22" t="s">
        <v>1905</v>
      </c>
      <c r="B551" s="22" t="s">
        <v>1906</v>
      </c>
      <c r="C551" s="94">
        <v>22</v>
      </c>
      <c r="D551" s="94">
        <v>30</v>
      </c>
      <c r="E551" s="36">
        <v>2472.35</v>
      </c>
      <c r="F551" s="35"/>
      <c r="G551" s="36">
        <f t="shared" si="37"/>
        <v>0</v>
      </c>
      <c r="H551" s="36">
        <f t="shared" si="40"/>
        <v>0</v>
      </c>
      <c r="I551" s="24">
        <f t="shared" si="39"/>
        <v>0</v>
      </c>
    </row>
    <row r="552" spans="1:9" ht="14.25" customHeight="1" x14ac:dyDescent="0.2">
      <c r="A552" s="22" t="s">
        <v>1907</v>
      </c>
      <c r="B552" s="22" t="s">
        <v>1908</v>
      </c>
      <c r="C552" s="94">
        <v>30</v>
      </c>
      <c r="D552" s="94">
        <v>40</v>
      </c>
      <c r="E552" s="36">
        <v>2901.16</v>
      </c>
      <c r="F552" s="35"/>
      <c r="G552" s="36">
        <f t="shared" si="37"/>
        <v>0</v>
      </c>
      <c r="H552" s="36">
        <f t="shared" si="40"/>
        <v>0</v>
      </c>
      <c r="I552" s="24">
        <f t="shared" si="39"/>
        <v>0</v>
      </c>
    </row>
    <row r="553" spans="1:9" ht="14.25" customHeight="1" x14ac:dyDescent="0.2">
      <c r="A553" s="22" t="s">
        <v>8498</v>
      </c>
      <c r="B553" s="22" t="s">
        <v>1909</v>
      </c>
      <c r="C553" s="94">
        <v>37</v>
      </c>
      <c r="D553" s="94">
        <v>50</v>
      </c>
      <c r="E553" s="36">
        <v>3441.7544999999996</v>
      </c>
      <c r="F553" s="35"/>
      <c r="G553" s="36">
        <f t="shared" si="37"/>
        <v>0</v>
      </c>
      <c r="H553" s="36">
        <f t="shared" si="40"/>
        <v>0</v>
      </c>
      <c r="I553" s="24">
        <f t="shared" si="39"/>
        <v>0</v>
      </c>
    </row>
    <row r="554" spans="1:9" ht="14.25" customHeight="1" x14ac:dyDescent="0.2">
      <c r="A554" s="22" t="s">
        <v>8499</v>
      </c>
      <c r="B554" s="22" t="s">
        <v>1910</v>
      </c>
      <c r="C554" s="94">
        <v>45</v>
      </c>
      <c r="D554" s="94">
        <v>60</v>
      </c>
      <c r="E554" s="36">
        <v>4040.4214999999995</v>
      </c>
      <c r="F554" s="35"/>
      <c r="G554" s="36">
        <f t="shared" si="37"/>
        <v>0</v>
      </c>
      <c r="H554" s="36">
        <f t="shared" si="40"/>
        <v>0</v>
      </c>
      <c r="I554" s="24">
        <f t="shared" si="39"/>
        <v>0</v>
      </c>
    </row>
    <row r="555" spans="1:9" ht="14.25" customHeight="1" x14ac:dyDescent="0.2">
      <c r="A555" s="22" t="s">
        <v>1911</v>
      </c>
      <c r="B555" s="22" t="s">
        <v>1912</v>
      </c>
      <c r="C555" s="94" t="s">
        <v>1266</v>
      </c>
      <c r="D555" s="94" t="s">
        <v>1267</v>
      </c>
      <c r="E555" s="36">
        <v>4474.8900000000003</v>
      </c>
      <c r="F555" s="35"/>
      <c r="G555" s="36">
        <f t="shared" si="37"/>
        <v>0</v>
      </c>
      <c r="H555" s="36">
        <f t="shared" si="40"/>
        <v>0</v>
      </c>
      <c r="I555" s="24">
        <f t="shared" si="39"/>
        <v>0</v>
      </c>
    </row>
    <row r="556" spans="1:9" ht="14.25" customHeight="1" x14ac:dyDescent="0.2">
      <c r="A556" s="22" t="s">
        <v>1913</v>
      </c>
      <c r="B556" s="22" t="s">
        <v>1914</v>
      </c>
      <c r="C556" s="94" t="s">
        <v>1518</v>
      </c>
      <c r="D556" s="94" t="s">
        <v>1519</v>
      </c>
      <c r="E556" s="36">
        <v>4909.3999999999996</v>
      </c>
      <c r="F556" s="35"/>
      <c r="G556" s="36">
        <f t="shared" si="37"/>
        <v>0</v>
      </c>
      <c r="H556" s="36">
        <f t="shared" si="40"/>
        <v>0</v>
      </c>
      <c r="I556" s="24">
        <f t="shared" si="39"/>
        <v>0</v>
      </c>
    </row>
    <row r="557" spans="1:9" ht="14.25" customHeight="1" x14ac:dyDescent="0.2">
      <c r="A557" s="22" t="s">
        <v>1915</v>
      </c>
      <c r="B557" s="22" t="s">
        <v>1916</v>
      </c>
      <c r="C557" s="94" t="s">
        <v>1522</v>
      </c>
      <c r="D557" s="94" t="s">
        <v>1523</v>
      </c>
      <c r="E557" s="36">
        <v>5127.18</v>
      </c>
      <c r="F557" s="35"/>
      <c r="G557" s="36">
        <f t="shared" si="37"/>
        <v>0</v>
      </c>
      <c r="H557" s="36">
        <f t="shared" si="40"/>
        <v>0</v>
      </c>
      <c r="I557" s="24">
        <f t="shared" si="39"/>
        <v>0</v>
      </c>
    </row>
    <row r="558" spans="1:9" ht="14.25" customHeight="1" x14ac:dyDescent="0.2">
      <c r="A558" s="22" t="s">
        <v>1917</v>
      </c>
      <c r="B558" s="22" t="s">
        <v>1918</v>
      </c>
      <c r="C558" s="94">
        <v>75</v>
      </c>
      <c r="D558" s="94">
        <v>100</v>
      </c>
      <c r="E558" s="36">
        <v>5901.54</v>
      </c>
      <c r="F558" s="35"/>
      <c r="G558" s="36">
        <f t="shared" si="37"/>
        <v>0</v>
      </c>
      <c r="H558" s="36">
        <f t="shared" si="40"/>
        <v>0</v>
      </c>
      <c r="I558" s="24">
        <f t="shared" si="39"/>
        <v>0</v>
      </c>
    </row>
    <row r="559" spans="1:9" ht="14.25" customHeight="1" x14ac:dyDescent="0.2">
      <c r="A559" s="22" t="s">
        <v>1919</v>
      </c>
      <c r="B559" s="22" t="s">
        <v>1920</v>
      </c>
      <c r="C559" s="94">
        <v>92</v>
      </c>
      <c r="D559" s="94">
        <v>125</v>
      </c>
      <c r="E559" s="36">
        <v>6347.45</v>
      </c>
      <c r="F559" s="35"/>
      <c r="G559" s="36">
        <f t="shared" si="37"/>
        <v>0</v>
      </c>
      <c r="H559" s="36">
        <f t="shared" si="40"/>
        <v>0</v>
      </c>
      <c r="I559" s="24">
        <f t="shared" si="39"/>
        <v>0</v>
      </c>
    </row>
    <row r="560" spans="1:9" ht="14.25" customHeight="1" x14ac:dyDescent="0.2">
      <c r="A560" s="22" t="s">
        <v>1921</v>
      </c>
      <c r="B560" s="22" t="s">
        <v>1922</v>
      </c>
      <c r="C560" s="94">
        <v>92</v>
      </c>
      <c r="D560" s="94">
        <v>125</v>
      </c>
      <c r="E560" s="36">
        <v>6793.34</v>
      </c>
      <c r="F560" s="35"/>
      <c r="G560" s="36">
        <f t="shared" si="37"/>
        <v>0</v>
      </c>
      <c r="H560" s="36">
        <f t="shared" si="40"/>
        <v>0</v>
      </c>
      <c r="I560" s="24">
        <f t="shared" si="39"/>
        <v>0</v>
      </c>
    </row>
    <row r="561" spans="1:9" ht="14.25" customHeight="1" x14ac:dyDescent="0.2">
      <c r="A561" s="22" t="s">
        <v>1923</v>
      </c>
      <c r="B561" s="22" t="s">
        <v>1924</v>
      </c>
      <c r="C561" s="94">
        <v>110</v>
      </c>
      <c r="D561" s="94">
        <v>150</v>
      </c>
      <c r="E561" s="36">
        <v>7246.07</v>
      </c>
      <c r="F561" s="35"/>
      <c r="G561" s="36">
        <f t="shared" si="37"/>
        <v>0</v>
      </c>
      <c r="H561" s="36">
        <f t="shared" si="40"/>
        <v>0</v>
      </c>
      <c r="I561" s="24">
        <f t="shared" si="39"/>
        <v>0</v>
      </c>
    </row>
    <row r="562" spans="1:9" ht="14.25" customHeight="1" x14ac:dyDescent="0.2">
      <c r="A562" s="22" t="s">
        <v>1925</v>
      </c>
      <c r="B562" s="22" t="s">
        <v>1926</v>
      </c>
      <c r="C562" s="94">
        <v>110</v>
      </c>
      <c r="D562" s="94">
        <v>150</v>
      </c>
      <c r="E562" s="36">
        <v>7686.26</v>
      </c>
      <c r="F562" s="35"/>
      <c r="G562" s="36">
        <f t="shared" si="37"/>
        <v>0</v>
      </c>
      <c r="H562" s="36">
        <f t="shared" si="40"/>
        <v>0</v>
      </c>
      <c r="I562" s="24">
        <f t="shared" si="39"/>
        <v>0</v>
      </c>
    </row>
    <row r="563" spans="1:9" ht="14.25" customHeight="1" x14ac:dyDescent="0.2">
      <c r="A563" s="22" t="s">
        <v>1927</v>
      </c>
      <c r="B563" s="22" t="s">
        <v>1928</v>
      </c>
      <c r="C563" s="94">
        <v>110</v>
      </c>
      <c r="D563" s="94">
        <v>150</v>
      </c>
      <c r="E563" s="36">
        <v>8133.29</v>
      </c>
      <c r="F563" s="35"/>
      <c r="G563" s="36">
        <f t="shared" si="37"/>
        <v>0</v>
      </c>
      <c r="H563" s="36">
        <f t="shared" si="40"/>
        <v>0</v>
      </c>
      <c r="I563" s="24">
        <f t="shared" si="39"/>
        <v>0</v>
      </c>
    </row>
    <row r="565" spans="1:9" ht="14.25" customHeight="1" x14ac:dyDescent="0.2">
      <c r="A565" s="55" t="s">
        <v>5226</v>
      </c>
      <c r="B565" s="55"/>
      <c r="C565" s="55"/>
      <c r="D565" s="55"/>
      <c r="E565" s="55"/>
      <c r="F565" s="55"/>
      <c r="G565" s="55"/>
      <c r="H565" s="55"/>
      <c r="I565" s="55"/>
    </row>
    <row r="566" spans="1:9" ht="14.25" customHeight="1" x14ac:dyDescent="0.2">
      <c r="A566" s="56" t="s">
        <v>5227</v>
      </c>
      <c r="B566" s="55"/>
      <c r="C566" s="55"/>
      <c r="D566" s="55"/>
      <c r="E566" s="55"/>
      <c r="F566" s="55"/>
      <c r="G566" s="55"/>
      <c r="H566" s="55"/>
      <c r="I566" s="55"/>
    </row>
    <row r="567" spans="1:9" ht="14.25" customHeight="1" x14ac:dyDescent="0.2">
      <c r="A567" s="22" t="s">
        <v>1929</v>
      </c>
      <c r="B567" s="22" t="s">
        <v>6038</v>
      </c>
      <c r="C567" s="94">
        <v>5.5</v>
      </c>
      <c r="D567" s="94">
        <v>7.5</v>
      </c>
      <c r="E567" s="36">
        <v>4320.84</v>
      </c>
      <c r="F567" s="35"/>
      <c r="G567" s="36">
        <f t="shared" si="37"/>
        <v>0</v>
      </c>
      <c r="H567" s="36">
        <f t="shared" si="40"/>
        <v>0</v>
      </c>
      <c r="I567" s="24">
        <f t="shared" si="39"/>
        <v>0</v>
      </c>
    </row>
    <row r="568" spans="1:9" ht="14.25" customHeight="1" x14ac:dyDescent="0.2">
      <c r="A568" s="22" t="s">
        <v>1930</v>
      </c>
      <c r="B568" s="22" t="s">
        <v>6039</v>
      </c>
      <c r="C568" s="94">
        <v>9.1999999999999993</v>
      </c>
      <c r="D568" s="94">
        <v>12.5</v>
      </c>
      <c r="E568" s="36">
        <v>5381</v>
      </c>
      <c r="F568" s="35"/>
      <c r="G568" s="36">
        <f t="shared" si="37"/>
        <v>0</v>
      </c>
      <c r="H568" s="36">
        <f t="shared" si="40"/>
        <v>0</v>
      </c>
      <c r="I568" s="24">
        <f t="shared" si="39"/>
        <v>0</v>
      </c>
    </row>
    <row r="569" spans="1:9" ht="14.25" customHeight="1" x14ac:dyDescent="0.2">
      <c r="A569" s="22" t="s">
        <v>1931</v>
      </c>
      <c r="B569" s="22" t="s">
        <v>6040</v>
      </c>
      <c r="C569" s="94">
        <v>15</v>
      </c>
      <c r="D569" s="94">
        <v>20</v>
      </c>
      <c r="E569" s="36">
        <v>6458.99</v>
      </c>
      <c r="F569" s="35"/>
      <c r="G569" s="36">
        <f t="shared" si="37"/>
        <v>0</v>
      </c>
      <c r="H569" s="36">
        <f t="shared" si="40"/>
        <v>0</v>
      </c>
      <c r="I569" s="24">
        <f t="shared" si="39"/>
        <v>0</v>
      </c>
    </row>
    <row r="570" spans="1:9" ht="14.25" customHeight="1" x14ac:dyDescent="0.2">
      <c r="A570" s="22" t="s">
        <v>1932</v>
      </c>
      <c r="B570" s="22" t="s">
        <v>6041</v>
      </c>
      <c r="C570" s="94">
        <v>18.5</v>
      </c>
      <c r="D570" s="94">
        <v>25</v>
      </c>
      <c r="E570" s="36">
        <v>7517.35</v>
      </c>
      <c r="F570" s="35"/>
      <c r="G570" s="36">
        <f t="shared" si="37"/>
        <v>0</v>
      </c>
      <c r="H570" s="36">
        <f t="shared" si="40"/>
        <v>0</v>
      </c>
      <c r="I570" s="24">
        <f t="shared" si="39"/>
        <v>0</v>
      </c>
    </row>
    <row r="571" spans="1:9" ht="14.25" customHeight="1" x14ac:dyDescent="0.2">
      <c r="A571" s="22" t="s">
        <v>1933</v>
      </c>
      <c r="B571" s="22" t="s">
        <v>6042</v>
      </c>
      <c r="C571" s="94">
        <v>22</v>
      </c>
      <c r="D571" s="94">
        <v>30</v>
      </c>
      <c r="E571" s="36">
        <v>8591.7900000000009</v>
      </c>
      <c r="F571" s="35"/>
      <c r="G571" s="36">
        <f t="shared" si="37"/>
        <v>0</v>
      </c>
      <c r="H571" s="36">
        <f t="shared" si="40"/>
        <v>0</v>
      </c>
      <c r="I571" s="24">
        <f t="shared" si="39"/>
        <v>0</v>
      </c>
    </row>
    <row r="572" spans="1:9" ht="14.25" customHeight="1" x14ac:dyDescent="0.2">
      <c r="A572" s="22" t="s">
        <v>1934</v>
      </c>
      <c r="B572" s="22" t="s">
        <v>6043</v>
      </c>
      <c r="C572" s="94" t="s">
        <v>1156</v>
      </c>
      <c r="D572" s="94" t="s">
        <v>1157</v>
      </c>
      <c r="E572" s="36">
        <v>9676.8799999999992</v>
      </c>
      <c r="F572" s="35"/>
      <c r="G572" s="36">
        <f t="shared" si="37"/>
        <v>0</v>
      </c>
      <c r="H572" s="36">
        <f t="shared" si="40"/>
        <v>0</v>
      </c>
      <c r="I572" s="24">
        <f t="shared" si="39"/>
        <v>0</v>
      </c>
    </row>
    <row r="573" spans="1:9" ht="14.25" customHeight="1" x14ac:dyDescent="0.2">
      <c r="A573" s="22" t="s">
        <v>1935</v>
      </c>
      <c r="B573" s="22" t="s">
        <v>6044</v>
      </c>
      <c r="C573" s="94">
        <v>30</v>
      </c>
      <c r="D573" s="94">
        <v>40</v>
      </c>
      <c r="E573" s="36">
        <v>10721.01</v>
      </c>
      <c r="F573" s="35"/>
      <c r="G573" s="36">
        <f t="shared" si="37"/>
        <v>0</v>
      </c>
      <c r="H573" s="36">
        <f t="shared" si="40"/>
        <v>0</v>
      </c>
      <c r="I573" s="24">
        <f t="shared" si="39"/>
        <v>0</v>
      </c>
    </row>
    <row r="574" spans="1:9" ht="14.25" customHeight="1" x14ac:dyDescent="0.2">
      <c r="A574" s="22" t="s">
        <v>1936</v>
      </c>
      <c r="B574" s="22" t="s">
        <v>6045</v>
      </c>
      <c r="C574" s="94">
        <v>37</v>
      </c>
      <c r="D574" s="94">
        <v>50</v>
      </c>
      <c r="E574" s="36">
        <v>11888.09</v>
      </c>
      <c r="F574" s="35"/>
      <c r="G574" s="36">
        <f t="shared" si="37"/>
        <v>0</v>
      </c>
      <c r="H574" s="36">
        <f t="shared" si="40"/>
        <v>0</v>
      </c>
      <c r="I574" s="24">
        <f t="shared" si="39"/>
        <v>0</v>
      </c>
    </row>
    <row r="575" spans="1:9" ht="14.25" customHeight="1" x14ac:dyDescent="0.2">
      <c r="A575" s="22" t="s">
        <v>1937</v>
      </c>
      <c r="B575" s="22" t="s">
        <v>6046</v>
      </c>
      <c r="C575" s="94">
        <v>45</v>
      </c>
      <c r="D575" s="94">
        <v>60</v>
      </c>
      <c r="E575" s="36">
        <v>13089</v>
      </c>
      <c r="F575" s="35"/>
      <c r="G575" s="36">
        <f t="shared" si="37"/>
        <v>0</v>
      </c>
      <c r="H575" s="36">
        <f t="shared" si="40"/>
        <v>0</v>
      </c>
      <c r="I575" s="24">
        <f t="shared" si="39"/>
        <v>0</v>
      </c>
    </row>
    <row r="576" spans="1:9" ht="14.25" customHeight="1" x14ac:dyDescent="0.2">
      <c r="A576" s="22" t="s">
        <v>1938</v>
      </c>
      <c r="B576" s="22" t="s">
        <v>6047</v>
      </c>
      <c r="C576" s="94">
        <v>45</v>
      </c>
      <c r="D576" s="94">
        <v>60</v>
      </c>
      <c r="E576" s="36">
        <v>14156.28</v>
      </c>
      <c r="F576" s="35"/>
      <c r="G576" s="36">
        <f t="shared" si="37"/>
        <v>0</v>
      </c>
      <c r="H576" s="36">
        <f t="shared" si="40"/>
        <v>0</v>
      </c>
      <c r="I576" s="24">
        <f t="shared" si="39"/>
        <v>0</v>
      </c>
    </row>
    <row r="577" spans="1:9" ht="14.25" customHeight="1" x14ac:dyDescent="0.2">
      <c r="A577" s="22" t="s">
        <v>1939</v>
      </c>
      <c r="B577" s="22" t="s">
        <v>6048</v>
      </c>
      <c r="C577" s="94" t="s">
        <v>1266</v>
      </c>
      <c r="D577" s="94" t="s">
        <v>1267</v>
      </c>
      <c r="E577" s="36">
        <v>15212.9</v>
      </c>
      <c r="F577" s="35"/>
      <c r="G577" s="36">
        <f t="shared" si="37"/>
        <v>0</v>
      </c>
      <c r="H577" s="36">
        <f t="shared" si="40"/>
        <v>0</v>
      </c>
      <c r="I577" s="24">
        <f t="shared" si="39"/>
        <v>0</v>
      </c>
    </row>
    <row r="578" spans="1:9" ht="14.25" customHeight="1" x14ac:dyDescent="0.2">
      <c r="A578" s="22" t="s">
        <v>1940</v>
      </c>
      <c r="B578" s="22" t="s">
        <v>6049</v>
      </c>
      <c r="C578" s="94">
        <v>55</v>
      </c>
      <c r="D578" s="94">
        <v>75</v>
      </c>
      <c r="E578" s="36">
        <v>16456.57</v>
      </c>
      <c r="F578" s="35"/>
      <c r="G578" s="36">
        <f t="shared" si="37"/>
        <v>0</v>
      </c>
      <c r="H578" s="36">
        <f t="shared" si="40"/>
        <v>0</v>
      </c>
      <c r="I578" s="24">
        <f t="shared" si="39"/>
        <v>0</v>
      </c>
    </row>
    <row r="579" spans="1:9" ht="14.25" customHeight="1" x14ac:dyDescent="0.2">
      <c r="A579" s="22" t="s">
        <v>1941</v>
      </c>
      <c r="B579" s="22" t="s">
        <v>6050</v>
      </c>
      <c r="C579" s="94" t="s">
        <v>1518</v>
      </c>
      <c r="D579" s="94" t="s">
        <v>1519</v>
      </c>
      <c r="E579" s="36">
        <v>17548.849999999999</v>
      </c>
      <c r="F579" s="35"/>
      <c r="G579" s="36">
        <f t="shared" si="37"/>
        <v>0</v>
      </c>
      <c r="H579" s="36">
        <f t="shared" si="40"/>
        <v>0</v>
      </c>
      <c r="I579" s="24">
        <f t="shared" si="39"/>
        <v>0</v>
      </c>
    </row>
    <row r="580" spans="1:9" ht="14.25" customHeight="1" x14ac:dyDescent="0.2">
      <c r="A580" s="22" t="s">
        <v>1942</v>
      </c>
      <c r="B580" s="22" t="s">
        <v>6051</v>
      </c>
      <c r="C580" s="94" t="s">
        <v>1518</v>
      </c>
      <c r="D580" s="94" t="s">
        <v>1519</v>
      </c>
      <c r="E580" s="36">
        <v>18630.330000000002</v>
      </c>
      <c r="F580" s="35"/>
      <c r="G580" s="36">
        <f t="shared" ref="G580:G617" si="41">IF(F580="",IF($I$8="","",$I$8),F580)</f>
        <v>0</v>
      </c>
      <c r="H580" s="36">
        <f t="shared" ref="H580:H611" si="42">ROUND(E580*(G580),2)</f>
        <v>0</v>
      </c>
      <c r="I580" s="24">
        <f t="shared" ref="I580:I617" si="43">H580*$I$10</f>
        <v>0</v>
      </c>
    </row>
    <row r="581" spans="1:9" ht="14.25" customHeight="1" x14ac:dyDescent="0.2">
      <c r="A581" s="22" t="s">
        <v>1943</v>
      </c>
      <c r="B581" s="22" t="s">
        <v>6052</v>
      </c>
      <c r="C581" s="94" t="s">
        <v>1522</v>
      </c>
      <c r="D581" s="94" t="s">
        <v>1523</v>
      </c>
      <c r="E581" s="36">
        <v>19733.3</v>
      </c>
      <c r="F581" s="35"/>
      <c r="G581" s="36">
        <f t="shared" si="41"/>
        <v>0</v>
      </c>
      <c r="H581" s="36">
        <f t="shared" si="42"/>
        <v>0</v>
      </c>
      <c r="I581" s="24">
        <f t="shared" si="43"/>
        <v>0</v>
      </c>
    </row>
    <row r="582" spans="1:9" ht="14.25" customHeight="1" x14ac:dyDescent="0.2">
      <c r="A582" s="22" t="s">
        <v>1944</v>
      </c>
      <c r="B582" s="22" t="s">
        <v>6053</v>
      </c>
      <c r="C582" s="94">
        <v>75</v>
      </c>
      <c r="D582" s="94">
        <v>100</v>
      </c>
      <c r="E582" s="36">
        <v>20807.71</v>
      </c>
      <c r="F582" s="35"/>
      <c r="G582" s="36">
        <f t="shared" si="41"/>
        <v>0</v>
      </c>
      <c r="H582" s="36">
        <f t="shared" si="42"/>
        <v>0</v>
      </c>
      <c r="I582" s="24">
        <f t="shared" si="43"/>
        <v>0</v>
      </c>
    </row>
    <row r="583" spans="1:9" ht="14.25" customHeight="1" x14ac:dyDescent="0.2">
      <c r="A583" s="22" t="s">
        <v>1945</v>
      </c>
      <c r="B583" s="22" t="s">
        <v>6054</v>
      </c>
      <c r="C583" s="94">
        <v>75</v>
      </c>
      <c r="D583" s="94">
        <v>100</v>
      </c>
      <c r="E583" s="36">
        <v>21883.91</v>
      </c>
      <c r="F583" s="35"/>
      <c r="G583" s="36">
        <f t="shared" si="41"/>
        <v>0</v>
      </c>
      <c r="H583" s="36">
        <f t="shared" si="42"/>
        <v>0</v>
      </c>
      <c r="I583" s="24">
        <f t="shared" si="43"/>
        <v>0</v>
      </c>
    </row>
    <row r="584" spans="1:9" ht="14.25" customHeight="1" x14ac:dyDescent="0.2">
      <c r="A584" s="22" t="s">
        <v>1946</v>
      </c>
      <c r="B584" s="22" t="s">
        <v>6055</v>
      </c>
      <c r="C584" s="94">
        <v>92</v>
      </c>
      <c r="D584" s="94">
        <v>125</v>
      </c>
      <c r="E584" s="36">
        <v>22960.11</v>
      </c>
      <c r="F584" s="35"/>
      <c r="G584" s="36">
        <f t="shared" si="41"/>
        <v>0</v>
      </c>
      <c r="H584" s="36">
        <f t="shared" si="42"/>
        <v>0</v>
      </c>
      <c r="I584" s="24">
        <f t="shared" si="43"/>
        <v>0</v>
      </c>
    </row>
    <row r="585" spans="1:9" ht="14.25" customHeight="1" x14ac:dyDescent="0.2">
      <c r="A585" s="22" t="s">
        <v>1947</v>
      </c>
      <c r="B585" s="22" t="s">
        <v>6056</v>
      </c>
      <c r="C585" s="94">
        <v>92</v>
      </c>
      <c r="D585" s="94">
        <v>125</v>
      </c>
      <c r="E585" s="36">
        <v>24066.59</v>
      </c>
      <c r="F585" s="35"/>
      <c r="G585" s="36">
        <f t="shared" si="41"/>
        <v>0</v>
      </c>
      <c r="H585" s="36">
        <f t="shared" si="42"/>
        <v>0</v>
      </c>
      <c r="I585" s="24">
        <f t="shared" si="43"/>
        <v>0</v>
      </c>
    </row>
    <row r="586" spans="1:9" ht="14.25" customHeight="1" x14ac:dyDescent="0.2">
      <c r="A586" s="22" t="s">
        <v>1948</v>
      </c>
      <c r="B586" s="22" t="s">
        <v>6057</v>
      </c>
      <c r="C586" s="94">
        <v>92</v>
      </c>
      <c r="D586" s="94">
        <v>125</v>
      </c>
      <c r="E586" s="36">
        <v>25142.81</v>
      </c>
      <c r="F586" s="35"/>
      <c r="G586" s="36">
        <f t="shared" si="41"/>
        <v>0</v>
      </c>
      <c r="H586" s="36">
        <f t="shared" si="42"/>
        <v>0</v>
      </c>
      <c r="I586" s="24">
        <f t="shared" si="43"/>
        <v>0</v>
      </c>
    </row>
    <row r="587" spans="1:9" ht="14.25" customHeight="1" x14ac:dyDescent="0.2">
      <c r="A587" s="22" t="s">
        <v>1949</v>
      </c>
      <c r="B587" s="22" t="s">
        <v>6058</v>
      </c>
      <c r="C587" s="94">
        <v>5.5</v>
      </c>
      <c r="D587" s="94">
        <v>7.5</v>
      </c>
      <c r="E587" s="36">
        <v>4320.84</v>
      </c>
      <c r="F587" s="35"/>
      <c r="G587" s="36">
        <f t="shared" si="41"/>
        <v>0</v>
      </c>
      <c r="H587" s="36">
        <f t="shared" si="42"/>
        <v>0</v>
      </c>
      <c r="I587" s="24">
        <f t="shared" si="43"/>
        <v>0</v>
      </c>
    </row>
    <row r="588" spans="1:9" ht="14.25" customHeight="1" x14ac:dyDescent="0.2">
      <c r="A588" s="22" t="s">
        <v>1950</v>
      </c>
      <c r="B588" s="22" t="s">
        <v>6059</v>
      </c>
      <c r="C588" s="94">
        <v>11</v>
      </c>
      <c r="D588" s="94">
        <v>15</v>
      </c>
      <c r="E588" s="36">
        <v>5381</v>
      </c>
      <c r="F588" s="35"/>
      <c r="G588" s="36">
        <f t="shared" si="41"/>
        <v>0</v>
      </c>
      <c r="H588" s="36">
        <f t="shared" si="42"/>
        <v>0</v>
      </c>
      <c r="I588" s="24">
        <f t="shared" si="43"/>
        <v>0</v>
      </c>
    </row>
    <row r="589" spans="1:9" ht="14.25" customHeight="1" x14ac:dyDescent="0.2">
      <c r="A589" s="22" t="s">
        <v>1951</v>
      </c>
      <c r="B589" s="22" t="s">
        <v>6060</v>
      </c>
      <c r="C589" s="94">
        <v>18.5</v>
      </c>
      <c r="D589" s="94">
        <v>25</v>
      </c>
      <c r="E589" s="36">
        <v>6458.99</v>
      </c>
      <c r="F589" s="35"/>
      <c r="G589" s="36">
        <f t="shared" si="41"/>
        <v>0</v>
      </c>
      <c r="H589" s="36">
        <f t="shared" si="42"/>
        <v>0</v>
      </c>
      <c r="I589" s="24">
        <f t="shared" si="43"/>
        <v>0</v>
      </c>
    </row>
    <row r="590" spans="1:9" ht="14.25" customHeight="1" x14ac:dyDescent="0.2">
      <c r="A590" s="22" t="s">
        <v>1952</v>
      </c>
      <c r="B590" s="22" t="s">
        <v>6061</v>
      </c>
      <c r="C590" s="94">
        <v>22</v>
      </c>
      <c r="D590" s="94">
        <v>30</v>
      </c>
      <c r="E590" s="36">
        <v>7517.35</v>
      </c>
      <c r="F590" s="35"/>
      <c r="G590" s="36">
        <f t="shared" si="41"/>
        <v>0</v>
      </c>
      <c r="H590" s="36">
        <f t="shared" si="42"/>
        <v>0</v>
      </c>
      <c r="I590" s="24">
        <f t="shared" si="43"/>
        <v>0</v>
      </c>
    </row>
    <row r="591" spans="1:9" ht="14.25" customHeight="1" x14ac:dyDescent="0.2">
      <c r="A591" s="22" t="s">
        <v>1953</v>
      </c>
      <c r="B591" s="22" t="s">
        <v>6062</v>
      </c>
      <c r="C591" s="94">
        <v>30</v>
      </c>
      <c r="D591" s="94">
        <v>40</v>
      </c>
      <c r="E591" s="36">
        <v>8591.7900000000009</v>
      </c>
      <c r="F591" s="35"/>
      <c r="G591" s="36">
        <f t="shared" si="41"/>
        <v>0</v>
      </c>
      <c r="H591" s="36">
        <f t="shared" si="42"/>
        <v>0</v>
      </c>
      <c r="I591" s="24">
        <f t="shared" si="43"/>
        <v>0</v>
      </c>
    </row>
    <row r="592" spans="1:9" ht="14.25" customHeight="1" x14ac:dyDescent="0.2">
      <c r="A592" s="22" t="s">
        <v>8505</v>
      </c>
      <c r="B592" s="22" t="s">
        <v>6063</v>
      </c>
      <c r="C592" s="94">
        <v>37</v>
      </c>
      <c r="D592" s="94">
        <v>50</v>
      </c>
      <c r="E592" s="36">
        <v>9676.8799999999992</v>
      </c>
      <c r="F592" s="35"/>
      <c r="G592" s="36">
        <f t="shared" si="41"/>
        <v>0</v>
      </c>
      <c r="H592" s="36">
        <f t="shared" si="42"/>
        <v>0</v>
      </c>
      <c r="I592" s="24">
        <f t="shared" si="43"/>
        <v>0</v>
      </c>
    </row>
    <row r="593" spans="1:9" ht="14.25" customHeight="1" x14ac:dyDescent="0.2">
      <c r="A593" s="22" t="s">
        <v>8506</v>
      </c>
      <c r="B593" s="22" t="s">
        <v>6064</v>
      </c>
      <c r="C593" s="94">
        <v>45</v>
      </c>
      <c r="D593" s="94">
        <v>60</v>
      </c>
      <c r="E593" s="36">
        <v>10721.01</v>
      </c>
      <c r="F593" s="35"/>
      <c r="G593" s="36">
        <f t="shared" si="41"/>
        <v>0</v>
      </c>
      <c r="H593" s="36">
        <f t="shared" si="42"/>
        <v>0</v>
      </c>
      <c r="I593" s="24">
        <f t="shared" si="43"/>
        <v>0</v>
      </c>
    </row>
    <row r="594" spans="1:9" ht="14.25" customHeight="1" x14ac:dyDescent="0.2">
      <c r="A594" s="22" t="s">
        <v>8507</v>
      </c>
      <c r="B594" s="22" t="s">
        <v>6065</v>
      </c>
      <c r="C594" s="94">
        <v>45</v>
      </c>
      <c r="D594" s="94">
        <v>60</v>
      </c>
      <c r="E594" s="36">
        <v>11888.09</v>
      </c>
      <c r="F594" s="35"/>
      <c r="G594" s="36">
        <f t="shared" si="41"/>
        <v>0</v>
      </c>
      <c r="H594" s="36">
        <f t="shared" si="42"/>
        <v>0</v>
      </c>
      <c r="I594" s="24">
        <f t="shared" si="43"/>
        <v>0</v>
      </c>
    </row>
    <row r="595" spans="1:9" ht="14.25" customHeight="1" x14ac:dyDescent="0.2">
      <c r="A595" s="22" t="s">
        <v>1954</v>
      </c>
      <c r="B595" s="22" t="s">
        <v>6066</v>
      </c>
      <c r="C595" s="94" t="s">
        <v>1266</v>
      </c>
      <c r="D595" s="94" t="s">
        <v>1267</v>
      </c>
      <c r="E595" s="36">
        <v>13089</v>
      </c>
      <c r="F595" s="35"/>
      <c r="G595" s="36">
        <f t="shared" si="41"/>
        <v>0</v>
      </c>
      <c r="H595" s="36">
        <f t="shared" si="42"/>
        <v>0</v>
      </c>
      <c r="I595" s="24">
        <f t="shared" si="43"/>
        <v>0</v>
      </c>
    </row>
    <row r="596" spans="1:9" ht="14.25" customHeight="1" x14ac:dyDescent="0.2">
      <c r="A596" s="22" t="s">
        <v>1955</v>
      </c>
      <c r="B596" s="22" t="s">
        <v>6067</v>
      </c>
      <c r="C596" s="94">
        <v>55</v>
      </c>
      <c r="D596" s="94">
        <v>75</v>
      </c>
      <c r="E596" s="36">
        <v>14156.28</v>
      </c>
      <c r="F596" s="35"/>
      <c r="G596" s="36">
        <f t="shared" si="41"/>
        <v>0</v>
      </c>
      <c r="H596" s="36">
        <f t="shared" si="42"/>
        <v>0</v>
      </c>
      <c r="I596" s="24">
        <f t="shared" si="43"/>
        <v>0</v>
      </c>
    </row>
    <row r="597" spans="1:9" ht="14.25" customHeight="1" x14ac:dyDescent="0.2">
      <c r="A597" s="22" t="s">
        <v>1956</v>
      </c>
      <c r="B597" s="22" t="s">
        <v>6068</v>
      </c>
      <c r="C597" s="94" t="s">
        <v>1522</v>
      </c>
      <c r="D597" s="94" t="s">
        <v>1523</v>
      </c>
      <c r="E597" s="36">
        <v>15212.9</v>
      </c>
      <c r="F597" s="35"/>
      <c r="G597" s="36">
        <f t="shared" si="41"/>
        <v>0</v>
      </c>
      <c r="H597" s="36">
        <f t="shared" si="42"/>
        <v>0</v>
      </c>
      <c r="I597" s="24">
        <f t="shared" si="43"/>
        <v>0</v>
      </c>
    </row>
    <row r="598" spans="1:9" ht="14.25" customHeight="1" x14ac:dyDescent="0.2">
      <c r="A598" s="22" t="s">
        <v>1957</v>
      </c>
      <c r="B598" s="22" t="s">
        <v>6069</v>
      </c>
      <c r="C598" s="94" t="s">
        <v>1522</v>
      </c>
      <c r="D598" s="94" t="s">
        <v>1523</v>
      </c>
      <c r="E598" s="36">
        <v>16456.57</v>
      </c>
      <c r="F598" s="35"/>
      <c r="G598" s="36">
        <f t="shared" si="41"/>
        <v>0</v>
      </c>
      <c r="H598" s="36">
        <f t="shared" si="42"/>
        <v>0</v>
      </c>
      <c r="I598" s="24">
        <f t="shared" si="43"/>
        <v>0</v>
      </c>
    </row>
    <row r="599" spans="1:9" ht="14.25" customHeight="1" x14ac:dyDescent="0.2">
      <c r="A599" s="22" t="s">
        <v>1958</v>
      </c>
      <c r="B599" s="22" t="s">
        <v>6070</v>
      </c>
      <c r="C599" s="94">
        <v>75</v>
      </c>
      <c r="D599" s="94">
        <v>100</v>
      </c>
      <c r="E599" s="36">
        <v>17548.849999999999</v>
      </c>
      <c r="F599" s="35"/>
      <c r="G599" s="36">
        <f t="shared" si="41"/>
        <v>0</v>
      </c>
      <c r="H599" s="36">
        <f t="shared" si="42"/>
        <v>0</v>
      </c>
      <c r="I599" s="24">
        <f t="shared" si="43"/>
        <v>0</v>
      </c>
    </row>
    <row r="600" spans="1:9" ht="14.25" customHeight="1" x14ac:dyDescent="0.2">
      <c r="A600" s="22" t="s">
        <v>1959</v>
      </c>
      <c r="B600" s="22" t="s">
        <v>6071</v>
      </c>
      <c r="C600" s="94">
        <v>92</v>
      </c>
      <c r="D600" s="94">
        <v>125</v>
      </c>
      <c r="E600" s="36">
        <v>18630.330000000002</v>
      </c>
      <c r="F600" s="35"/>
      <c r="G600" s="36">
        <f t="shared" si="41"/>
        <v>0</v>
      </c>
      <c r="H600" s="36">
        <f t="shared" si="42"/>
        <v>0</v>
      </c>
      <c r="I600" s="24">
        <f t="shared" si="43"/>
        <v>0</v>
      </c>
    </row>
    <row r="601" spans="1:9" ht="14.25" customHeight="1" x14ac:dyDescent="0.2">
      <c r="A601" s="22" t="s">
        <v>1960</v>
      </c>
      <c r="B601" s="22" t="s">
        <v>6072</v>
      </c>
      <c r="C601" s="94">
        <v>92</v>
      </c>
      <c r="D601" s="94">
        <v>125</v>
      </c>
      <c r="E601" s="36">
        <v>19733.3</v>
      </c>
      <c r="F601" s="35"/>
      <c r="G601" s="36">
        <f t="shared" si="41"/>
        <v>0</v>
      </c>
      <c r="H601" s="36">
        <f t="shared" si="42"/>
        <v>0</v>
      </c>
      <c r="I601" s="24">
        <f t="shared" si="43"/>
        <v>0</v>
      </c>
    </row>
    <row r="602" spans="1:9" ht="14.25" customHeight="1" x14ac:dyDescent="0.2">
      <c r="A602" s="22" t="s">
        <v>1961</v>
      </c>
      <c r="B602" s="22" t="s">
        <v>6073</v>
      </c>
      <c r="C602" s="94">
        <v>92</v>
      </c>
      <c r="D602" s="94">
        <v>125</v>
      </c>
      <c r="E602" s="36">
        <v>20807.71</v>
      </c>
      <c r="F602" s="35"/>
      <c r="G602" s="36">
        <f t="shared" si="41"/>
        <v>0</v>
      </c>
      <c r="H602" s="36">
        <f t="shared" si="42"/>
        <v>0</v>
      </c>
      <c r="I602" s="24">
        <f t="shared" si="43"/>
        <v>0</v>
      </c>
    </row>
    <row r="603" spans="1:9" ht="14.25" customHeight="1" x14ac:dyDescent="0.2">
      <c r="A603" s="22" t="s">
        <v>1962</v>
      </c>
      <c r="B603" s="22" t="s">
        <v>6074</v>
      </c>
      <c r="C603" s="94">
        <v>7.5</v>
      </c>
      <c r="D603" s="94">
        <v>10</v>
      </c>
      <c r="E603" s="36">
        <v>4320.84</v>
      </c>
      <c r="F603" s="35"/>
      <c r="G603" s="36">
        <f t="shared" si="41"/>
        <v>0</v>
      </c>
      <c r="H603" s="36">
        <f t="shared" si="42"/>
        <v>0</v>
      </c>
      <c r="I603" s="24">
        <f t="shared" si="43"/>
        <v>0</v>
      </c>
    </row>
    <row r="604" spans="1:9" ht="14.25" customHeight="1" x14ac:dyDescent="0.2">
      <c r="A604" s="22" t="s">
        <v>1963</v>
      </c>
      <c r="B604" s="22" t="s">
        <v>6075</v>
      </c>
      <c r="C604" s="94">
        <v>15</v>
      </c>
      <c r="D604" s="94">
        <v>20</v>
      </c>
      <c r="E604" s="36">
        <v>5381</v>
      </c>
      <c r="F604" s="35"/>
      <c r="G604" s="36">
        <f t="shared" si="41"/>
        <v>0</v>
      </c>
      <c r="H604" s="36">
        <f t="shared" si="42"/>
        <v>0</v>
      </c>
      <c r="I604" s="24">
        <f t="shared" si="43"/>
        <v>0</v>
      </c>
    </row>
    <row r="605" spans="1:9" ht="14.25" customHeight="1" x14ac:dyDescent="0.2">
      <c r="A605" s="22" t="s">
        <v>1964</v>
      </c>
      <c r="B605" s="22" t="s">
        <v>6076</v>
      </c>
      <c r="C605" s="94">
        <v>22</v>
      </c>
      <c r="D605" s="94">
        <v>30</v>
      </c>
      <c r="E605" s="36">
        <v>6458.99</v>
      </c>
      <c r="F605" s="35"/>
      <c r="G605" s="36">
        <f t="shared" si="41"/>
        <v>0</v>
      </c>
      <c r="H605" s="36">
        <f t="shared" si="42"/>
        <v>0</v>
      </c>
      <c r="I605" s="24">
        <f t="shared" si="43"/>
        <v>0</v>
      </c>
    </row>
    <row r="606" spans="1:9" ht="14.25" customHeight="1" x14ac:dyDescent="0.2">
      <c r="A606" s="22" t="s">
        <v>1965</v>
      </c>
      <c r="B606" s="22" t="s">
        <v>6077</v>
      </c>
      <c r="C606" s="94">
        <v>30</v>
      </c>
      <c r="D606" s="94">
        <v>40</v>
      </c>
      <c r="E606" s="36">
        <v>7517.35</v>
      </c>
      <c r="F606" s="35"/>
      <c r="G606" s="36">
        <f t="shared" si="41"/>
        <v>0</v>
      </c>
      <c r="H606" s="36">
        <f t="shared" si="42"/>
        <v>0</v>
      </c>
      <c r="I606" s="24">
        <f t="shared" si="43"/>
        <v>0</v>
      </c>
    </row>
    <row r="607" spans="1:9" ht="14.25" customHeight="1" x14ac:dyDescent="0.2">
      <c r="A607" s="22" t="s">
        <v>8500</v>
      </c>
      <c r="B607" s="22" t="s">
        <v>6078</v>
      </c>
      <c r="C607" s="94">
        <v>37</v>
      </c>
      <c r="D607" s="94">
        <v>50</v>
      </c>
      <c r="E607" s="36">
        <v>8591.7900000000009</v>
      </c>
      <c r="F607" s="35"/>
      <c r="G607" s="36">
        <f t="shared" si="41"/>
        <v>0</v>
      </c>
      <c r="H607" s="36">
        <f t="shared" si="42"/>
        <v>0</v>
      </c>
      <c r="I607" s="24">
        <f t="shared" si="43"/>
        <v>0</v>
      </c>
    </row>
    <row r="608" spans="1:9" ht="14.25" customHeight="1" x14ac:dyDescent="0.2">
      <c r="A608" s="22" t="s">
        <v>8501</v>
      </c>
      <c r="B608" s="22" t="s">
        <v>6079</v>
      </c>
      <c r="C608" s="94">
        <v>45</v>
      </c>
      <c r="D608" s="94">
        <v>60</v>
      </c>
      <c r="E608" s="36">
        <v>9676.8799999999992</v>
      </c>
      <c r="F608" s="35"/>
      <c r="G608" s="36">
        <f t="shared" si="41"/>
        <v>0</v>
      </c>
      <c r="H608" s="36">
        <f t="shared" si="42"/>
        <v>0</v>
      </c>
      <c r="I608" s="24">
        <f t="shared" si="43"/>
        <v>0</v>
      </c>
    </row>
    <row r="609" spans="1:9" ht="14.25" customHeight="1" x14ac:dyDescent="0.2">
      <c r="A609" s="22" t="s">
        <v>1966</v>
      </c>
      <c r="B609" s="22" t="s">
        <v>6080</v>
      </c>
      <c r="C609" s="94" t="s">
        <v>1266</v>
      </c>
      <c r="D609" s="94" t="s">
        <v>1267</v>
      </c>
      <c r="E609" s="36">
        <v>10721.01</v>
      </c>
      <c r="F609" s="35"/>
      <c r="G609" s="36">
        <f t="shared" si="41"/>
        <v>0</v>
      </c>
      <c r="H609" s="36">
        <f t="shared" si="42"/>
        <v>0</v>
      </c>
      <c r="I609" s="24">
        <f t="shared" si="43"/>
        <v>0</v>
      </c>
    </row>
    <row r="610" spans="1:9" ht="14.25" customHeight="1" x14ac:dyDescent="0.2">
      <c r="A610" s="22" t="s">
        <v>1967</v>
      </c>
      <c r="B610" s="22" t="s">
        <v>6081</v>
      </c>
      <c r="C610" s="94" t="s">
        <v>1518</v>
      </c>
      <c r="D610" s="94" t="s">
        <v>1519</v>
      </c>
      <c r="E610" s="36">
        <v>11888.09</v>
      </c>
      <c r="F610" s="35"/>
      <c r="G610" s="36">
        <f t="shared" si="41"/>
        <v>0</v>
      </c>
      <c r="H610" s="36">
        <f t="shared" si="42"/>
        <v>0</v>
      </c>
      <c r="I610" s="24">
        <f t="shared" si="43"/>
        <v>0</v>
      </c>
    </row>
    <row r="611" spans="1:9" ht="14.25" customHeight="1" x14ac:dyDescent="0.2">
      <c r="A611" s="22" t="s">
        <v>1968</v>
      </c>
      <c r="B611" s="22" t="s">
        <v>6082</v>
      </c>
      <c r="C611" s="94" t="s">
        <v>1522</v>
      </c>
      <c r="D611" s="94" t="s">
        <v>1523</v>
      </c>
      <c r="E611" s="36">
        <v>13089</v>
      </c>
      <c r="F611" s="35"/>
      <c r="G611" s="36">
        <f t="shared" si="41"/>
        <v>0</v>
      </c>
      <c r="H611" s="36">
        <f t="shared" si="42"/>
        <v>0</v>
      </c>
      <c r="I611" s="24">
        <f t="shared" si="43"/>
        <v>0</v>
      </c>
    </row>
    <row r="612" spans="1:9" ht="14.25" customHeight="1" x14ac:dyDescent="0.2">
      <c r="A612" s="22" t="s">
        <v>1969</v>
      </c>
      <c r="B612" s="22" t="s">
        <v>6083</v>
      </c>
      <c r="C612" s="94">
        <v>75</v>
      </c>
      <c r="D612" s="94">
        <v>100</v>
      </c>
      <c r="E612" s="36">
        <v>14156.28</v>
      </c>
      <c r="F612" s="35"/>
      <c r="G612" s="36">
        <f t="shared" si="41"/>
        <v>0</v>
      </c>
      <c r="H612" s="36">
        <f t="shared" ref="H612:H617" si="44">ROUND(E612*(G612),2)</f>
        <v>0</v>
      </c>
      <c r="I612" s="24">
        <f t="shared" si="43"/>
        <v>0</v>
      </c>
    </row>
    <row r="613" spans="1:9" ht="14.25" customHeight="1" x14ac:dyDescent="0.2">
      <c r="A613" s="22" t="s">
        <v>1970</v>
      </c>
      <c r="B613" s="22" t="s">
        <v>6084</v>
      </c>
      <c r="C613" s="94">
        <v>92</v>
      </c>
      <c r="D613" s="94">
        <v>125</v>
      </c>
      <c r="E613" s="36">
        <v>15212.9</v>
      </c>
      <c r="F613" s="35"/>
      <c r="G613" s="36">
        <f t="shared" si="41"/>
        <v>0</v>
      </c>
      <c r="H613" s="36">
        <f t="shared" si="44"/>
        <v>0</v>
      </c>
      <c r="I613" s="24">
        <f t="shared" si="43"/>
        <v>0</v>
      </c>
    </row>
    <row r="614" spans="1:9" ht="14.25" customHeight="1" x14ac:dyDescent="0.2">
      <c r="A614" s="22" t="s">
        <v>1971</v>
      </c>
      <c r="B614" s="22" t="s">
        <v>6085</v>
      </c>
      <c r="C614" s="94">
        <v>92</v>
      </c>
      <c r="D614" s="94">
        <v>125</v>
      </c>
      <c r="E614" s="36">
        <v>16456.57</v>
      </c>
      <c r="F614" s="35"/>
      <c r="G614" s="36">
        <f t="shared" si="41"/>
        <v>0</v>
      </c>
      <c r="H614" s="36">
        <f t="shared" si="44"/>
        <v>0</v>
      </c>
      <c r="I614" s="24">
        <f t="shared" si="43"/>
        <v>0</v>
      </c>
    </row>
    <row r="615" spans="1:9" ht="14.25" customHeight="1" x14ac:dyDescent="0.2">
      <c r="A615" s="22" t="s">
        <v>1972</v>
      </c>
      <c r="B615" s="22" t="s">
        <v>6086</v>
      </c>
      <c r="C615" s="94">
        <v>110</v>
      </c>
      <c r="D615" s="94">
        <v>150</v>
      </c>
      <c r="E615" s="36">
        <v>17548.849999999999</v>
      </c>
      <c r="F615" s="35"/>
      <c r="G615" s="36">
        <f t="shared" si="41"/>
        <v>0</v>
      </c>
      <c r="H615" s="36">
        <f t="shared" si="44"/>
        <v>0</v>
      </c>
      <c r="I615" s="24">
        <f t="shared" si="43"/>
        <v>0</v>
      </c>
    </row>
    <row r="616" spans="1:9" ht="14.25" customHeight="1" x14ac:dyDescent="0.2">
      <c r="A616" s="22" t="s">
        <v>1973</v>
      </c>
      <c r="B616" s="22" t="s">
        <v>6087</v>
      </c>
      <c r="C616" s="94">
        <v>110</v>
      </c>
      <c r="D616" s="94">
        <v>150</v>
      </c>
      <c r="E616" s="36">
        <v>18630.330000000002</v>
      </c>
      <c r="F616" s="35"/>
      <c r="G616" s="36">
        <f t="shared" si="41"/>
        <v>0</v>
      </c>
      <c r="H616" s="36">
        <f t="shared" si="44"/>
        <v>0</v>
      </c>
      <c r="I616" s="24">
        <f t="shared" si="43"/>
        <v>0</v>
      </c>
    </row>
    <row r="617" spans="1:9" ht="14.25" customHeight="1" x14ac:dyDescent="0.2">
      <c r="A617" s="22" t="s">
        <v>1974</v>
      </c>
      <c r="B617" s="22" t="s">
        <v>6088</v>
      </c>
      <c r="C617" s="94">
        <v>110</v>
      </c>
      <c r="D617" s="94">
        <v>150</v>
      </c>
      <c r="E617" s="36">
        <v>19733.3</v>
      </c>
      <c r="F617" s="35"/>
      <c r="G617" s="36">
        <f t="shared" si="41"/>
        <v>0</v>
      </c>
      <c r="H617" s="36">
        <f t="shared" si="44"/>
        <v>0</v>
      </c>
      <c r="I617" s="24">
        <f t="shared" si="43"/>
        <v>0</v>
      </c>
    </row>
    <row r="619" spans="1:9" ht="14.25" customHeight="1" x14ac:dyDescent="0.2">
      <c r="A619" s="55" t="s">
        <v>5231</v>
      </c>
      <c r="B619" s="55"/>
      <c r="C619" s="55"/>
      <c r="D619" s="55"/>
      <c r="E619" s="55"/>
      <c r="F619" s="55"/>
      <c r="G619" s="55"/>
      <c r="H619" s="55"/>
      <c r="I619" s="55"/>
    </row>
    <row r="620" spans="1:9" ht="14.25" customHeight="1" x14ac:dyDescent="0.2">
      <c r="A620" s="56" t="s">
        <v>5232</v>
      </c>
      <c r="B620" s="55"/>
      <c r="C620" s="55"/>
      <c r="D620" s="55"/>
      <c r="E620" s="55"/>
      <c r="F620" s="55"/>
      <c r="G620" s="55"/>
      <c r="H620" s="55"/>
      <c r="I620" s="55"/>
    </row>
    <row r="621" spans="1:9" ht="14.25" customHeight="1" x14ac:dyDescent="0.2">
      <c r="A621" s="22" t="s">
        <v>1975</v>
      </c>
      <c r="B621" s="22" t="s">
        <v>1976</v>
      </c>
      <c r="C621" s="94">
        <v>18.5</v>
      </c>
      <c r="D621" s="94">
        <v>25</v>
      </c>
      <c r="E621" s="36">
        <v>3848.81</v>
      </c>
      <c r="F621" s="35"/>
      <c r="G621" s="36">
        <f t="shared" ref="G621:G667" si="45">IF(F621="",IF($I$8="","",$I$8),F621)</f>
        <v>0</v>
      </c>
      <c r="H621" s="36">
        <f t="shared" ref="H621:H667" si="46">ROUND(E621*(G621),2)</f>
        <v>0</v>
      </c>
      <c r="I621" s="24">
        <f t="shared" ref="I621:I667" si="47">H621*$I$10</f>
        <v>0</v>
      </c>
    </row>
    <row r="622" spans="1:9" ht="14.25" customHeight="1" x14ac:dyDescent="0.2">
      <c r="A622" s="22" t="s">
        <v>8502</v>
      </c>
      <c r="B622" s="22" t="s">
        <v>1977</v>
      </c>
      <c r="C622" s="94">
        <v>37</v>
      </c>
      <c r="D622" s="94">
        <v>50</v>
      </c>
      <c r="E622" s="36">
        <v>4892.3</v>
      </c>
      <c r="F622" s="35"/>
      <c r="G622" s="36">
        <f t="shared" si="45"/>
        <v>0</v>
      </c>
      <c r="H622" s="36">
        <f t="shared" si="46"/>
        <v>0</v>
      </c>
      <c r="I622" s="24">
        <f t="shared" si="47"/>
        <v>0</v>
      </c>
    </row>
    <row r="623" spans="1:9" ht="14.25" customHeight="1" x14ac:dyDescent="0.2">
      <c r="A623" s="22" t="s">
        <v>1978</v>
      </c>
      <c r="B623" s="22" t="s">
        <v>1979</v>
      </c>
      <c r="C623" s="94">
        <v>55</v>
      </c>
      <c r="D623" s="94">
        <v>75</v>
      </c>
      <c r="E623" s="36">
        <v>6007.6</v>
      </c>
      <c r="F623" s="35"/>
      <c r="G623" s="36">
        <f t="shared" si="45"/>
        <v>0</v>
      </c>
      <c r="H623" s="36">
        <f t="shared" si="46"/>
        <v>0</v>
      </c>
      <c r="I623" s="24">
        <f t="shared" si="47"/>
        <v>0</v>
      </c>
    </row>
    <row r="624" spans="1:9" ht="14.25" customHeight="1" x14ac:dyDescent="0.2">
      <c r="A624" s="22" t="s">
        <v>1980</v>
      </c>
      <c r="B624" s="22" t="s">
        <v>1981</v>
      </c>
      <c r="C624" s="94">
        <v>75</v>
      </c>
      <c r="D624" s="94">
        <v>100</v>
      </c>
      <c r="E624" s="36">
        <v>7052.19</v>
      </c>
      <c r="F624" s="35"/>
      <c r="G624" s="36">
        <f t="shared" si="45"/>
        <v>0</v>
      </c>
      <c r="H624" s="36">
        <f t="shared" si="46"/>
        <v>0</v>
      </c>
      <c r="I624" s="24">
        <f t="shared" si="47"/>
        <v>0</v>
      </c>
    </row>
    <row r="625" spans="1:9" ht="14.25" customHeight="1" x14ac:dyDescent="0.2">
      <c r="A625" s="22" t="s">
        <v>1982</v>
      </c>
      <c r="B625" s="22" t="s">
        <v>1983</v>
      </c>
      <c r="C625" s="94">
        <v>92</v>
      </c>
      <c r="D625" s="94">
        <v>125</v>
      </c>
      <c r="E625" s="36">
        <v>8105.97</v>
      </c>
      <c r="F625" s="35"/>
      <c r="G625" s="36">
        <f t="shared" si="45"/>
        <v>0</v>
      </c>
      <c r="H625" s="36">
        <f t="shared" si="46"/>
        <v>0</v>
      </c>
      <c r="I625" s="24">
        <f t="shared" si="47"/>
        <v>0</v>
      </c>
    </row>
    <row r="626" spans="1:9" ht="14.25" customHeight="1" x14ac:dyDescent="0.2">
      <c r="A626" s="22" t="s">
        <v>1984</v>
      </c>
      <c r="B626" s="22" t="s">
        <v>1985</v>
      </c>
      <c r="C626" s="94">
        <v>110</v>
      </c>
      <c r="D626" s="94">
        <v>150</v>
      </c>
      <c r="E626" s="36">
        <v>9160.77</v>
      </c>
      <c r="F626" s="35"/>
      <c r="G626" s="36">
        <f t="shared" si="45"/>
        <v>0</v>
      </c>
      <c r="H626" s="36">
        <f t="shared" si="46"/>
        <v>0</v>
      </c>
      <c r="I626" s="24">
        <f t="shared" si="47"/>
        <v>0</v>
      </c>
    </row>
    <row r="627" spans="1:9" ht="14.25" customHeight="1" x14ac:dyDescent="0.2">
      <c r="A627" s="22" t="s">
        <v>1986</v>
      </c>
      <c r="B627" s="22" t="s">
        <v>1987</v>
      </c>
      <c r="C627" s="94">
        <v>130</v>
      </c>
      <c r="D627" s="94">
        <v>175</v>
      </c>
      <c r="E627" s="36">
        <v>10219.08</v>
      </c>
      <c r="F627" s="35"/>
      <c r="G627" s="36">
        <f t="shared" si="45"/>
        <v>0</v>
      </c>
      <c r="H627" s="36">
        <f t="shared" si="46"/>
        <v>0</v>
      </c>
      <c r="I627" s="24">
        <f t="shared" si="47"/>
        <v>0</v>
      </c>
    </row>
    <row r="628" spans="1:9" ht="14.25" customHeight="1" x14ac:dyDescent="0.2">
      <c r="A628" s="22" t="s">
        <v>1988</v>
      </c>
      <c r="B628" s="22" t="s">
        <v>1989</v>
      </c>
      <c r="C628" s="94">
        <v>150</v>
      </c>
      <c r="D628" s="94">
        <v>200</v>
      </c>
      <c r="E628" s="36">
        <v>11253.34</v>
      </c>
      <c r="F628" s="35"/>
      <c r="G628" s="36">
        <f t="shared" si="45"/>
        <v>0</v>
      </c>
      <c r="H628" s="36">
        <f t="shared" si="46"/>
        <v>0</v>
      </c>
      <c r="I628" s="24">
        <f t="shared" si="47"/>
        <v>0</v>
      </c>
    </row>
    <row r="629" spans="1:9" ht="14.25" customHeight="1" x14ac:dyDescent="0.2">
      <c r="A629" s="22" t="s">
        <v>1990</v>
      </c>
      <c r="B629" s="22" t="s">
        <v>1991</v>
      </c>
      <c r="C629" s="94">
        <v>185</v>
      </c>
      <c r="D629" s="94">
        <v>250</v>
      </c>
      <c r="E629" s="36">
        <v>11706.39</v>
      </c>
      <c r="F629" s="35"/>
      <c r="G629" s="36">
        <f t="shared" si="45"/>
        <v>0</v>
      </c>
      <c r="H629" s="36">
        <f t="shared" si="46"/>
        <v>0</v>
      </c>
      <c r="I629" s="24">
        <f t="shared" si="47"/>
        <v>0</v>
      </c>
    </row>
    <row r="630" spans="1:9" ht="14.25" customHeight="1" x14ac:dyDescent="0.2">
      <c r="A630" s="22" t="s">
        <v>1992</v>
      </c>
      <c r="B630" s="22" t="s">
        <v>1993</v>
      </c>
      <c r="C630" s="94">
        <v>22</v>
      </c>
      <c r="D630" s="94">
        <v>30</v>
      </c>
      <c r="E630" s="36">
        <v>3848.81</v>
      </c>
      <c r="F630" s="35"/>
      <c r="G630" s="36">
        <f t="shared" si="45"/>
        <v>0</v>
      </c>
      <c r="H630" s="36">
        <f t="shared" si="46"/>
        <v>0</v>
      </c>
      <c r="I630" s="24">
        <f t="shared" si="47"/>
        <v>0</v>
      </c>
    </row>
    <row r="631" spans="1:9" ht="14.25" customHeight="1" x14ac:dyDescent="0.2">
      <c r="A631" s="22" t="s">
        <v>8503</v>
      </c>
      <c r="B631" s="22" t="s">
        <v>1994</v>
      </c>
      <c r="C631" s="94">
        <v>45</v>
      </c>
      <c r="D631" s="94">
        <v>60</v>
      </c>
      <c r="E631" s="36">
        <v>4892.3</v>
      </c>
      <c r="F631" s="35"/>
      <c r="G631" s="36">
        <f t="shared" si="45"/>
        <v>0</v>
      </c>
      <c r="H631" s="36">
        <f t="shared" si="46"/>
        <v>0</v>
      </c>
      <c r="I631" s="24">
        <f t="shared" si="47"/>
        <v>0</v>
      </c>
    </row>
    <row r="632" spans="1:9" ht="14.25" customHeight="1" x14ac:dyDescent="0.2">
      <c r="A632" s="22" t="s">
        <v>1995</v>
      </c>
      <c r="B632" s="22" t="s">
        <v>1996</v>
      </c>
      <c r="C632" s="94" t="s">
        <v>1522</v>
      </c>
      <c r="D632" s="94" t="s">
        <v>1523</v>
      </c>
      <c r="E632" s="36">
        <v>6007.6</v>
      </c>
      <c r="F632" s="35"/>
      <c r="G632" s="36">
        <f t="shared" si="45"/>
        <v>0</v>
      </c>
      <c r="H632" s="36">
        <f t="shared" si="46"/>
        <v>0</v>
      </c>
      <c r="I632" s="24">
        <f t="shared" si="47"/>
        <v>0</v>
      </c>
    </row>
    <row r="633" spans="1:9" ht="14.25" customHeight="1" x14ac:dyDescent="0.2">
      <c r="A633" s="22" t="s">
        <v>1997</v>
      </c>
      <c r="B633" s="22" t="s">
        <v>1998</v>
      </c>
      <c r="C633" s="94">
        <v>92</v>
      </c>
      <c r="D633" s="94">
        <v>125</v>
      </c>
      <c r="E633" s="36">
        <v>7052.19</v>
      </c>
      <c r="F633" s="35"/>
      <c r="G633" s="36">
        <f t="shared" si="45"/>
        <v>0</v>
      </c>
      <c r="H633" s="36">
        <f t="shared" si="46"/>
        <v>0</v>
      </c>
      <c r="I633" s="24">
        <f t="shared" si="47"/>
        <v>0</v>
      </c>
    </row>
    <row r="634" spans="1:9" ht="14.25" customHeight="1" x14ac:dyDescent="0.2">
      <c r="A634" s="22" t="s">
        <v>1999</v>
      </c>
      <c r="B634" s="22" t="s">
        <v>2000</v>
      </c>
      <c r="C634" s="94">
        <v>110</v>
      </c>
      <c r="D634" s="94">
        <v>150</v>
      </c>
      <c r="E634" s="36">
        <v>8105.97</v>
      </c>
      <c r="F634" s="35"/>
      <c r="G634" s="36">
        <f t="shared" si="45"/>
        <v>0</v>
      </c>
      <c r="H634" s="36">
        <f t="shared" si="46"/>
        <v>0</v>
      </c>
      <c r="I634" s="24">
        <f t="shared" si="47"/>
        <v>0</v>
      </c>
    </row>
    <row r="635" spans="1:9" ht="14.25" customHeight="1" x14ac:dyDescent="0.2">
      <c r="A635" s="22" t="s">
        <v>2001</v>
      </c>
      <c r="B635" s="22" t="s">
        <v>2002</v>
      </c>
      <c r="C635" s="94">
        <v>130</v>
      </c>
      <c r="D635" s="94">
        <v>175</v>
      </c>
      <c r="E635" s="36">
        <v>9160.77</v>
      </c>
      <c r="F635" s="35"/>
      <c r="G635" s="36">
        <f t="shared" si="45"/>
        <v>0</v>
      </c>
      <c r="H635" s="36">
        <f t="shared" si="46"/>
        <v>0</v>
      </c>
      <c r="I635" s="24">
        <f t="shared" si="47"/>
        <v>0</v>
      </c>
    </row>
    <row r="636" spans="1:9" ht="14.25" customHeight="1" x14ac:dyDescent="0.2">
      <c r="A636" s="22" t="s">
        <v>2003</v>
      </c>
      <c r="B636" s="22" t="s">
        <v>2004</v>
      </c>
      <c r="C636" s="94">
        <v>185</v>
      </c>
      <c r="D636" s="94">
        <v>250</v>
      </c>
      <c r="E636" s="36">
        <v>10219.08</v>
      </c>
      <c r="F636" s="35"/>
      <c r="G636" s="36">
        <f t="shared" si="45"/>
        <v>0</v>
      </c>
      <c r="H636" s="36">
        <f t="shared" si="46"/>
        <v>0</v>
      </c>
      <c r="I636" s="24">
        <f t="shared" si="47"/>
        <v>0</v>
      </c>
    </row>
    <row r="637" spans="1:9" ht="14.25" customHeight="1" x14ac:dyDescent="0.2">
      <c r="A637" s="22" t="s">
        <v>2005</v>
      </c>
      <c r="B637" s="22" t="s">
        <v>2006</v>
      </c>
      <c r="C637" s="94" t="s">
        <v>1156</v>
      </c>
      <c r="D637" s="94" t="s">
        <v>1157</v>
      </c>
      <c r="E637" s="36">
        <v>4229.17</v>
      </c>
      <c r="F637" s="35"/>
      <c r="G637" s="36">
        <f t="shared" si="45"/>
        <v>0</v>
      </c>
      <c r="H637" s="36">
        <f t="shared" si="46"/>
        <v>0</v>
      </c>
      <c r="I637" s="24">
        <f t="shared" si="47"/>
        <v>0</v>
      </c>
    </row>
    <row r="638" spans="1:9" ht="14.25" customHeight="1" x14ac:dyDescent="0.2">
      <c r="A638" s="22" t="s">
        <v>2007</v>
      </c>
      <c r="B638" s="22" t="s">
        <v>2008</v>
      </c>
      <c r="C638" s="94">
        <v>55</v>
      </c>
      <c r="D638" s="94">
        <v>75</v>
      </c>
      <c r="E638" s="36">
        <v>5382.55</v>
      </c>
      <c r="F638" s="35"/>
      <c r="G638" s="36">
        <f t="shared" si="45"/>
        <v>0</v>
      </c>
      <c r="H638" s="36">
        <f t="shared" si="46"/>
        <v>0</v>
      </c>
      <c r="I638" s="24">
        <f t="shared" si="47"/>
        <v>0</v>
      </c>
    </row>
    <row r="639" spans="1:9" ht="14.25" customHeight="1" x14ac:dyDescent="0.2">
      <c r="A639" s="22" t="s">
        <v>2009</v>
      </c>
      <c r="B639" s="22" t="s">
        <v>2010</v>
      </c>
      <c r="C639" s="94">
        <v>75</v>
      </c>
      <c r="D639" s="94">
        <v>100</v>
      </c>
      <c r="E639" s="36">
        <v>6609.2</v>
      </c>
      <c r="F639" s="35"/>
      <c r="G639" s="36">
        <f t="shared" si="45"/>
        <v>0</v>
      </c>
      <c r="H639" s="36">
        <f t="shared" si="46"/>
        <v>0</v>
      </c>
      <c r="I639" s="24">
        <f t="shared" si="47"/>
        <v>0</v>
      </c>
    </row>
    <row r="640" spans="1:9" ht="14.25" customHeight="1" x14ac:dyDescent="0.2">
      <c r="A640" s="22" t="s">
        <v>2011</v>
      </c>
      <c r="B640" s="22" t="s">
        <v>2012</v>
      </c>
      <c r="C640" s="94">
        <v>110</v>
      </c>
      <c r="D640" s="94">
        <v>150</v>
      </c>
      <c r="E640" s="36">
        <v>7762.62</v>
      </c>
      <c r="F640" s="35"/>
      <c r="G640" s="36">
        <f t="shared" si="45"/>
        <v>0</v>
      </c>
      <c r="H640" s="36">
        <f t="shared" si="46"/>
        <v>0</v>
      </c>
      <c r="I640" s="24">
        <f t="shared" si="47"/>
        <v>0</v>
      </c>
    </row>
    <row r="641" spans="1:9" ht="14.25" customHeight="1" x14ac:dyDescent="0.2">
      <c r="A641" s="22" t="s">
        <v>2013</v>
      </c>
      <c r="B641" s="22" t="s">
        <v>2014</v>
      </c>
      <c r="C641" s="94">
        <v>130</v>
      </c>
      <c r="D641" s="94">
        <v>175</v>
      </c>
      <c r="E641" s="36">
        <v>8714.61</v>
      </c>
      <c r="F641" s="35"/>
      <c r="G641" s="36">
        <f t="shared" si="45"/>
        <v>0</v>
      </c>
      <c r="H641" s="36">
        <f t="shared" si="46"/>
        <v>0</v>
      </c>
      <c r="I641" s="24">
        <f t="shared" si="47"/>
        <v>0</v>
      </c>
    </row>
    <row r="642" spans="1:9" ht="14.25" customHeight="1" x14ac:dyDescent="0.2">
      <c r="A642" s="22" t="s">
        <v>2015</v>
      </c>
      <c r="B642" s="22" t="s">
        <v>2016</v>
      </c>
      <c r="C642" s="94">
        <v>150</v>
      </c>
      <c r="D642" s="94">
        <v>200</v>
      </c>
      <c r="E642" s="36">
        <v>9936.99</v>
      </c>
      <c r="F642" s="35"/>
      <c r="G642" s="36">
        <f t="shared" si="45"/>
        <v>0</v>
      </c>
      <c r="H642" s="36">
        <f t="shared" si="46"/>
        <v>0</v>
      </c>
      <c r="I642" s="24">
        <f t="shared" si="47"/>
        <v>0</v>
      </c>
    </row>
    <row r="644" spans="1:9" ht="14.25" customHeight="1" x14ac:dyDescent="0.2">
      <c r="A644" s="55" t="s">
        <v>5228</v>
      </c>
      <c r="B644" s="55"/>
      <c r="C644" s="55"/>
      <c r="D644" s="55"/>
      <c r="E644" s="55"/>
      <c r="F644" s="55"/>
      <c r="G644" s="55"/>
      <c r="H644" s="55"/>
      <c r="I644" s="55"/>
    </row>
    <row r="645" spans="1:9" ht="14.25" customHeight="1" x14ac:dyDescent="0.2">
      <c r="A645" s="56" t="s">
        <v>5229</v>
      </c>
      <c r="B645" s="55"/>
      <c r="C645" s="55"/>
      <c r="D645" s="55"/>
      <c r="E645" s="55"/>
      <c r="F645" s="55"/>
      <c r="G645" s="55"/>
      <c r="H645" s="55"/>
      <c r="I645" s="55"/>
    </row>
    <row r="646" spans="1:9" ht="14.25" customHeight="1" x14ac:dyDescent="0.2">
      <c r="A646" s="22" t="s">
        <v>2017</v>
      </c>
      <c r="B646" s="22" t="s">
        <v>6089</v>
      </c>
      <c r="C646" s="94">
        <v>18.5</v>
      </c>
      <c r="D646" s="94">
        <v>25</v>
      </c>
      <c r="E646" s="36">
        <v>7973.49</v>
      </c>
      <c r="F646" s="35"/>
      <c r="G646" s="36">
        <f t="shared" si="45"/>
        <v>0</v>
      </c>
      <c r="H646" s="36">
        <f t="shared" si="46"/>
        <v>0</v>
      </c>
      <c r="I646" s="24">
        <f t="shared" si="47"/>
        <v>0</v>
      </c>
    </row>
    <row r="647" spans="1:9" ht="14.25" customHeight="1" x14ac:dyDescent="0.2">
      <c r="A647" s="22" t="s">
        <v>2018</v>
      </c>
      <c r="B647" s="22" t="s">
        <v>6090</v>
      </c>
      <c r="C647" s="94">
        <v>37</v>
      </c>
      <c r="D647" s="94">
        <v>50</v>
      </c>
      <c r="E647" s="36">
        <v>10496.51</v>
      </c>
      <c r="F647" s="35"/>
      <c r="G647" s="36">
        <f t="shared" si="45"/>
        <v>0</v>
      </c>
      <c r="H647" s="36">
        <f t="shared" si="46"/>
        <v>0</v>
      </c>
      <c r="I647" s="24">
        <f t="shared" si="47"/>
        <v>0</v>
      </c>
    </row>
    <row r="648" spans="1:9" ht="14.25" customHeight="1" x14ac:dyDescent="0.2">
      <c r="A648" s="22" t="s">
        <v>2019</v>
      </c>
      <c r="B648" s="22" t="s">
        <v>6091</v>
      </c>
      <c r="C648" s="94">
        <v>55</v>
      </c>
      <c r="D648" s="94">
        <v>75</v>
      </c>
      <c r="E648" s="36">
        <v>12944.7</v>
      </c>
      <c r="F648" s="35"/>
      <c r="G648" s="36">
        <f t="shared" si="45"/>
        <v>0</v>
      </c>
      <c r="H648" s="36">
        <f t="shared" si="46"/>
        <v>0</v>
      </c>
      <c r="I648" s="24">
        <f t="shared" si="47"/>
        <v>0</v>
      </c>
    </row>
    <row r="649" spans="1:9" ht="14.25" customHeight="1" x14ac:dyDescent="0.2">
      <c r="A649" s="22" t="s">
        <v>2020</v>
      </c>
      <c r="B649" s="22" t="s">
        <v>6092</v>
      </c>
      <c r="C649" s="94">
        <v>75</v>
      </c>
      <c r="D649" s="94">
        <v>100</v>
      </c>
      <c r="E649" s="36">
        <v>15216.48</v>
      </c>
      <c r="F649" s="35"/>
      <c r="G649" s="36">
        <f t="shared" si="45"/>
        <v>0</v>
      </c>
      <c r="H649" s="36">
        <f t="shared" si="46"/>
        <v>0</v>
      </c>
      <c r="I649" s="24">
        <f t="shared" si="47"/>
        <v>0</v>
      </c>
    </row>
    <row r="650" spans="1:9" ht="14.25" customHeight="1" x14ac:dyDescent="0.2">
      <c r="A650" s="22" t="s">
        <v>2021</v>
      </c>
      <c r="B650" s="22" t="s">
        <v>6093</v>
      </c>
      <c r="C650" s="94">
        <v>92</v>
      </c>
      <c r="D650" s="94">
        <v>125</v>
      </c>
      <c r="E650" s="36">
        <v>17591.580000000002</v>
      </c>
      <c r="F650" s="35"/>
      <c r="G650" s="36">
        <f t="shared" si="45"/>
        <v>0</v>
      </c>
      <c r="H650" s="36">
        <f t="shared" si="46"/>
        <v>0</v>
      </c>
      <c r="I650" s="24">
        <f t="shared" si="47"/>
        <v>0</v>
      </c>
    </row>
    <row r="651" spans="1:9" ht="14.25" customHeight="1" x14ac:dyDescent="0.2">
      <c r="A651" s="22" t="s">
        <v>2022</v>
      </c>
      <c r="B651" s="22" t="s">
        <v>6094</v>
      </c>
      <c r="C651" s="94">
        <v>110</v>
      </c>
      <c r="D651" s="94">
        <v>150</v>
      </c>
      <c r="E651" s="36">
        <v>19966.689999999999</v>
      </c>
      <c r="F651" s="35"/>
      <c r="G651" s="36">
        <f t="shared" si="45"/>
        <v>0</v>
      </c>
      <c r="H651" s="36">
        <f t="shared" si="46"/>
        <v>0</v>
      </c>
      <c r="I651" s="24">
        <f t="shared" si="47"/>
        <v>0</v>
      </c>
    </row>
    <row r="652" spans="1:9" ht="14.25" customHeight="1" x14ac:dyDescent="0.2">
      <c r="A652" s="22" t="s">
        <v>2023</v>
      </c>
      <c r="B652" s="22" t="s">
        <v>6095</v>
      </c>
      <c r="C652" s="94">
        <v>130</v>
      </c>
      <c r="D652" s="94">
        <v>175</v>
      </c>
      <c r="E652" s="36">
        <v>22343.599999999999</v>
      </c>
      <c r="F652" s="35"/>
      <c r="G652" s="36">
        <f t="shared" si="45"/>
        <v>0</v>
      </c>
      <c r="H652" s="36">
        <f t="shared" si="46"/>
        <v>0</v>
      </c>
      <c r="I652" s="24">
        <f t="shared" si="47"/>
        <v>0</v>
      </c>
    </row>
    <row r="653" spans="1:9" ht="14.25" customHeight="1" x14ac:dyDescent="0.2">
      <c r="A653" s="22" t="s">
        <v>2024</v>
      </c>
      <c r="B653" s="22" t="s">
        <v>6096</v>
      </c>
      <c r="C653" s="94">
        <v>150</v>
      </c>
      <c r="D653" s="94">
        <v>200</v>
      </c>
      <c r="E653" s="36">
        <v>24569.06</v>
      </c>
      <c r="F653" s="35"/>
      <c r="G653" s="36">
        <f t="shared" si="45"/>
        <v>0</v>
      </c>
      <c r="H653" s="36">
        <f t="shared" si="46"/>
        <v>0</v>
      </c>
      <c r="I653" s="24">
        <f t="shared" si="47"/>
        <v>0</v>
      </c>
    </row>
    <row r="654" spans="1:9" ht="14.25" customHeight="1" x14ac:dyDescent="0.2">
      <c r="A654" s="22" t="s">
        <v>2025</v>
      </c>
      <c r="B654" s="22" t="s">
        <v>6097</v>
      </c>
      <c r="C654" s="94">
        <v>185</v>
      </c>
      <c r="D654" s="94">
        <v>250</v>
      </c>
      <c r="E654" s="36">
        <v>26926.35</v>
      </c>
      <c r="F654" s="35"/>
      <c r="G654" s="36">
        <f t="shared" si="45"/>
        <v>0</v>
      </c>
      <c r="H654" s="36">
        <f t="shared" si="46"/>
        <v>0</v>
      </c>
      <c r="I654" s="24">
        <f t="shared" si="47"/>
        <v>0</v>
      </c>
    </row>
    <row r="655" spans="1:9" ht="14.25" customHeight="1" x14ac:dyDescent="0.2">
      <c r="A655" s="22" t="s">
        <v>2026</v>
      </c>
      <c r="B655" s="22" t="s">
        <v>6098</v>
      </c>
      <c r="C655" s="94">
        <v>22</v>
      </c>
      <c r="D655" s="94">
        <v>30</v>
      </c>
      <c r="E655" s="36">
        <v>7973.49</v>
      </c>
      <c r="F655" s="35"/>
      <c r="G655" s="36">
        <f t="shared" si="45"/>
        <v>0</v>
      </c>
      <c r="H655" s="36">
        <f t="shared" si="46"/>
        <v>0</v>
      </c>
      <c r="I655" s="24">
        <f t="shared" si="47"/>
        <v>0</v>
      </c>
    </row>
    <row r="656" spans="1:9" ht="14.25" customHeight="1" x14ac:dyDescent="0.2">
      <c r="A656" s="22" t="s">
        <v>8504</v>
      </c>
      <c r="B656" s="22" t="s">
        <v>6099</v>
      </c>
      <c r="C656" s="94">
        <v>45</v>
      </c>
      <c r="D656" s="94">
        <v>60</v>
      </c>
      <c r="E656" s="36">
        <v>10496.51</v>
      </c>
      <c r="F656" s="35"/>
      <c r="G656" s="36">
        <f t="shared" si="45"/>
        <v>0</v>
      </c>
      <c r="H656" s="36">
        <f t="shared" si="46"/>
        <v>0</v>
      </c>
      <c r="I656" s="24">
        <f t="shared" si="47"/>
        <v>0</v>
      </c>
    </row>
    <row r="657" spans="1:9" ht="14.25" customHeight="1" x14ac:dyDescent="0.2">
      <c r="A657" s="22" t="s">
        <v>2027</v>
      </c>
      <c r="B657" s="22" t="s">
        <v>6100</v>
      </c>
      <c r="C657" s="94" t="s">
        <v>1522</v>
      </c>
      <c r="D657" s="94" t="s">
        <v>1523</v>
      </c>
      <c r="E657" s="36">
        <v>12944.7</v>
      </c>
      <c r="F657" s="35"/>
      <c r="G657" s="36">
        <f t="shared" si="45"/>
        <v>0</v>
      </c>
      <c r="H657" s="36">
        <f t="shared" si="46"/>
        <v>0</v>
      </c>
      <c r="I657" s="24">
        <f t="shared" si="47"/>
        <v>0</v>
      </c>
    </row>
    <row r="658" spans="1:9" ht="14.25" customHeight="1" x14ac:dyDescent="0.2">
      <c r="A658" s="22" t="s">
        <v>2028</v>
      </c>
      <c r="B658" s="22" t="s">
        <v>6101</v>
      </c>
      <c r="C658" s="94">
        <v>92</v>
      </c>
      <c r="D658" s="94">
        <v>125</v>
      </c>
      <c r="E658" s="36">
        <v>15216.48</v>
      </c>
      <c r="F658" s="35"/>
      <c r="G658" s="36">
        <f t="shared" si="45"/>
        <v>0</v>
      </c>
      <c r="H658" s="36">
        <f t="shared" si="46"/>
        <v>0</v>
      </c>
      <c r="I658" s="24">
        <f t="shared" si="47"/>
        <v>0</v>
      </c>
    </row>
    <row r="659" spans="1:9" ht="14.25" customHeight="1" x14ac:dyDescent="0.2">
      <c r="A659" s="22" t="s">
        <v>2029</v>
      </c>
      <c r="B659" s="22" t="s">
        <v>6102</v>
      </c>
      <c r="C659" s="94">
        <v>110</v>
      </c>
      <c r="D659" s="94">
        <v>150</v>
      </c>
      <c r="E659" s="36">
        <v>17591.580000000002</v>
      </c>
      <c r="F659" s="35"/>
      <c r="G659" s="36">
        <f t="shared" si="45"/>
        <v>0</v>
      </c>
      <c r="H659" s="36">
        <f t="shared" si="46"/>
        <v>0</v>
      </c>
      <c r="I659" s="24">
        <f t="shared" si="47"/>
        <v>0</v>
      </c>
    </row>
    <row r="660" spans="1:9" ht="14.25" customHeight="1" x14ac:dyDescent="0.2">
      <c r="A660" s="22" t="s">
        <v>2030</v>
      </c>
      <c r="B660" s="22" t="s">
        <v>6103</v>
      </c>
      <c r="C660" s="94">
        <v>130</v>
      </c>
      <c r="D660" s="94">
        <v>175</v>
      </c>
      <c r="E660" s="36">
        <v>19966.689999999999</v>
      </c>
      <c r="F660" s="35"/>
      <c r="G660" s="36">
        <f t="shared" si="45"/>
        <v>0</v>
      </c>
      <c r="H660" s="36">
        <f t="shared" si="46"/>
        <v>0</v>
      </c>
      <c r="I660" s="24">
        <f t="shared" si="47"/>
        <v>0</v>
      </c>
    </row>
    <row r="661" spans="1:9" ht="14.25" customHeight="1" x14ac:dyDescent="0.2">
      <c r="A661" s="22" t="s">
        <v>2031</v>
      </c>
      <c r="B661" s="22" t="s">
        <v>6104</v>
      </c>
      <c r="C661" s="94">
        <v>185</v>
      </c>
      <c r="D661" s="94">
        <v>250</v>
      </c>
      <c r="E661" s="36">
        <v>22343.599999999999</v>
      </c>
      <c r="F661" s="35"/>
      <c r="G661" s="36">
        <f t="shared" si="45"/>
        <v>0</v>
      </c>
      <c r="H661" s="36">
        <f t="shared" si="46"/>
        <v>0</v>
      </c>
      <c r="I661" s="24">
        <f t="shared" si="47"/>
        <v>0</v>
      </c>
    </row>
    <row r="662" spans="1:9" ht="14.25" customHeight="1" x14ac:dyDescent="0.2">
      <c r="A662" s="22" t="s">
        <v>2032</v>
      </c>
      <c r="B662" s="22" t="s">
        <v>6105</v>
      </c>
      <c r="C662" s="94" t="s">
        <v>1156</v>
      </c>
      <c r="D662" s="94" t="s">
        <v>1157</v>
      </c>
      <c r="E662" s="36">
        <v>7973.49</v>
      </c>
      <c r="F662" s="35"/>
      <c r="G662" s="36">
        <f t="shared" si="45"/>
        <v>0</v>
      </c>
      <c r="H662" s="36">
        <f t="shared" si="46"/>
        <v>0</v>
      </c>
      <c r="I662" s="24">
        <f t="shared" si="47"/>
        <v>0</v>
      </c>
    </row>
    <row r="663" spans="1:9" ht="14.25" customHeight="1" x14ac:dyDescent="0.2">
      <c r="A663" s="22" t="s">
        <v>2033</v>
      </c>
      <c r="B663" s="22" t="s">
        <v>6106</v>
      </c>
      <c r="C663" s="94">
        <v>55</v>
      </c>
      <c r="D663" s="94">
        <v>75</v>
      </c>
      <c r="E663" s="36">
        <v>10496.51</v>
      </c>
      <c r="F663" s="35"/>
      <c r="G663" s="36">
        <f t="shared" si="45"/>
        <v>0</v>
      </c>
      <c r="H663" s="36">
        <f t="shared" si="46"/>
        <v>0</v>
      </c>
      <c r="I663" s="24">
        <f t="shared" si="47"/>
        <v>0</v>
      </c>
    </row>
    <row r="664" spans="1:9" ht="14.25" customHeight="1" x14ac:dyDescent="0.2">
      <c r="A664" s="22" t="s">
        <v>2034</v>
      </c>
      <c r="B664" s="22" t="s">
        <v>6107</v>
      </c>
      <c r="C664" s="94">
        <v>75</v>
      </c>
      <c r="D664" s="94">
        <v>100</v>
      </c>
      <c r="E664" s="36">
        <v>12944.7</v>
      </c>
      <c r="F664" s="35"/>
      <c r="G664" s="36">
        <f t="shared" si="45"/>
        <v>0</v>
      </c>
      <c r="H664" s="36">
        <f t="shared" si="46"/>
        <v>0</v>
      </c>
      <c r="I664" s="24">
        <f t="shared" si="47"/>
        <v>0</v>
      </c>
    </row>
    <row r="665" spans="1:9" ht="14.25" customHeight="1" x14ac:dyDescent="0.2">
      <c r="A665" s="22" t="s">
        <v>2035</v>
      </c>
      <c r="B665" s="22" t="s">
        <v>6108</v>
      </c>
      <c r="C665" s="94">
        <v>110</v>
      </c>
      <c r="D665" s="94">
        <v>150</v>
      </c>
      <c r="E665" s="36">
        <v>15216.48</v>
      </c>
      <c r="F665" s="35"/>
      <c r="G665" s="36">
        <f t="shared" si="45"/>
        <v>0</v>
      </c>
      <c r="H665" s="36">
        <f t="shared" si="46"/>
        <v>0</v>
      </c>
      <c r="I665" s="24">
        <f t="shared" si="47"/>
        <v>0</v>
      </c>
    </row>
    <row r="666" spans="1:9" ht="14.25" customHeight="1" x14ac:dyDescent="0.2">
      <c r="A666" s="22" t="s">
        <v>2036</v>
      </c>
      <c r="B666" s="22" t="s">
        <v>6109</v>
      </c>
      <c r="C666" s="94">
        <v>130</v>
      </c>
      <c r="D666" s="94">
        <v>175</v>
      </c>
      <c r="E666" s="36">
        <v>17591.580000000002</v>
      </c>
      <c r="F666" s="35"/>
      <c r="G666" s="36">
        <f t="shared" si="45"/>
        <v>0</v>
      </c>
      <c r="H666" s="36">
        <f t="shared" si="46"/>
        <v>0</v>
      </c>
      <c r="I666" s="24">
        <f t="shared" si="47"/>
        <v>0</v>
      </c>
    </row>
    <row r="667" spans="1:9" ht="14.25" customHeight="1" x14ac:dyDescent="0.2">
      <c r="A667" s="22" t="s">
        <v>2037</v>
      </c>
      <c r="B667" s="22" t="s">
        <v>6110</v>
      </c>
      <c r="C667" s="94">
        <v>150</v>
      </c>
      <c r="D667" s="94">
        <v>200</v>
      </c>
      <c r="E667" s="36">
        <v>19966.689999999999</v>
      </c>
      <c r="F667" s="35"/>
      <c r="G667" s="36">
        <f t="shared" si="45"/>
        <v>0</v>
      </c>
      <c r="H667" s="36">
        <f t="shared" si="46"/>
        <v>0</v>
      </c>
      <c r="I667" s="24">
        <f t="shared" si="47"/>
        <v>0</v>
      </c>
    </row>
  </sheetData>
  <mergeCells count="3">
    <mergeCell ref="A3:A4"/>
    <mergeCell ref="A1:I1"/>
    <mergeCell ref="A2:I2"/>
  </mergeCells>
  <conditionalFormatting sqref="A135:D299 A18:D131 F18:I131 A456:D509 A399:D452 A351:D395 A303:D347 F135:I299 F303:I347 F351:I395 F399:I452 F456:I509">
    <cfRule type="expression" dxfId="167" priority="26">
      <formula>MOD(ROW(),2)=0</formula>
    </cfRule>
  </conditionalFormatting>
  <conditionalFormatting sqref="A567:D617 A513:D563 F513:I563 F567:I617">
    <cfRule type="expression" dxfId="166" priority="34">
      <formula>MOD(ROW(),2)=0</formula>
    </cfRule>
  </conditionalFormatting>
  <conditionalFormatting sqref="A621:D642 A646:D667 F621:I642 F646:I667">
    <cfRule type="expression" dxfId="165" priority="33">
      <formula>MOD(ROW(),2)=0</formula>
    </cfRule>
  </conditionalFormatting>
  <conditionalFormatting sqref="E18:E131">
    <cfRule type="expression" dxfId="164" priority="24">
      <formula>MOD(ROW(),2)=0</formula>
    </cfRule>
  </conditionalFormatting>
  <conditionalFormatting sqref="E135:E299">
    <cfRule type="expression" dxfId="163" priority="14">
      <formula>MOD(ROW(),2)=0</formula>
    </cfRule>
  </conditionalFormatting>
  <conditionalFormatting sqref="E303:E347">
    <cfRule type="expression" dxfId="162" priority="13">
      <formula>MOD(ROW(),2)=0</formula>
    </cfRule>
  </conditionalFormatting>
  <conditionalFormatting sqref="E351:E395">
    <cfRule type="expression" dxfId="161" priority="12">
      <formula>MOD(ROW(),2)=0</formula>
    </cfRule>
  </conditionalFormatting>
  <conditionalFormatting sqref="E399:E452">
    <cfRule type="expression" dxfId="160" priority="11">
      <formula>MOD(ROW(),2)=0</formula>
    </cfRule>
  </conditionalFormatting>
  <conditionalFormatting sqref="E456:E509">
    <cfRule type="expression" dxfId="159" priority="10">
      <formula>MOD(ROW(),2)=0</formula>
    </cfRule>
  </conditionalFormatting>
  <conditionalFormatting sqref="E541:E563 E513:E537">
    <cfRule type="expression" dxfId="158" priority="9">
      <formula>MOD(ROW(),2)=0</formula>
    </cfRule>
  </conditionalFormatting>
  <conditionalFormatting sqref="E567:E617">
    <cfRule type="expression" dxfId="157" priority="8">
      <formula>MOD(ROW(),2)=0</formula>
    </cfRule>
  </conditionalFormatting>
  <conditionalFormatting sqref="E621:E642">
    <cfRule type="expression" dxfId="156" priority="7">
      <formula>MOD(ROW(),2)=0</formula>
    </cfRule>
  </conditionalFormatting>
  <conditionalFormatting sqref="E646:E667">
    <cfRule type="expression" dxfId="155" priority="6">
      <formula>MOD(ROW(),2)=0</formula>
    </cfRule>
  </conditionalFormatting>
  <conditionalFormatting sqref="E538">
    <cfRule type="expression" dxfId="154" priority="5">
      <formula>MOD(ROW(),2)=0</formula>
    </cfRule>
  </conditionalFormatting>
  <conditionalFormatting sqref="E539">
    <cfRule type="expression" dxfId="153" priority="2">
      <formula>MOD(ROW(),2)=0</formula>
    </cfRule>
  </conditionalFormatting>
  <conditionalFormatting sqref="E540">
    <cfRule type="expression" dxfId="152" priority="1">
      <formula>MOD(ROW(),2)=0</formula>
    </cfRule>
  </conditionalFormatting>
  <hyperlinks>
    <hyperlink ref="H5" location="indice!A1" display="INDICE"/>
  </hyperlinks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theme="8" tint="-0.249977111117893"/>
  </sheetPr>
  <dimension ref="A1:X280"/>
  <sheetViews>
    <sheetView zoomScaleNormal="100" zoomScalePageLayoutView="120" workbookViewId="0">
      <selection activeCell="A3" sqref="A3:B4"/>
    </sheetView>
  </sheetViews>
  <sheetFormatPr defaultColWidth="10.85546875" defaultRowHeight="14.25" customHeight="1" x14ac:dyDescent="0.2"/>
  <cols>
    <col min="1" max="1" width="16.7109375" style="9" customWidth="1"/>
    <col min="2" max="2" width="30.85546875" style="9" bestFit="1" customWidth="1"/>
    <col min="3" max="4" width="5.85546875" style="9" customWidth="1"/>
    <col min="5" max="5" width="12.140625" style="19" customWidth="1"/>
    <col min="6" max="6" width="17.140625" style="9" customWidth="1"/>
    <col min="7" max="7" width="17.42578125" style="9" customWidth="1"/>
    <col min="8" max="8" width="17.42578125" style="19" customWidth="1"/>
    <col min="9" max="9" width="20.140625" style="19" customWidth="1"/>
    <col min="10" max="10" width="1" style="9" customWidth="1"/>
    <col min="11" max="11" width="18" style="9" customWidth="1"/>
    <col min="12" max="12" width="8.42578125" style="9" customWidth="1"/>
    <col min="13" max="13" width="12" style="9" customWidth="1"/>
    <col min="14" max="14" width="9.85546875" style="9" customWidth="1"/>
    <col min="15" max="15" width="7.140625" style="9" customWidth="1"/>
    <col min="16" max="16" width="8.85546875" style="9" customWidth="1"/>
    <col min="17" max="17" width="17.140625" style="9" customWidth="1"/>
    <col min="18" max="18" width="9.42578125" style="9" customWidth="1"/>
    <col min="19" max="19" width="17.140625" style="9" customWidth="1"/>
    <col min="20" max="20" width="9" style="9" customWidth="1"/>
    <col min="21" max="21" width="18.140625" style="9" bestFit="1" customWidth="1"/>
    <col min="22" max="22" width="49.28515625" style="9" customWidth="1"/>
    <col min="23" max="23" width="17.42578125" style="9" customWidth="1"/>
    <col min="24" max="24" width="12.140625" style="9" customWidth="1"/>
    <col min="25" max="16384" width="10.85546875" style="9"/>
  </cols>
  <sheetData>
    <row r="1" spans="1:24" ht="14.25" customHeight="1" x14ac:dyDescent="0.2">
      <c r="A1" s="316" t="s">
        <v>8513</v>
      </c>
      <c r="B1" s="316"/>
      <c r="C1" s="316"/>
      <c r="D1" s="316"/>
      <c r="E1" s="316"/>
      <c r="F1" s="316"/>
      <c r="G1" s="316"/>
      <c r="H1" s="316"/>
      <c r="I1" s="316"/>
    </row>
    <row r="2" spans="1:24" ht="14.25" customHeight="1" x14ac:dyDescent="0.2">
      <c r="A2" s="316" t="s">
        <v>8514</v>
      </c>
      <c r="B2" s="316"/>
      <c r="C2" s="316"/>
      <c r="D2" s="316"/>
      <c r="E2" s="316"/>
      <c r="F2" s="316"/>
      <c r="G2" s="316"/>
      <c r="H2" s="316"/>
      <c r="I2" s="316"/>
    </row>
    <row r="3" spans="1:24" s="90" customFormat="1" ht="14.25" customHeight="1" x14ac:dyDescent="0.3">
      <c r="A3" s="292" t="s">
        <v>3827</v>
      </c>
      <c r="B3" s="292"/>
      <c r="C3" s="75"/>
      <c r="D3" s="75"/>
      <c r="E3" s="75"/>
      <c r="F3" s="75"/>
      <c r="G3" s="75"/>
      <c r="H3" s="75"/>
      <c r="I3" s="75"/>
      <c r="J3" s="89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</row>
    <row r="4" spans="1:24" s="90" customFormat="1" ht="14.25" customHeight="1" x14ac:dyDescent="0.3">
      <c r="A4" s="292"/>
      <c r="B4" s="292"/>
      <c r="C4" s="75"/>
      <c r="D4" s="75"/>
      <c r="E4" s="75"/>
      <c r="F4" s="75"/>
      <c r="G4" s="75"/>
      <c r="H4" s="75"/>
      <c r="I4" s="75"/>
      <c r="J4" s="89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</row>
    <row r="5" spans="1:24" s="42" customFormat="1" ht="14.25" customHeight="1" x14ac:dyDescent="0.2">
      <c r="A5" s="168" t="s">
        <v>94</v>
      </c>
      <c r="B5" s="168"/>
      <c r="C5" s="168"/>
      <c r="D5" s="168"/>
      <c r="E5" s="168"/>
      <c r="F5" s="168"/>
      <c r="G5" s="168"/>
      <c r="H5" s="169" t="s">
        <v>2224</v>
      </c>
      <c r="I5" s="159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</row>
    <row r="6" spans="1:24" s="42" customFormat="1" ht="14.25" customHeight="1" x14ac:dyDescent="0.2">
      <c r="A6" s="168" t="s">
        <v>60</v>
      </c>
      <c r="B6" s="168"/>
      <c r="C6" s="168"/>
      <c r="D6" s="168"/>
      <c r="E6" s="168"/>
      <c r="F6" s="168"/>
      <c r="G6" s="168"/>
      <c r="H6" s="170" t="s">
        <v>2192</v>
      </c>
      <c r="I6" s="171" t="s">
        <v>2193</v>
      </c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151"/>
      <c r="V6" s="41"/>
      <c r="W6" s="41"/>
      <c r="X6" s="41"/>
    </row>
    <row r="7" spans="1:24" s="42" customFormat="1" ht="14.25" customHeight="1" x14ac:dyDescent="0.2">
      <c r="A7" s="172"/>
      <c r="B7" s="173"/>
      <c r="C7" s="173"/>
      <c r="D7" s="173"/>
      <c r="E7" s="173"/>
      <c r="F7" s="173"/>
      <c r="G7" s="173"/>
      <c r="H7" s="160"/>
      <c r="I7" s="163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</row>
    <row r="8" spans="1:24" s="42" customFormat="1" ht="14.25" customHeight="1" x14ac:dyDescent="0.2">
      <c r="A8" s="155" t="s">
        <v>4081</v>
      </c>
      <c r="B8" s="157" t="s">
        <v>4086</v>
      </c>
      <c r="C8" s="173"/>
      <c r="D8" s="173"/>
      <c r="E8" s="173"/>
      <c r="F8" s="173"/>
      <c r="G8" s="173"/>
      <c r="H8" s="155" t="s">
        <v>2223</v>
      </c>
      <c r="I8" s="156">
        <f>IF(indice!$C$13="",indice!$D$7,indice!$C$13)</f>
        <v>0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165" t="s">
        <v>2223</v>
      </c>
      <c r="X8" s="166">
        <f>$I$8</f>
        <v>0</v>
      </c>
    </row>
    <row r="9" spans="1:24" s="42" customFormat="1" ht="14.25" customHeight="1" x14ac:dyDescent="0.2">
      <c r="A9" s="155" t="s">
        <v>4082</v>
      </c>
      <c r="B9" s="157" t="s">
        <v>4079</v>
      </c>
      <c r="C9" s="173"/>
      <c r="D9" s="173"/>
      <c r="E9" s="173"/>
      <c r="F9" s="173"/>
      <c r="G9" s="173"/>
      <c r="H9" s="155" t="s">
        <v>2221</v>
      </c>
      <c r="I9" s="156">
        <f>indice!$E$10</f>
        <v>0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5"/>
      <c r="X9" s="45"/>
    </row>
    <row r="10" spans="1:24" s="42" customFormat="1" ht="14.25" customHeight="1" x14ac:dyDescent="0.2">
      <c r="A10" s="174" t="s">
        <v>4083</v>
      </c>
      <c r="B10" s="175" t="s">
        <v>4098</v>
      </c>
      <c r="C10" s="175" t="s">
        <v>5611</v>
      </c>
      <c r="D10" s="174"/>
      <c r="E10" s="174"/>
      <c r="F10" s="174"/>
      <c r="G10" s="173"/>
      <c r="H10" s="155" t="s">
        <v>2221</v>
      </c>
      <c r="I10" s="156">
        <f>indice!$F$10</f>
        <v>0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5"/>
      <c r="X10" s="45"/>
    </row>
    <row r="11" spans="1:24" s="42" customFormat="1" ht="14.25" customHeight="1" x14ac:dyDescent="0.2">
      <c r="A11" s="55" t="s">
        <v>137</v>
      </c>
      <c r="B11" s="55" t="s">
        <v>4080</v>
      </c>
      <c r="C11" s="288" t="s">
        <v>141</v>
      </c>
      <c r="D11" s="288"/>
      <c r="E11" s="57" t="s">
        <v>143</v>
      </c>
      <c r="F11" s="67" t="s">
        <v>145</v>
      </c>
      <c r="G11" s="67" t="s">
        <v>2223</v>
      </c>
      <c r="H11" s="68" t="s">
        <v>148</v>
      </c>
      <c r="I11" s="68" t="s">
        <v>150</v>
      </c>
      <c r="J11" s="41"/>
      <c r="K11" s="68" t="s">
        <v>3564</v>
      </c>
      <c r="L11" s="68"/>
      <c r="M11" s="68" t="s">
        <v>4534</v>
      </c>
      <c r="N11" s="68"/>
      <c r="O11" s="68" t="s">
        <v>3567</v>
      </c>
      <c r="P11" s="68"/>
      <c r="Q11" s="68" t="s">
        <v>3568</v>
      </c>
      <c r="R11" s="68"/>
      <c r="S11" s="68" t="s">
        <v>3571</v>
      </c>
      <c r="T11" s="68"/>
      <c r="U11" s="68" t="s">
        <v>4536</v>
      </c>
      <c r="V11" s="77"/>
      <c r="W11" s="68" t="s">
        <v>143</v>
      </c>
      <c r="X11" s="68" t="s">
        <v>148</v>
      </c>
    </row>
    <row r="12" spans="1:24" s="42" customFormat="1" ht="14.25" customHeight="1" x14ac:dyDescent="0.2">
      <c r="A12" s="56" t="s">
        <v>138</v>
      </c>
      <c r="B12" s="56" t="s">
        <v>4078</v>
      </c>
      <c r="C12" s="290" t="s">
        <v>142</v>
      </c>
      <c r="D12" s="290"/>
      <c r="E12" s="58" t="s">
        <v>144</v>
      </c>
      <c r="F12" s="69" t="s">
        <v>146</v>
      </c>
      <c r="G12" s="69" t="s">
        <v>147</v>
      </c>
      <c r="H12" s="70" t="s">
        <v>149</v>
      </c>
      <c r="I12" s="70" t="s">
        <v>151</v>
      </c>
      <c r="K12" s="70" t="s">
        <v>3565</v>
      </c>
      <c r="L12" s="70"/>
      <c r="M12" s="70" t="s">
        <v>3566</v>
      </c>
      <c r="N12" s="70"/>
      <c r="O12" s="70" t="s">
        <v>3567</v>
      </c>
      <c r="P12" s="70"/>
      <c r="Q12" s="70" t="s">
        <v>3569</v>
      </c>
      <c r="R12" s="70"/>
      <c r="S12" s="70" t="s">
        <v>3570</v>
      </c>
      <c r="T12" s="70"/>
      <c r="U12" s="70" t="s">
        <v>4537</v>
      </c>
      <c r="V12" s="78"/>
      <c r="W12" s="70" t="s">
        <v>165</v>
      </c>
      <c r="X12" s="70" t="s">
        <v>149</v>
      </c>
    </row>
    <row r="13" spans="1:24" s="42" customFormat="1" ht="14.25" customHeight="1" x14ac:dyDescent="0.2">
      <c r="A13" s="24"/>
      <c r="B13" s="24"/>
      <c r="C13" s="24" t="s">
        <v>159</v>
      </c>
      <c r="D13" s="24" t="s">
        <v>0</v>
      </c>
      <c r="E13" s="24" t="s">
        <v>15</v>
      </c>
      <c r="F13" s="24"/>
      <c r="G13" s="24"/>
      <c r="H13" s="24" t="str">
        <f>E13</f>
        <v>€</v>
      </c>
      <c r="I13" s="24">
        <f>$I$9</f>
        <v>0</v>
      </c>
      <c r="U13" s="25" t="s">
        <v>4538</v>
      </c>
      <c r="V13" s="95"/>
      <c r="W13" s="25"/>
      <c r="X13" s="25"/>
    </row>
    <row r="14" spans="1:24" s="25" customFormat="1" ht="14.25" customHeight="1" x14ac:dyDescent="0.2">
      <c r="A14" s="167">
        <v>6040002100000</v>
      </c>
      <c r="B14" s="22" t="s">
        <v>152</v>
      </c>
      <c r="C14" s="22">
        <v>0.55000000000000004</v>
      </c>
      <c r="D14" s="22">
        <v>0.75</v>
      </c>
      <c r="E14" s="24">
        <v>590.74</v>
      </c>
      <c r="F14" s="35"/>
      <c r="G14" s="36">
        <f t="shared" ref="G14:G45" si="0">IF(F14="",IF($I$8="","",$I$8),F14)</f>
        <v>0</v>
      </c>
      <c r="H14" s="24">
        <f t="shared" ref="H14:H51" si="1">ROUND(E14*(G14),2)</f>
        <v>0</v>
      </c>
      <c r="I14" s="24">
        <f t="shared" ref="I14:I45" si="2">H14*$I$10</f>
        <v>0</v>
      </c>
      <c r="K14" s="26"/>
      <c r="L14" s="26">
        <f>IFERROR((VLOOKUP(K14,tenute!D:E,2,FALSE)),0)</f>
        <v>0</v>
      </c>
      <c r="M14" s="26"/>
      <c r="N14" s="26">
        <f>IFERROR((VLOOKUP(M14,guarnizioni!G:H,2,FALSE)),0)</f>
        <v>0</v>
      </c>
      <c r="O14" s="26"/>
      <c r="P14" s="26">
        <f>IFERROR((VLOOKUP(O14,'IP55'!A:B,2,FALSE)),0)</f>
        <v>0</v>
      </c>
      <c r="Q14" s="26"/>
      <c r="R14" s="26">
        <f>IFERROR((VLOOKUP(Q14,giranti!H:I,2,FALSE)),0)</f>
        <v>0</v>
      </c>
      <c r="S14" s="26"/>
      <c r="T14" s="26">
        <f>IFERROR((VLOOKUP(S14,'IP55'!A:C,3,FALSE)),0)</f>
        <v>0</v>
      </c>
      <c r="U14" s="26"/>
      <c r="V14" s="124" t="str">
        <f t="shared" ref="V14:V51" si="3">IF(U14="ok",(E14*0.06),"0,00")</f>
        <v>0,00</v>
      </c>
      <c r="W14" s="26" t="e">
        <f>E14+L14+N14+P14+R14+T14+V14</f>
        <v>#VALUE!</v>
      </c>
      <c r="X14" s="26" t="e">
        <f t="shared" ref="X14:X45" si="4">W14*$I$8</f>
        <v>#VALUE!</v>
      </c>
    </row>
    <row r="15" spans="1:24" s="25" customFormat="1" ht="14.25" customHeight="1" x14ac:dyDescent="0.2">
      <c r="A15" s="167">
        <v>6040004100000</v>
      </c>
      <c r="B15" s="22" t="s">
        <v>153</v>
      </c>
      <c r="C15" s="22">
        <v>0.75</v>
      </c>
      <c r="D15" s="22">
        <v>1</v>
      </c>
      <c r="E15" s="24">
        <v>625.32000000000005</v>
      </c>
      <c r="F15" s="35"/>
      <c r="G15" s="36">
        <f t="shared" si="0"/>
        <v>0</v>
      </c>
      <c r="H15" s="24">
        <f t="shared" si="1"/>
        <v>0</v>
      </c>
      <c r="I15" s="24">
        <f t="shared" si="2"/>
        <v>0</v>
      </c>
      <c r="K15" s="26"/>
      <c r="L15" s="26">
        <f>IFERROR((VLOOKUP(K15,tenute!D:E,2,FALSE)),0)</f>
        <v>0</v>
      </c>
      <c r="M15" s="26"/>
      <c r="N15" s="26">
        <f>IFERROR((VLOOKUP(M15,guarnizioni!G:H,2,FALSE)),0)</f>
        <v>0</v>
      </c>
      <c r="O15" s="26"/>
      <c r="P15" s="26">
        <f>IFERROR((VLOOKUP(O15,'IP55'!A:B,2,FALSE)),0)</f>
        <v>0</v>
      </c>
      <c r="Q15" s="26"/>
      <c r="R15" s="26">
        <f>IFERROR((VLOOKUP(Q15,giranti!H:I,2,FALSE)),0)</f>
        <v>0</v>
      </c>
      <c r="S15" s="26"/>
      <c r="T15" s="26">
        <f>IFERROR((VLOOKUP(S15,'IP55'!A:C,3,FALSE)),0)</f>
        <v>0</v>
      </c>
      <c r="U15" s="26"/>
      <c r="V15" s="124" t="str">
        <f t="shared" si="3"/>
        <v>0,00</v>
      </c>
      <c r="W15" s="26" t="e">
        <f t="shared" ref="W15:W84" si="5">E15+L15+N15+P15+R15+T15+V15</f>
        <v>#VALUE!</v>
      </c>
      <c r="X15" s="26" t="e">
        <f t="shared" si="4"/>
        <v>#VALUE!</v>
      </c>
    </row>
    <row r="16" spans="1:24" s="25" customFormat="1" ht="14.25" customHeight="1" x14ac:dyDescent="0.2">
      <c r="A16" s="167">
        <v>6040006200000</v>
      </c>
      <c r="B16" s="22" t="s">
        <v>2902</v>
      </c>
      <c r="C16" s="22">
        <v>1.1000000000000001</v>
      </c>
      <c r="D16" s="22">
        <v>1.5</v>
      </c>
      <c r="E16" s="24">
        <v>637.63</v>
      </c>
      <c r="F16" s="35"/>
      <c r="G16" s="36">
        <f t="shared" si="0"/>
        <v>0</v>
      </c>
      <c r="H16" s="24">
        <f t="shared" si="1"/>
        <v>0</v>
      </c>
      <c r="I16" s="24">
        <f t="shared" si="2"/>
        <v>0</v>
      </c>
      <c r="K16" s="26"/>
      <c r="L16" s="26">
        <f>IFERROR((VLOOKUP(K16,tenute!D:E,2,FALSE)),0)</f>
        <v>0</v>
      </c>
      <c r="M16" s="26"/>
      <c r="N16" s="26">
        <f>IFERROR((VLOOKUP(M16,guarnizioni!G:H,2,FALSE)),0)</f>
        <v>0</v>
      </c>
      <c r="O16" s="26"/>
      <c r="P16" s="26">
        <f>IFERROR((VLOOKUP(O16,'IP55'!A:B,2,FALSE)),0)</f>
        <v>0</v>
      </c>
      <c r="Q16" s="26"/>
      <c r="R16" s="26">
        <f>IFERROR((VLOOKUP(Q16,giranti!H:I,2,FALSE)),0)</f>
        <v>0</v>
      </c>
      <c r="S16" s="26"/>
      <c r="T16" s="26">
        <f>IFERROR((VLOOKUP(S16,'IP55'!A:C,3,FALSE)),0)</f>
        <v>0</v>
      </c>
      <c r="U16" s="26"/>
      <c r="V16" s="124" t="str">
        <f t="shared" si="3"/>
        <v>0,00</v>
      </c>
      <c r="W16" s="26" t="e">
        <f t="shared" si="5"/>
        <v>#VALUE!</v>
      </c>
      <c r="X16" s="26" t="e">
        <f t="shared" si="4"/>
        <v>#VALUE!</v>
      </c>
    </row>
    <row r="17" spans="1:24" s="25" customFormat="1" ht="14.25" customHeight="1" x14ac:dyDescent="0.2">
      <c r="A17" s="167">
        <v>6040008200000</v>
      </c>
      <c r="B17" s="22" t="s">
        <v>2903</v>
      </c>
      <c r="C17" s="22">
        <v>1.5</v>
      </c>
      <c r="D17" s="22">
        <v>2</v>
      </c>
      <c r="E17" s="24">
        <v>704.28</v>
      </c>
      <c r="F17" s="35"/>
      <c r="G17" s="36">
        <f t="shared" si="0"/>
        <v>0</v>
      </c>
      <c r="H17" s="24">
        <f t="shared" si="1"/>
        <v>0</v>
      </c>
      <c r="I17" s="24">
        <f t="shared" si="2"/>
        <v>0</v>
      </c>
      <c r="K17" s="26"/>
      <c r="L17" s="26">
        <f>IFERROR((VLOOKUP(K17,tenute!D:E,2,FALSE)),0)</f>
        <v>0</v>
      </c>
      <c r="M17" s="26"/>
      <c r="N17" s="26">
        <f>IFERROR((VLOOKUP(M17,guarnizioni!G:H,2,FALSE)),0)</f>
        <v>0</v>
      </c>
      <c r="O17" s="26"/>
      <c r="P17" s="26">
        <f>IFERROR((VLOOKUP(O17,'IP55'!A:B,2,FALSE)),0)</f>
        <v>0</v>
      </c>
      <c r="Q17" s="26"/>
      <c r="R17" s="26">
        <f>IFERROR((VLOOKUP(Q17,giranti!H:I,2,FALSE)),0)</f>
        <v>0</v>
      </c>
      <c r="S17" s="26"/>
      <c r="T17" s="26">
        <f>IFERROR((VLOOKUP(S17,'IP55'!A:C,3,FALSE)),0)</f>
        <v>0</v>
      </c>
      <c r="U17" s="26"/>
      <c r="V17" s="124" t="str">
        <f t="shared" si="3"/>
        <v>0,00</v>
      </c>
      <c r="W17" s="26" t="e">
        <f t="shared" si="5"/>
        <v>#VALUE!</v>
      </c>
      <c r="X17" s="26" t="e">
        <f t="shared" si="4"/>
        <v>#VALUE!</v>
      </c>
    </row>
    <row r="18" spans="1:24" s="25" customFormat="1" ht="14.25" customHeight="1" x14ac:dyDescent="0.2">
      <c r="A18" s="167">
        <v>6040012200000</v>
      </c>
      <c r="B18" s="22" t="s">
        <v>2904</v>
      </c>
      <c r="C18" s="22">
        <v>1.5</v>
      </c>
      <c r="D18" s="22">
        <v>2</v>
      </c>
      <c r="E18" s="24">
        <v>746.19</v>
      </c>
      <c r="F18" s="35"/>
      <c r="G18" s="36">
        <f t="shared" si="0"/>
        <v>0</v>
      </c>
      <c r="H18" s="24">
        <f t="shared" si="1"/>
        <v>0</v>
      </c>
      <c r="I18" s="24">
        <f t="shared" si="2"/>
        <v>0</v>
      </c>
      <c r="K18" s="26"/>
      <c r="L18" s="26">
        <f>IFERROR((VLOOKUP(K18,tenute!D:E,2,FALSE)),0)</f>
        <v>0</v>
      </c>
      <c r="M18" s="26"/>
      <c r="N18" s="26">
        <f>IFERROR((VLOOKUP(M18,guarnizioni!G:H,2,FALSE)),0)</f>
        <v>0</v>
      </c>
      <c r="O18" s="26"/>
      <c r="P18" s="26">
        <f>IFERROR((VLOOKUP(O18,'IP55'!A:B,2,FALSE)),0)</f>
        <v>0</v>
      </c>
      <c r="Q18" s="26"/>
      <c r="R18" s="26">
        <f>IFERROR((VLOOKUP(Q18,giranti!H:I,2,FALSE)),0)</f>
        <v>0</v>
      </c>
      <c r="S18" s="26"/>
      <c r="T18" s="26">
        <f>IFERROR((VLOOKUP(S18,'IP55'!A:C,3,FALSE)),0)</f>
        <v>0</v>
      </c>
      <c r="U18" s="26"/>
      <c r="V18" s="124" t="str">
        <f t="shared" si="3"/>
        <v>0,00</v>
      </c>
      <c r="W18" s="26" t="e">
        <f t="shared" si="5"/>
        <v>#VALUE!</v>
      </c>
      <c r="X18" s="26" t="e">
        <f t="shared" si="4"/>
        <v>#VALUE!</v>
      </c>
    </row>
    <row r="19" spans="1:24" s="25" customFormat="1" ht="14.25" customHeight="1" x14ac:dyDescent="0.2">
      <c r="A19" s="167">
        <v>6040016300000</v>
      </c>
      <c r="B19" s="22" t="s">
        <v>2905</v>
      </c>
      <c r="C19" s="22">
        <v>2.2000000000000002</v>
      </c>
      <c r="D19" s="22">
        <v>3</v>
      </c>
      <c r="E19" s="24">
        <v>854.69</v>
      </c>
      <c r="F19" s="35"/>
      <c r="G19" s="36">
        <f t="shared" si="0"/>
        <v>0</v>
      </c>
      <c r="H19" s="24">
        <f t="shared" si="1"/>
        <v>0</v>
      </c>
      <c r="I19" s="24">
        <f t="shared" si="2"/>
        <v>0</v>
      </c>
      <c r="K19" s="26"/>
      <c r="L19" s="26">
        <f>IFERROR((VLOOKUP(K19,tenute!D:E,2,FALSE)),0)</f>
        <v>0</v>
      </c>
      <c r="M19" s="26"/>
      <c r="N19" s="26">
        <f>IFERROR((VLOOKUP(M19,guarnizioni!G:H,2,FALSE)),0)</f>
        <v>0</v>
      </c>
      <c r="O19" s="26"/>
      <c r="P19" s="26">
        <f>IFERROR((VLOOKUP(O19,'IP55'!A:B,2,FALSE)),0)</f>
        <v>0</v>
      </c>
      <c r="Q19" s="26"/>
      <c r="R19" s="26">
        <f>IFERROR((VLOOKUP(Q19,giranti!H:I,2,FALSE)),0)</f>
        <v>0</v>
      </c>
      <c r="S19" s="26"/>
      <c r="T19" s="26">
        <f>IFERROR((VLOOKUP(S19,'IP55'!A:C,3,FALSE)),0)</f>
        <v>0</v>
      </c>
      <c r="U19" s="26"/>
      <c r="V19" s="124" t="str">
        <f t="shared" si="3"/>
        <v>0,00</v>
      </c>
      <c r="W19" s="26" t="e">
        <f t="shared" si="5"/>
        <v>#VALUE!</v>
      </c>
      <c r="X19" s="26" t="e">
        <f t="shared" si="4"/>
        <v>#VALUE!</v>
      </c>
    </row>
    <row r="20" spans="1:24" s="25" customFormat="1" ht="14.25" customHeight="1" x14ac:dyDescent="0.2">
      <c r="A20" s="167">
        <v>6040020300000</v>
      </c>
      <c r="B20" s="22" t="s">
        <v>2906</v>
      </c>
      <c r="C20" s="22">
        <v>2.2000000000000002</v>
      </c>
      <c r="D20" s="22">
        <v>3</v>
      </c>
      <c r="E20" s="24">
        <v>925.01</v>
      </c>
      <c r="F20" s="35"/>
      <c r="G20" s="36">
        <f t="shared" si="0"/>
        <v>0</v>
      </c>
      <c r="H20" s="24">
        <f t="shared" si="1"/>
        <v>0</v>
      </c>
      <c r="I20" s="24">
        <f t="shared" si="2"/>
        <v>0</v>
      </c>
      <c r="K20" s="26"/>
      <c r="L20" s="26">
        <f>IFERROR((VLOOKUP(K20,tenute!D:E,2,FALSE)),0)</f>
        <v>0</v>
      </c>
      <c r="M20" s="26"/>
      <c r="N20" s="26">
        <f>IFERROR((VLOOKUP(M20,guarnizioni!G:H,2,FALSE)),0)</f>
        <v>0</v>
      </c>
      <c r="O20" s="26"/>
      <c r="P20" s="26">
        <f>IFERROR((VLOOKUP(O20,'IP55'!A:B,2,FALSE)),0)</f>
        <v>0</v>
      </c>
      <c r="Q20" s="26"/>
      <c r="R20" s="26">
        <f>IFERROR((VLOOKUP(Q20,giranti!H:I,2,FALSE)),0)</f>
        <v>0</v>
      </c>
      <c r="S20" s="26"/>
      <c r="T20" s="26">
        <f>IFERROR((VLOOKUP(S20,'IP55'!A:C,3,FALSE)),0)</f>
        <v>0</v>
      </c>
      <c r="U20" s="26"/>
      <c r="V20" s="124" t="str">
        <f t="shared" si="3"/>
        <v>0,00</v>
      </c>
      <c r="W20" s="26" t="e">
        <f t="shared" si="5"/>
        <v>#VALUE!</v>
      </c>
      <c r="X20" s="26" t="e">
        <f t="shared" si="4"/>
        <v>#VALUE!</v>
      </c>
    </row>
    <row r="21" spans="1:24" s="25" customFormat="1" ht="14.25" customHeight="1" x14ac:dyDescent="0.2">
      <c r="A21" s="167">
        <v>6040024200000</v>
      </c>
      <c r="B21" s="22" t="s">
        <v>3943</v>
      </c>
      <c r="C21" s="22">
        <v>3</v>
      </c>
      <c r="D21" s="22">
        <v>4</v>
      </c>
      <c r="E21" s="24">
        <v>1038.5</v>
      </c>
      <c r="F21" s="35"/>
      <c r="G21" s="36">
        <f t="shared" si="0"/>
        <v>0</v>
      </c>
      <c r="H21" s="24">
        <f t="shared" si="1"/>
        <v>0</v>
      </c>
      <c r="I21" s="24">
        <f t="shared" si="2"/>
        <v>0</v>
      </c>
      <c r="K21" s="26"/>
      <c r="L21" s="26">
        <f>IFERROR((VLOOKUP(K21,tenute!D:E,2,FALSE)),0)</f>
        <v>0</v>
      </c>
      <c r="M21" s="26"/>
      <c r="N21" s="26">
        <f>IFERROR((VLOOKUP(M21,guarnizioni!G:H,2,FALSE)),0)</f>
        <v>0</v>
      </c>
      <c r="O21" s="26"/>
      <c r="P21" s="26">
        <f>IFERROR((VLOOKUP(O21,'IP55'!A:B,2,FALSE)),0)</f>
        <v>0</v>
      </c>
      <c r="Q21" s="26"/>
      <c r="R21" s="26">
        <f>IFERROR((VLOOKUP(Q21,giranti!H:I,2,FALSE)),0)</f>
        <v>0</v>
      </c>
      <c r="S21" s="26"/>
      <c r="T21" s="26">
        <f>IFERROR((VLOOKUP(S21,'IP55'!A:C,3,FALSE)),0)</f>
        <v>0</v>
      </c>
      <c r="U21" s="26"/>
      <c r="V21" s="124" t="str">
        <f t="shared" si="3"/>
        <v>0,00</v>
      </c>
      <c r="W21" s="26" t="e">
        <f t="shared" si="5"/>
        <v>#VALUE!</v>
      </c>
      <c r="X21" s="26" t="e">
        <f t="shared" si="4"/>
        <v>#VALUE!</v>
      </c>
    </row>
    <row r="22" spans="1:24" s="25" customFormat="1" ht="14.25" customHeight="1" x14ac:dyDescent="0.2">
      <c r="A22" s="167">
        <v>6040030300000</v>
      </c>
      <c r="B22" s="22" t="s">
        <v>2907</v>
      </c>
      <c r="C22" s="22">
        <v>4</v>
      </c>
      <c r="D22" s="22">
        <v>5.5</v>
      </c>
      <c r="E22" s="24">
        <v>1180.28</v>
      </c>
      <c r="F22" s="35"/>
      <c r="G22" s="36">
        <f t="shared" si="0"/>
        <v>0</v>
      </c>
      <c r="H22" s="24">
        <f t="shared" si="1"/>
        <v>0</v>
      </c>
      <c r="I22" s="24">
        <f t="shared" si="2"/>
        <v>0</v>
      </c>
      <c r="K22" s="26"/>
      <c r="L22" s="26">
        <f>IFERROR((VLOOKUP(K22,tenute!D:E,2,FALSE)),0)</f>
        <v>0</v>
      </c>
      <c r="M22" s="26"/>
      <c r="N22" s="26">
        <f>IFERROR((VLOOKUP(M22,guarnizioni!G:H,2,FALSE)),0)</f>
        <v>0</v>
      </c>
      <c r="O22" s="26"/>
      <c r="P22" s="26">
        <f>IFERROR((VLOOKUP(O22,'IP55'!A:B,2,FALSE)),0)</f>
        <v>0</v>
      </c>
      <c r="Q22" s="26"/>
      <c r="R22" s="26">
        <f>IFERROR((VLOOKUP(Q22,giranti!H:I,2,FALSE)),0)</f>
        <v>0</v>
      </c>
      <c r="S22" s="26"/>
      <c r="T22" s="26">
        <f>IFERROR((VLOOKUP(S22,'IP55'!A:C,3,FALSE)),0)</f>
        <v>0</v>
      </c>
      <c r="U22" s="26"/>
      <c r="V22" s="124" t="str">
        <f>IF(U22="ok",(E22*0.06),"0,00")</f>
        <v>0,00</v>
      </c>
      <c r="W22" s="26" t="e">
        <f t="shared" si="5"/>
        <v>#VALUE!</v>
      </c>
      <c r="X22" s="26" t="e">
        <f t="shared" si="4"/>
        <v>#VALUE!</v>
      </c>
    </row>
    <row r="23" spans="1:24" s="25" customFormat="1" ht="14.25" customHeight="1" x14ac:dyDescent="0.2">
      <c r="A23" s="167">
        <v>6040231000000</v>
      </c>
      <c r="B23" s="22" t="s">
        <v>4912</v>
      </c>
      <c r="C23" s="22">
        <v>2.2000000000000002</v>
      </c>
      <c r="D23" s="22">
        <v>3</v>
      </c>
      <c r="E23" s="24">
        <v>854.69</v>
      </c>
      <c r="F23" s="35"/>
      <c r="G23" s="36">
        <f t="shared" si="0"/>
        <v>0</v>
      </c>
      <c r="H23" s="24">
        <f t="shared" ref="H23:H28" si="6">ROUND(E23*(G23),2)</f>
        <v>0</v>
      </c>
      <c r="I23" s="24">
        <f t="shared" si="2"/>
        <v>0</v>
      </c>
      <c r="K23" s="26"/>
      <c r="L23" s="26">
        <f>IFERROR((VLOOKUP(K23,tenute!D:E,2,FALSE)),0)</f>
        <v>0</v>
      </c>
      <c r="M23" s="26"/>
      <c r="N23" s="26">
        <f>IFERROR((VLOOKUP(M23,guarnizioni!G:H,2,FALSE)),0)</f>
        <v>0</v>
      </c>
      <c r="O23" s="26"/>
      <c r="P23" s="26">
        <f>IFERROR((VLOOKUP(O23,'IP55'!A:B,2,FALSE)),0)</f>
        <v>0</v>
      </c>
      <c r="R23" s="26"/>
      <c r="S23" s="26"/>
      <c r="T23" s="26">
        <f>IFERROR((VLOOKUP(S23,'IP55'!A:C,3,FALSE)),0)</f>
        <v>0</v>
      </c>
      <c r="U23" s="26"/>
      <c r="V23" s="124" t="str">
        <f t="shared" ref="V23:V28" si="7">IF(U23="ok",(E23*0.06),"0,00")</f>
        <v>0,00</v>
      </c>
      <c r="W23" s="26" t="e">
        <f t="shared" ref="W23:W28" si="8">E23+L23+N23+P23+R23+T23+V23</f>
        <v>#VALUE!</v>
      </c>
      <c r="X23" s="26" t="e">
        <f t="shared" si="4"/>
        <v>#VALUE!</v>
      </c>
    </row>
    <row r="24" spans="1:24" s="25" customFormat="1" ht="14.25" customHeight="1" x14ac:dyDescent="0.2">
      <c r="A24" s="167">
        <v>6040233000000</v>
      </c>
      <c r="B24" s="22" t="s">
        <v>4913</v>
      </c>
      <c r="C24" s="22">
        <v>3</v>
      </c>
      <c r="D24" s="22">
        <v>4</v>
      </c>
      <c r="E24" s="24">
        <v>962.01</v>
      </c>
      <c r="F24" s="35"/>
      <c r="G24" s="36">
        <f t="shared" si="0"/>
        <v>0</v>
      </c>
      <c r="H24" s="24">
        <f t="shared" si="6"/>
        <v>0</v>
      </c>
      <c r="I24" s="24">
        <f t="shared" si="2"/>
        <v>0</v>
      </c>
      <c r="K24" s="26"/>
      <c r="L24" s="26">
        <f>IFERROR((VLOOKUP(K24,tenute!D:E,2,FALSE)),0)</f>
        <v>0</v>
      </c>
      <c r="M24" s="26"/>
      <c r="N24" s="26">
        <f>IFERROR((VLOOKUP(M24,guarnizioni!G:H,2,FALSE)),0)</f>
        <v>0</v>
      </c>
      <c r="O24" s="26"/>
      <c r="P24" s="26">
        <f>IFERROR((VLOOKUP(O24,'IP55'!A:B,2,FALSE)),0)</f>
        <v>0</v>
      </c>
      <c r="Q24" s="26"/>
      <c r="R24" s="26"/>
      <c r="S24" s="26"/>
      <c r="T24" s="26">
        <f>IFERROR((VLOOKUP(S24,'IP55'!A:C,3,FALSE)),0)</f>
        <v>0</v>
      </c>
      <c r="U24" s="26"/>
      <c r="V24" s="124" t="str">
        <f t="shared" si="7"/>
        <v>0,00</v>
      </c>
      <c r="W24" s="26" t="e">
        <f t="shared" si="8"/>
        <v>#VALUE!</v>
      </c>
      <c r="X24" s="26" t="e">
        <f t="shared" si="4"/>
        <v>#VALUE!</v>
      </c>
    </row>
    <row r="25" spans="1:24" s="25" customFormat="1" ht="14.25" customHeight="1" x14ac:dyDescent="0.2">
      <c r="A25" s="167">
        <v>6040236000000</v>
      </c>
      <c r="B25" s="22" t="s">
        <v>4914</v>
      </c>
      <c r="C25" s="22">
        <v>4</v>
      </c>
      <c r="D25" s="22">
        <v>5.5</v>
      </c>
      <c r="E25" s="24">
        <v>1128.43</v>
      </c>
      <c r="F25" s="35"/>
      <c r="G25" s="36">
        <f t="shared" si="0"/>
        <v>0</v>
      </c>
      <c r="H25" s="24">
        <f t="shared" si="6"/>
        <v>0</v>
      </c>
      <c r="I25" s="24">
        <f t="shared" si="2"/>
        <v>0</v>
      </c>
      <c r="K25" s="26"/>
      <c r="L25" s="26">
        <f>IFERROR((VLOOKUP(K25,tenute!D:E,2,FALSE)),0)</f>
        <v>0</v>
      </c>
      <c r="M25" s="26"/>
      <c r="N25" s="26">
        <f>IFERROR((VLOOKUP(M25,guarnizioni!G:H,2,FALSE)),0)</f>
        <v>0</v>
      </c>
      <c r="O25" s="26"/>
      <c r="P25" s="26">
        <f>IFERROR((VLOOKUP(O25,'IP55'!A:B,2,FALSE)),0)</f>
        <v>0</v>
      </c>
      <c r="R25" s="26"/>
      <c r="S25" s="26"/>
      <c r="T25" s="26">
        <f>IFERROR((VLOOKUP(S25,'IP55'!A:C,3,FALSE)),0)</f>
        <v>0</v>
      </c>
      <c r="U25" s="26"/>
      <c r="V25" s="124" t="str">
        <f t="shared" si="7"/>
        <v>0,00</v>
      </c>
      <c r="W25" s="26" t="e">
        <f t="shared" si="8"/>
        <v>#VALUE!</v>
      </c>
      <c r="X25" s="26" t="e">
        <f t="shared" si="4"/>
        <v>#VALUE!</v>
      </c>
    </row>
    <row r="26" spans="1:24" s="25" customFormat="1" ht="14.25" customHeight="1" x14ac:dyDescent="0.2">
      <c r="A26" s="167">
        <v>6040238000000</v>
      </c>
      <c r="B26" s="22" t="s">
        <v>4915</v>
      </c>
      <c r="C26" s="22">
        <v>4</v>
      </c>
      <c r="D26" s="22">
        <v>5.5</v>
      </c>
      <c r="E26" s="24">
        <v>1180.28</v>
      </c>
      <c r="F26" s="35"/>
      <c r="G26" s="36">
        <f t="shared" si="0"/>
        <v>0</v>
      </c>
      <c r="H26" s="24">
        <f t="shared" si="6"/>
        <v>0</v>
      </c>
      <c r="I26" s="24">
        <f t="shared" si="2"/>
        <v>0</v>
      </c>
      <c r="K26" s="26"/>
      <c r="L26" s="26">
        <f>IFERROR((VLOOKUP(K26,tenute!D:E,2,FALSE)),0)</f>
        <v>0</v>
      </c>
      <c r="M26" s="26"/>
      <c r="N26" s="26">
        <f>IFERROR((VLOOKUP(M26,guarnizioni!G:H,2,FALSE)),0)</f>
        <v>0</v>
      </c>
      <c r="O26" s="26"/>
      <c r="P26" s="26">
        <f>IFERROR((VLOOKUP(O26,'IP55'!A:B,2,FALSE)),0)</f>
        <v>0</v>
      </c>
      <c r="Q26" s="26"/>
      <c r="R26" s="26">
        <f>IFERROR((VLOOKUP(#REF!,giranti!H:I,2,FALSE)),0)</f>
        <v>0</v>
      </c>
      <c r="S26" s="26"/>
      <c r="T26" s="26">
        <f>IFERROR((VLOOKUP(S26,'IP55'!A:C,3,FALSE)),0)</f>
        <v>0</v>
      </c>
      <c r="U26" s="26"/>
      <c r="V26" s="124" t="str">
        <f t="shared" si="7"/>
        <v>0,00</v>
      </c>
      <c r="W26" s="26" t="e">
        <f t="shared" si="8"/>
        <v>#VALUE!</v>
      </c>
      <c r="X26" s="26" t="e">
        <f t="shared" si="4"/>
        <v>#VALUE!</v>
      </c>
    </row>
    <row r="27" spans="1:24" s="25" customFormat="1" ht="14.25" customHeight="1" x14ac:dyDescent="0.2">
      <c r="A27" s="167">
        <v>6040240000000</v>
      </c>
      <c r="B27" s="22" t="s">
        <v>4916</v>
      </c>
      <c r="C27" s="22">
        <v>5</v>
      </c>
      <c r="D27" s="22">
        <v>7.5</v>
      </c>
      <c r="E27" s="24">
        <v>1620.88</v>
      </c>
      <c r="F27" s="35"/>
      <c r="G27" s="36">
        <f t="shared" si="0"/>
        <v>0</v>
      </c>
      <c r="H27" s="24">
        <f t="shared" si="6"/>
        <v>0</v>
      </c>
      <c r="I27" s="24">
        <f t="shared" si="2"/>
        <v>0</v>
      </c>
      <c r="K27" s="26"/>
      <c r="L27" s="26">
        <f>IFERROR((VLOOKUP(K27,tenute!D:E,2,FALSE)),0)</f>
        <v>0</v>
      </c>
      <c r="M27" s="26"/>
      <c r="N27" s="26">
        <f>IFERROR((VLOOKUP(M27,guarnizioni!G:H,2,FALSE)),0)</f>
        <v>0</v>
      </c>
      <c r="O27" s="26"/>
      <c r="P27" s="26">
        <f>IFERROR((VLOOKUP(O27,'IP55'!A:B,2,FALSE)),0)</f>
        <v>0</v>
      </c>
      <c r="Q27" s="26"/>
      <c r="R27" s="26">
        <f>IFERROR((VLOOKUP(Q27,giranti!H:I,2,FALSE)),0)</f>
        <v>0</v>
      </c>
      <c r="S27" s="26"/>
      <c r="T27" s="26">
        <f>IFERROR((VLOOKUP(S27,'IP55'!A:C,3,FALSE)),0)</f>
        <v>0</v>
      </c>
      <c r="U27" s="26"/>
      <c r="V27" s="124" t="str">
        <f t="shared" si="7"/>
        <v>0,00</v>
      </c>
      <c r="W27" s="26" t="e">
        <f t="shared" si="8"/>
        <v>#VALUE!</v>
      </c>
      <c r="X27" s="26" t="e">
        <f t="shared" si="4"/>
        <v>#VALUE!</v>
      </c>
    </row>
    <row r="28" spans="1:24" s="25" customFormat="1" ht="14.25" customHeight="1" x14ac:dyDescent="0.2">
      <c r="A28" s="167">
        <v>6040242000000</v>
      </c>
      <c r="B28" s="22" t="s">
        <v>4917</v>
      </c>
      <c r="C28" s="22">
        <v>7.5</v>
      </c>
      <c r="D28" s="22">
        <v>10</v>
      </c>
      <c r="E28" s="24">
        <v>1764.48</v>
      </c>
      <c r="F28" s="35"/>
      <c r="G28" s="36">
        <f t="shared" si="0"/>
        <v>0</v>
      </c>
      <c r="H28" s="24">
        <f t="shared" si="6"/>
        <v>0</v>
      </c>
      <c r="I28" s="24">
        <f t="shared" si="2"/>
        <v>0</v>
      </c>
      <c r="K28" s="26"/>
      <c r="L28" s="26">
        <f>IFERROR((VLOOKUP(K28,tenute!D:E,2,FALSE)),0)</f>
        <v>0</v>
      </c>
      <c r="M28" s="26"/>
      <c r="N28" s="26">
        <f>IFERROR((VLOOKUP(M28,guarnizioni!G:H,2,FALSE)),0)</f>
        <v>0</v>
      </c>
      <c r="O28" s="26"/>
      <c r="P28" s="26">
        <f>IFERROR((VLOOKUP(O28,'IP55'!A:B,2,FALSE)),0)</f>
        <v>0</v>
      </c>
      <c r="Q28" s="26"/>
      <c r="R28" s="26">
        <f>IFERROR((VLOOKUP(Q28,giranti!H:I,2,FALSE)),0)</f>
        <v>0</v>
      </c>
      <c r="S28" s="26"/>
      <c r="T28" s="26">
        <f>IFERROR((VLOOKUP(S28,'IP55'!A:C,3,FALSE)),0)</f>
        <v>0</v>
      </c>
      <c r="U28" s="26"/>
      <c r="V28" s="124" t="str">
        <f t="shared" si="7"/>
        <v>0,00</v>
      </c>
      <c r="W28" s="26" t="e">
        <f t="shared" si="8"/>
        <v>#VALUE!</v>
      </c>
      <c r="X28" s="26" t="e">
        <f t="shared" si="4"/>
        <v>#VALUE!</v>
      </c>
    </row>
    <row r="29" spans="1:24" s="25" customFormat="1" ht="14.25" customHeight="1" x14ac:dyDescent="0.2">
      <c r="A29" s="167">
        <v>6040032200000</v>
      </c>
      <c r="B29" s="22" t="s">
        <v>2908</v>
      </c>
      <c r="C29" s="22">
        <v>1.1000000000000001</v>
      </c>
      <c r="D29" s="22">
        <v>1.5</v>
      </c>
      <c r="E29" s="24">
        <v>672.2</v>
      </c>
      <c r="F29" s="35"/>
      <c r="G29" s="36">
        <f t="shared" si="0"/>
        <v>0</v>
      </c>
      <c r="H29" s="24">
        <f t="shared" si="1"/>
        <v>0</v>
      </c>
      <c r="I29" s="24">
        <f t="shared" si="2"/>
        <v>0</v>
      </c>
      <c r="K29" s="26"/>
      <c r="L29" s="26">
        <f>IFERROR((VLOOKUP(K29,tenute!D:E,2,FALSE)),0)</f>
        <v>0</v>
      </c>
      <c r="M29" s="26"/>
      <c r="N29" s="26">
        <f>IFERROR((VLOOKUP(M29,guarnizioni!G:H,2,FALSE)),0)</f>
        <v>0</v>
      </c>
      <c r="O29" s="26"/>
      <c r="P29" s="26">
        <f>IFERROR((VLOOKUP(O29,'IP55'!A:B,2,FALSE)),0)</f>
        <v>0</v>
      </c>
      <c r="Q29" s="26"/>
      <c r="R29" s="26">
        <f>IFERROR((VLOOKUP(Q29,giranti!H:I,2,FALSE)),0)</f>
        <v>0</v>
      </c>
      <c r="S29" s="26"/>
      <c r="T29" s="26">
        <f>IFERROR((VLOOKUP(S29,'IP55'!A:C,3,FALSE)),0)</f>
        <v>0</v>
      </c>
      <c r="U29" s="26"/>
      <c r="V29" s="124" t="str">
        <f t="shared" si="3"/>
        <v>0,00</v>
      </c>
      <c r="W29" s="26" t="e">
        <f t="shared" si="5"/>
        <v>#VALUE!</v>
      </c>
      <c r="X29" s="26" t="e">
        <f t="shared" si="4"/>
        <v>#VALUE!</v>
      </c>
    </row>
    <row r="30" spans="1:24" s="25" customFormat="1" ht="14.25" customHeight="1" x14ac:dyDescent="0.2">
      <c r="A30" s="167">
        <v>6040034200000</v>
      </c>
      <c r="B30" s="22" t="s">
        <v>2909</v>
      </c>
      <c r="C30" s="22">
        <v>1.5</v>
      </c>
      <c r="D30" s="22">
        <v>2</v>
      </c>
      <c r="E30" s="24">
        <v>741.24</v>
      </c>
      <c r="F30" s="35"/>
      <c r="G30" s="36">
        <f t="shared" si="0"/>
        <v>0</v>
      </c>
      <c r="H30" s="24">
        <f t="shared" si="1"/>
        <v>0</v>
      </c>
      <c r="I30" s="24">
        <f t="shared" si="2"/>
        <v>0</v>
      </c>
      <c r="K30" s="26"/>
      <c r="L30" s="26">
        <f>IFERROR((VLOOKUP(K30,tenute!D:E,2,FALSE)),0)</f>
        <v>0</v>
      </c>
      <c r="M30" s="26"/>
      <c r="N30" s="26">
        <f>IFERROR((VLOOKUP(M30,guarnizioni!G:H,2,FALSE)),0)</f>
        <v>0</v>
      </c>
      <c r="O30" s="26"/>
      <c r="P30" s="26">
        <f>IFERROR((VLOOKUP(O30,'IP55'!A:B,2,FALSE)),0)</f>
        <v>0</v>
      </c>
      <c r="Q30" s="26"/>
      <c r="R30" s="26">
        <f>IFERROR((VLOOKUP(Q30,giranti!H:I,2,FALSE)),0)</f>
        <v>0</v>
      </c>
      <c r="S30" s="26"/>
      <c r="T30" s="26">
        <f>IFERROR((VLOOKUP(S30,'IP55'!A:C,3,FALSE)),0)</f>
        <v>0</v>
      </c>
      <c r="U30" s="26"/>
      <c r="V30" s="124" t="str">
        <f t="shared" si="3"/>
        <v>0,00</v>
      </c>
      <c r="W30" s="26" t="e">
        <f t="shared" si="5"/>
        <v>#VALUE!</v>
      </c>
      <c r="X30" s="26" t="e">
        <f t="shared" si="4"/>
        <v>#VALUE!</v>
      </c>
    </row>
    <row r="31" spans="1:24" s="25" customFormat="1" ht="14.25" customHeight="1" x14ac:dyDescent="0.2">
      <c r="A31" s="167">
        <v>6040038300000</v>
      </c>
      <c r="B31" s="22" t="s">
        <v>2910</v>
      </c>
      <c r="C31" s="22">
        <v>2.2000000000000002</v>
      </c>
      <c r="D31" s="22">
        <v>3</v>
      </c>
      <c r="E31" s="24">
        <v>806.56</v>
      </c>
      <c r="F31" s="35"/>
      <c r="G31" s="36">
        <f t="shared" si="0"/>
        <v>0</v>
      </c>
      <c r="H31" s="24">
        <f t="shared" si="1"/>
        <v>0</v>
      </c>
      <c r="I31" s="24">
        <f t="shared" si="2"/>
        <v>0</v>
      </c>
      <c r="K31" s="26"/>
      <c r="L31" s="26">
        <f>IFERROR((VLOOKUP(K31,tenute!D:E,2,FALSE)),0)</f>
        <v>0</v>
      </c>
      <c r="M31" s="26"/>
      <c r="N31" s="26">
        <f>IFERROR((VLOOKUP(M31,guarnizioni!G:H,2,FALSE)),0)</f>
        <v>0</v>
      </c>
      <c r="O31" s="26"/>
      <c r="P31" s="26">
        <f>IFERROR((VLOOKUP(O31,'IP55'!A:B,2,FALSE)),0)</f>
        <v>0</v>
      </c>
      <c r="Q31" s="26"/>
      <c r="R31" s="26">
        <f>IFERROR((VLOOKUP(Q31,giranti!H:I,2,FALSE)),0)</f>
        <v>0</v>
      </c>
      <c r="S31" s="26"/>
      <c r="T31" s="26">
        <f>IFERROR((VLOOKUP(S31,'IP55'!A:C,3,FALSE)),0)</f>
        <v>0</v>
      </c>
      <c r="U31" s="26"/>
      <c r="V31" s="124" t="str">
        <f t="shared" si="3"/>
        <v>0,00</v>
      </c>
      <c r="W31" s="26" t="e">
        <f t="shared" si="5"/>
        <v>#VALUE!</v>
      </c>
      <c r="X31" s="26" t="e">
        <f t="shared" si="4"/>
        <v>#VALUE!</v>
      </c>
    </row>
    <row r="32" spans="1:24" s="25" customFormat="1" ht="14.25" customHeight="1" x14ac:dyDescent="0.2">
      <c r="A32" s="167">
        <v>6040042300000</v>
      </c>
      <c r="B32" s="22" t="s">
        <v>2911</v>
      </c>
      <c r="C32" s="22">
        <v>2.2000000000000002</v>
      </c>
      <c r="D32" s="22">
        <v>3</v>
      </c>
      <c r="E32" s="24">
        <v>881.83</v>
      </c>
      <c r="F32" s="35"/>
      <c r="G32" s="36">
        <f t="shared" si="0"/>
        <v>0</v>
      </c>
      <c r="H32" s="24">
        <f t="shared" si="1"/>
        <v>0</v>
      </c>
      <c r="I32" s="24">
        <f t="shared" si="2"/>
        <v>0</v>
      </c>
      <c r="K32" s="26"/>
      <c r="L32" s="26">
        <f>IFERROR((VLOOKUP(K32,tenute!D:E,2,FALSE)),0)</f>
        <v>0</v>
      </c>
      <c r="M32" s="26"/>
      <c r="N32" s="26">
        <f>IFERROR((VLOOKUP(M32,guarnizioni!G:H,2,FALSE)),0)</f>
        <v>0</v>
      </c>
      <c r="O32" s="26"/>
      <c r="P32" s="26">
        <f>IFERROR((VLOOKUP(O32,'IP55'!A:B,2,FALSE)),0)</f>
        <v>0</v>
      </c>
      <c r="Q32" s="26"/>
      <c r="R32" s="26">
        <f>IFERROR((VLOOKUP(Q32,giranti!H:I,2,FALSE)),0)</f>
        <v>0</v>
      </c>
      <c r="S32" s="26"/>
      <c r="T32" s="26">
        <f>IFERROR((VLOOKUP(S32,'IP55'!A:C,3,FALSE)),0)</f>
        <v>0</v>
      </c>
      <c r="U32" s="26"/>
      <c r="V32" s="124" t="str">
        <f t="shared" si="3"/>
        <v>0,00</v>
      </c>
      <c r="W32" s="26" t="e">
        <f t="shared" si="5"/>
        <v>#VALUE!</v>
      </c>
      <c r="X32" s="26" t="e">
        <f t="shared" si="4"/>
        <v>#VALUE!</v>
      </c>
    </row>
    <row r="33" spans="1:24" s="25" customFormat="1" ht="14.25" customHeight="1" x14ac:dyDescent="0.2">
      <c r="A33" s="167">
        <v>6040046200000</v>
      </c>
      <c r="B33" s="22" t="s">
        <v>3944</v>
      </c>
      <c r="C33" s="22">
        <v>3</v>
      </c>
      <c r="D33" s="22">
        <v>4</v>
      </c>
      <c r="E33" s="24">
        <v>989.17</v>
      </c>
      <c r="F33" s="35"/>
      <c r="G33" s="36">
        <f t="shared" si="0"/>
        <v>0</v>
      </c>
      <c r="H33" s="24">
        <f t="shared" si="1"/>
        <v>0</v>
      </c>
      <c r="I33" s="24">
        <f t="shared" si="2"/>
        <v>0</v>
      </c>
      <c r="K33" s="26"/>
      <c r="L33" s="26">
        <f>IFERROR((VLOOKUP(K33,tenute!D:E,2,FALSE)),0)</f>
        <v>0</v>
      </c>
      <c r="M33" s="26"/>
      <c r="N33" s="26">
        <f>IFERROR((VLOOKUP(M33,guarnizioni!G:H,2,FALSE)),0)</f>
        <v>0</v>
      </c>
      <c r="O33" s="26"/>
      <c r="P33" s="26">
        <f>IFERROR((VLOOKUP(O33,'IP55'!A:B,2,FALSE)),0)</f>
        <v>0</v>
      </c>
      <c r="Q33" s="26"/>
      <c r="R33" s="26">
        <f>IFERROR((VLOOKUP(Q33,giranti!H:I,2,FALSE)),0)</f>
        <v>0</v>
      </c>
      <c r="S33" s="26"/>
      <c r="T33" s="26">
        <f>IFERROR((VLOOKUP(S33,'IP55'!A:C,3,FALSE)),0)</f>
        <v>0</v>
      </c>
      <c r="U33" s="26"/>
      <c r="V33" s="124" t="str">
        <f t="shared" si="3"/>
        <v>0,00</v>
      </c>
      <c r="W33" s="26" t="e">
        <f t="shared" si="5"/>
        <v>#VALUE!</v>
      </c>
      <c r="X33" s="26" t="e">
        <f t="shared" si="4"/>
        <v>#VALUE!</v>
      </c>
    </row>
    <row r="34" spans="1:24" s="25" customFormat="1" ht="14.25" customHeight="1" x14ac:dyDescent="0.2">
      <c r="A34" s="167">
        <v>6040052300000</v>
      </c>
      <c r="B34" s="22" t="s">
        <v>2912</v>
      </c>
      <c r="C34" s="22">
        <v>4</v>
      </c>
      <c r="D34" s="22">
        <v>5.5</v>
      </c>
      <c r="E34" s="24">
        <v>1155.5999999999999</v>
      </c>
      <c r="F34" s="35"/>
      <c r="G34" s="36">
        <f t="shared" si="0"/>
        <v>0</v>
      </c>
      <c r="H34" s="24">
        <f t="shared" si="1"/>
        <v>0</v>
      </c>
      <c r="I34" s="24">
        <f t="shared" si="2"/>
        <v>0</v>
      </c>
      <c r="K34" s="26"/>
      <c r="L34" s="26">
        <f>IFERROR((VLOOKUP(K34,tenute!D:E,2,FALSE)),0)</f>
        <v>0</v>
      </c>
      <c r="M34" s="26"/>
      <c r="N34" s="26">
        <f>IFERROR((VLOOKUP(M34,guarnizioni!G:H,2,FALSE)),0)</f>
        <v>0</v>
      </c>
      <c r="O34" s="26"/>
      <c r="P34" s="26">
        <f>IFERROR((VLOOKUP(O34,'IP55'!A:B,2,FALSE)),0)</f>
        <v>0</v>
      </c>
      <c r="Q34" s="26"/>
      <c r="R34" s="26">
        <f>IFERROR((VLOOKUP(Q34,giranti!H:I,2,FALSE)),0)</f>
        <v>0</v>
      </c>
      <c r="S34" s="26"/>
      <c r="T34" s="26">
        <f>IFERROR((VLOOKUP(S34,'IP55'!A:C,3,FALSE)),0)</f>
        <v>0</v>
      </c>
      <c r="U34" s="26"/>
      <c r="V34" s="124" t="str">
        <f t="shared" si="3"/>
        <v>0,00</v>
      </c>
      <c r="W34" s="26" t="e">
        <f t="shared" si="5"/>
        <v>#VALUE!</v>
      </c>
      <c r="X34" s="26" t="e">
        <f t="shared" si="4"/>
        <v>#VALUE!</v>
      </c>
    </row>
    <row r="35" spans="1:24" s="25" customFormat="1" ht="14.25" customHeight="1" x14ac:dyDescent="0.2">
      <c r="A35" s="167">
        <v>6040056030000</v>
      </c>
      <c r="B35" s="22" t="s">
        <v>2913</v>
      </c>
      <c r="C35" s="22">
        <v>4</v>
      </c>
      <c r="D35" s="22">
        <v>5.5</v>
      </c>
      <c r="E35" s="24">
        <v>1221</v>
      </c>
      <c r="F35" s="35"/>
      <c r="G35" s="36">
        <f t="shared" si="0"/>
        <v>0</v>
      </c>
      <c r="H35" s="24">
        <f t="shared" si="1"/>
        <v>0</v>
      </c>
      <c r="I35" s="24">
        <f t="shared" si="2"/>
        <v>0</v>
      </c>
      <c r="K35" s="26"/>
      <c r="L35" s="26">
        <f>IFERROR((VLOOKUP(K35,tenute!D:E,2,FALSE)),0)</f>
        <v>0</v>
      </c>
      <c r="M35" s="26"/>
      <c r="N35" s="26">
        <f>IFERROR((VLOOKUP(M35,guarnizioni!G:H,2,FALSE)),0)</f>
        <v>0</v>
      </c>
      <c r="O35" s="26"/>
      <c r="P35" s="26">
        <f>IFERROR((VLOOKUP(O35,'IP55'!A:B,2,FALSE)),0)</f>
        <v>0</v>
      </c>
      <c r="Q35" s="26"/>
      <c r="R35" s="26">
        <f>IFERROR((VLOOKUP(Q35,giranti!H:I,2,FALSE)),0)</f>
        <v>0</v>
      </c>
      <c r="S35" s="26"/>
      <c r="T35" s="26">
        <f>IFERROR((VLOOKUP(S35,'IP55'!A:C,3,FALSE)),0)</f>
        <v>0</v>
      </c>
      <c r="U35" s="26"/>
      <c r="V35" s="124" t="str">
        <f t="shared" si="3"/>
        <v>0,00</v>
      </c>
      <c r="W35" s="26" t="e">
        <f t="shared" si="5"/>
        <v>#VALUE!</v>
      </c>
      <c r="X35" s="26" t="e">
        <f t="shared" si="4"/>
        <v>#VALUE!</v>
      </c>
    </row>
    <row r="36" spans="1:24" s="25" customFormat="1" ht="14.25" customHeight="1" x14ac:dyDescent="0.2">
      <c r="A36" s="167">
        <v>6040056300000</v>
      </c>
      <c r="B36" s="22" t="s">
        <v>2914</v>
      </c>
      <c r="C36" s="22">
        <v>4</v>
      </c>
      <c r="D36" s="22">
        <v>5.5</v>
      </c>
      <c r="E36" s="24">
        <v>1221</v>
      </c>
      <c r="F36" s="35"/>
      <c r="G36" s="36">
        <f t="shared" si="0"/>
        <v>0</v>
      </c>
      <c r="H36" s="24">
        <f t="shared" si="1"/>
        <v>0</v>
      </c>
      <c r="I36" s="24">
        <f t="shared" si="2"/>
        <v>0</v>
      </c>
      <c r="K36" s="26"/>
      <c r="L36" s="26">
        <f>IFERROR((VLOOKUP(K36,tenute!D:E,2,FALSE)),0)</f>
        <v>0</v>
      </c>
      <c r="M36" s="26"/>
      <c r="N36" s="26">
        <f>IFERROR((VLOOKUP(M36,guarnizioni!G:H,2,FALSE)),0)</f>
        <v>0</v>
      </c>
      <c r="O36" s="26"/>
      <c r="P36" s="26">
        <f>IFERROR((VLOOKUP(O36,'IP55'!A:B,2,FALSE)),0)</f>
        <v>0</v>
      </c>
      <c r="Q36" s="26"/>
      <c r="R36" s="26">
        <f>IFERROR((VLOOKUP(Q36,giranti!H:I,2,FALSE)),0)</f>
        <v>0</v>
      </c>
      <c r="S36" s="26"/>
      <c r="T36" s="26">
        <f>IFERROR((VLOOKUP(S36,'IP55'!A:C,3,FALSE)),0)</f>
        <v>0</v>
      </c>
      <c r="U36" s="26"/>
      <c r="V36" s="124" t="str">
        <f t="shared" si="3"/>
        <v>0,00</v>
      </c>
      <c r="W36" s="26" t="e">
        <f t="shared" si="5"/>
        <v>#VALUE!</v>
      </c>
      <c r="X36" s="26" t="e">
        <f t="shared" si="4"/>
        <v>#VALUE!</v>
      </c>
    </row>
    <row r="37" spans="1:24" s="25" customFormat="1" ht="14.25" customHeight="1" x14ac:dyDescent="0.2">
      <c r="A37" s="167">
        <v>6040060200000</v>
      </c>
      <c r="B37" s="22" t="s">
        <v>154</v>
      </c>
      <c r="C37" s="22">
        <v>5.5</v>
      </c>
      <c r="D37" s="22">
        <v>7.5</v>
      </c>
      <c r="E37" s="24">
        <v>1661.59</v>
      </c>
      <c r="F37" s="35"/>
      <c r="G37" s="36">
        <f t="shared" si="0"/>
        <v>0</v>
      </c>
      <c r="H37" s="24">
        <f t="shared" si="1"/>
        <v>0</v>
      </c>
      <c r="I37" s="24">
        <f t="shared" si="2"/>
        <v>0</v>
      </c>
      <c r="K37" s="26"/>
      <c r="L37" s="26">
        <f>IFERROR((VLOOKUP(K37,tenute!D:E,2,FALSE)),0)</f>
        <v>0</v>
      </c>
      <c r="M37" s="26"/>
      <c r="N37" s="26">
        <f>IFERROR((VLOOKUP(M37,guarnizioni!G:H,2,FALSE)),0)</f>
        <v>0</v>
      </c>
      <c r="O37" s="26"/>
      <c r="P37" s="26">
        <f>IFERROR((VLOOKUP(O37,'IP55'!A:B,2,FALSE)),0)</f>
        <v>0</v>
      </c>
      <c r="Q37" s="26"/>
      <c r="R37" s="26">
        <f>IFERROR((VLOOKUP(Q37,giranti!H:I,2,FALSE)),0)</f>
        <v>0</v>
      </c>
      <c r="S37" s="26"/>
      <c r="T37" s="26">
        <f>IFERROR((VLOOKUP(S37,'IP55'!A:C,3,FALSE)),0)</f>
        <v>0</v>
      </c>
      <c r="U37" s="26"/>
      <c r="V37" s="124" t="str">
        <f t="shared" si="3"/>
        <v>0,00</v>
      </c>
      <c r="W37" s="26" t="e">
        <f t="shared" si="5"/>
        <v>#VALUE!</v>
      </c>
      <c r="X37" s="26" t="e">
        <f t="shared" si="4"/>
        <v>#VALUE!</v>
      </c>
    </row>
    <row r="38" spans="1:24" s="25" customFormat="1" ht="14.25" customHeight="1" x14ac:dyDescent="0.2">
      <c r="A38" s="167">
        <v>6040064200000</v>
      </c>
      <c r="B38" s="22" t="s">
        <v>155</v>
      </c>
      <c r="C38" s="22">
        <v>5.5</v>
      </c>
      <c r="D38" s="22">
        <v>7.5</v>
      </c>
      <c r="E38" s="24">
        <v>1661.59</v>
      </c>
      <c r="F38" s="35"/>
      <c r="G38" s="36">
        <f t="shared" si="0"/>
        <v>0</v>
      </c>
      <c r="H38" s="24">
        <f t="shared" si="1"/>
        <v>0</v>
      </c>
      <c r="I38" s="24">
        <f t="shared" si="2"/>
        <v>0</v>
      </c>
      <c r="K38" s="26"/>
      <c r="L38" s="26">
        <f>IFERROR((VLOOKUP(K38,tenute!D:E,2,FALSE)),0)</f>
        <v>0</v>
      </c>
      <c r="M38" s="26"/>
      <c r="N38" s="26">
        <f>IFERROR((VLOOKUP(M38,guarnizioni!G:H,2,FALSE)),0)</f>
        <v>0</v>
      </c>
      <c r="O38" s="26"/>
      <c r="P38" s="26">
        <f>IFERROR((VLOOKUP(O38,'IP55'!A:B,2,FALSE)),0)</f>
        <v>0</v>
      </c>
      <c r="Q38" s="26"/>
      <c r="R38" s="26">
        <f>IFERROR((VLOOKUP(Q38,giranti!H:I,2,FALSE)),0)</f>
        <v>0</v>
      </c>
      <c r="S38" s="26"/>
      <c r="T38" s="26">
        <f>IFERROR((VLOOKUP(S38,'IP55'!A:C,3,FALSE)),0)</f>
        <v>0</v>
      </c>
      <c r="U38" s="26"/>
      <c r="V38" s="124" t="str">
        <f t="shared" si="3"/>
        <v>0,00</v>
      </c>
      <c r="W38" s="26" t="e">
        <f t="shared" si="5"/>
        <v>#VALUE!</v>
      </c>
      <c r="X38" s="26" t="e">
        <f t="shared" si="4"/>
        <v>#VALUE!</v>
      </c>
    </row>
    <row r="39" spans="1:24" s="25" customFormat="1" ht="14.25" customHeight="1" x14ac:dyDescent="0.2">
      <c r="A39" s="167">
        <v>6040068200000</v>
      </c>
      <c r="B39" s="22" t="s">
        <v>156</v>
      </c>
      <c r="C39" s="22">
        <v>7.5</v>
      </c>
      <c r="D39" s="22">
        <v>10</v>
      </c>
      <c r="E39" s="24">
        <v>1805.19</v>
      </c>
      <c r="F39" s="35"/>
      <c r="G39" s="36">
        <f t="shared" si="0"/>
        <v>0</v>
      </c>
      <c r="H39" s="24">
        <f t="shared" si="1"/>
        <v>0</v>
      </c>
      <c r="I39" s="24">
        <f t="shared" si="2"/>
        <v>0</v>
      </c>
      <c r="K39" s="26"/>
      <c r="L39" s="26">
        <f>IFERROR((VLOOKUP(K39,tenute!D:E,2,FALSE)),0)</f>
        <v>0</v>
      </c>
      <c r="M39" s="26"/>
      <c r="N39" s="26">
        <f>IFERROR((VLOOKUP(M39,guarnizioni!G:H,2,FALSE)),0)</f>
        <v>0</v>
      </c>
      <c r="O39" s="26"/>
      <c r="P39" s="26">
        <f>IFERROR((VLOOKUP(O39,'IP55'!A:B,2,FALSE)),0)</f>
        <v>0</v>
      </c>
      <c r="Q39" s="26"/>
      <c r="R39" s="26">
        <f>IFERROR((VLOOKUP(Q39,giranti!H:I,2,FALSE)),0)</f>
        <v>0</v>
      </c>
      <c r="S39" s="26"/>
      <c r="T39" s="26">
        <f>IFERROR((VLOOKUP(S39,'IP55'!A:C,3,FALSE)),0)</f>
        <v>0</v>
      </c>
      <c r="U39" s="26"/>
      <c r="V39" s="124" t="str">
        <f t="shared" si="3"/>
        <v>0,00</v>
      </c>
      <c r="W39" s="26" t="e">
        <f t="shared" si="5"/>
        <v>#VALUE!</v>
      </c>
      <c r="X39" s="26" t="e">
        <f t="shared" si="4"/>
        <v>#VALUE!</v>
      </c>
    </row>
    <row r="40" spans="1:24" s="25" customFormat="1" ht="14.25" customHeight="1" x14ac:dyDescent="0.2">
      <c r="A40" s="167">
        <v>6040072300000</v>
      </c>
      <c r="B40" s="22" t="s">
        <v>2245</v>
      </c>
      <c r="C40" s="22">
        <v>9.1999999999999993</v>
      </c>
      <c r="D40" s="22">
        <v>12.5</v>
      </c>
      <c r="E40" s="24">
        <v>2689.72</v>
      </c>
      <c r="F40" s="35"/>
      <c r="G40" s="36">
        <f t="shared" si="0"/>
        <v>0</v>
      </c>
      <c r="H40" s="24">
        <f t="shared" si="1"/>
        <v>0</v>
      </c>
      <c r="I40" s="24">
        <f t="shared" si="2"/>
        <v>0</v>
      </c>
      <c r="K40" s="26"/>
      <c r="L40" s="26">
        <f>IFERROR((VLOOKUP(K40,tenute!D:E,2,FALSE)),0)</f>
        <v>0</v>
      </c>
      <c r="M40" s="26"/>
      <c r="N40" s="26">
        <f>IFERROR((VLOOKUP(M40,guarnizioni!G:H,2,FALSE)),0)</f>
        <v>0</v>
      </c>
      <c r="O40" s="26"/>
      <c r="P40" s="26">
        <f>IFERROR((VLOOKUP(O40,'IP55'!A:B,2,FALSE)),0)</f>
        <v>0</v>
      </c>
      <c r="Q40" s="26"/>
      <c r="R40" s="26">
        <f>IFERROR((VLOOKUP(Q40,giranti!H:I,2,FALSE)),0)</f>
        <v>0</v>
      </c>
      <c r="S40" s="26"/>
      <c r="T40" s="26">
        <f>IFERROR((VLOOKUP(S40,'IP55'!A:C,3,FALSE)),0)</f>
        <v>0</v>
      </c>
      <c r="U40" s="26"/>
      <c r="V40" s="124" t="str">
        <f t="shared" si="3"/>
        <v>0,00</v>
      </c>
      <c r="W40" s="26" t="e">
        <f t="shared" si="5"/>
        <v>#VALUE!</v>
      </c>
      <c r="X40" s="26" t="e">
        <f t="shared" si="4"/>
        <v>#VALUE!</v>
      </c>
    </row>
    <row r="41" spans="1:24" s="25" customFormat="1" ht="14.25" customHeight="1" x14ac:dyDescent="0.2">
      <c r="A41" s="167">
        <v>6040076300000</v>
      </c>
      <c r="B41" s="22" t="s">
        <v>2246</v>
      </c>
      <c r="C41" s="22">
        <v>11</v>
      </c>
      <c r="D41" s="22">
        <v>15</v>
      </c>
      <c r="E41" s="24">
        <v>2969.47</v>
      </c>
      <c r="F41" s="35"/>
      <c r="G41" s="36">
        <f t="shared" si="0"/>
        <v>0</v>
      </c>
      <c r="H41" s="24">
        <f t="shared" si="1"/>
        <v>0</v>
      </c>
      <c r="I41" s="24">
        <f t="shared" si="2"/>
        <v>0</v>
      </c>
      <c r="K41" s="26"/>
      <c r="L41" s="26">
        <f>IFERROR((VLOOKUP(K41,tenute!D:E,2,FALSE)),0)</f>
        <v>0</v>
      </c>
      <c r="M41" s="26"/>
      <c r="N41" s="26">
        <f>IFERROR((VLOOKUP(M41,guarnizioni!G:H,2,FALSE)),0)</f>
        <v>0</v>
      </c>
      <c r="O41" s="26"/>
      <c r="P41" s="26">
        <f>IFERROR((VLOOKUP(O41,'IP55'!A:B,2,FALSE)),0)</f>
        <v>0</v>
      </c>
      <c r="Q41" s="26"/>
      <c r="R41" s="26">
        <f>IFERROR((VLOOKUP(Q41,giranti!H:I,2,FALSE)),0)</f>
        <v>0</v>
      </c>
      <c r="S41" s="26"/>
      <c r="T41" s="26">
        <f>IFERROR((VLOOKUP(S41,'IP55'!A:C,3,FALSE)),0)</f>
        <v>0</v>
      </c>
      <c r="U41" s="26"/>
      <c r="V41" s="124" t="str">
        <f t="shared" si="3"/>
        <v>0,00</v>
      </c>
      <c r="W41" s="26" t="e">
        <f t="shared" si="5"/>
        <v>#VALUE!</v>
      </c>
      <c r="X41" s="26" t="e">
        <f t="shared" si="4"/>
        <v>#VALUE!</v>
      </c>
    </row>
    <row r="42" spans="1:24" s="25" customFormat="1" ht="14.25" customHeight="1" x14ac:dyDescent="0.2">
      <c r="A42" s="167">
        <v>6040080300000</v>
      </c>
      <c r="B42" s="22" t="s">
        <v>2247</v>
      </c>
      <c r="C42" s="22">
        <v>15</v>
      </c>
      <c r="D42" s="22">
        <v>20</v>
      </c>
      <c r="E42" s="24">
        <v>3308.73</v>
      </c>
      <c r="F42" s="35"/>
      <c r="G42" s="36">
        <f t="shared" si="0"/>
        <v>0</v>
      </c>
      <c r="H42" s="24">
        <f t="shared" si="1"/>
        <v>0</v>
      </c>
      <c r="I42" s="24">
        <f t="shared" si="2"/>
        <v>0</v>
      </c>
      <c r="K42" s="26"/>
      <c r="L42" s="26">
        <f>IFERROR((VLOOKUP(K42,tenute!D:E,2,FALSE)),0)</f>
        <v>0</v>
      </c>
      <c r="M42" s="26"/>
      <c r="N42" s="26">
        <f>IFERROR((VLOOKUP(M42,guarnizioni!G:H,2,FALSE)),0)</f>
        <v>0</v>
      </c>
      <c r="O42" s="26"/>
      <c r="P42" s="26">
        <f>IFERROR((VLOOKUP(O42,'IP55'!A:B,2,FALSE)),0)</f>
        <v>0</v>
      </c>
      <c r="Q42" s="26"/>
      <c r="R42" s="26">
        <f>IFERROR((VLOOKUP(Q42,giranti!H:I,2,FALSE)),0)</f>
        <v>0</v>
      </c>
      <c r="S42" s="26"/>
      <c r="T42" s="26">
        <f>IFERROR((VLOOKUP(S42,'IP55'!A:C,3,FALSE)),0)</f>
        <v>0</v>
      </c>
      <c r="U42" s="26"/>
      <c r="V42" s="124" t="str">
        <f t="shared" si="3"/>
        <v>0,00</v>
      </c>
      <c r="W42" s="26" t="e">
        <f t="shared" si="5"/>
        <v>#VALUE!</v>
      </c>
      <c r="X42" s="26" t="e">
        <f t="shared" si="4"/>
        <v>#VALUE!</v>
      </c>
    </row>
    <row r="43" spans="1:24" s="25" customFormat="1" ht="14.25" customHeight="1" x14ac:dyDescent="0.2">
      <c r="A43" s="167">
        <v>6040082300000</v>
      </c>
      <c r="B43" s="22" t="s">
        <v>2915</v>
      </c>
      <c r="C43" s="22">
        <v>2.2000000000000002</v>
      </c>
      <c r="D43" s="22">
        <v>3</v>
      </c>
      <c r="E43" s="24">
        <v>913.92</v>
      </c>
      <c r="F43" s="35"/>
      <c r="G43" s="36">
        <f t="shared" si="0"/>
        <v>0</v>
      </c>
      <c r="H43" s="24">
        <f t="shared" si="1"/>
        <v>0</v>
      </c>
      <c r="I43" s="24">
        <f t="shared" si="2"/>
        <v>0</v>
      </c>
      <c r="K43" s="26"/>
      <c r="L43" s="26">
        <f>IFERROR((VLOOKUP(K43,tenute!D:E,2,FALSE)),0)</f>
        <v>0</v>
      </c>
      <c r="M43" s="26"/>
      <c r="N43" s="26">
        <f>IFERROR((VLOOKUP(M43,guarnizioni!G:H,2,FALSE)),0)</f>
        <v>0</v>
      </c>
      <c r="O43" s="26"/>
      <c r="P43" s="26">
        <f>IFERROR((VLOOKUP(O43,'IP55'!A:B,2,FALSE)),0)</f>
        <v>0</v>
      </c>
      <c r="Q43" s="26"/>
      <c r="R43" s="26">
        <f>IFERROR((VLOOKUP(Q43,giranti!H:I,2,FALSE)),0)</f>
        <v>0</v>
      </c>
      <c r="S43" s="26"/>
      <c r="T43" s="26">
        <f>IFERROR((VLOOKUP(S43,'IP55'!A:C,3,FALSE)),0)</f>
        <v>0</v>
      </c>
      <c r="V43" s="124" t="str">
        <f>IF(U46="ok",(E43*0.06),"0,00")</f>
        <v>0,00</v>
      </c>
      <c r="W43" s="26" t="e">
        <f t="shared" si="5"/>
        <v>#VALUE!</v>
      </c>
      <c r="X43" s="26" t="e">
        <f t="shared" si="4"/>
        <v>#VALUE!</v>
      </c>
    </row>
    <row r="44" spans="1:24" s="25" customFormat="1" ht="14.25" customHeight="1" x14ac:dyDescent="0.2">
      <c r="A44" s="167">
        <v>6040086200000</v>
      </c>
      <c r="B44" s="22" t="s">
        <v>3945</v>
      </c>
      <c r="C44" s="22">
        <v>3</v>
      </c>
      <c r="D44" s="22">
        <v>4</v>
      </c>
      <c r="E44" s="24">
        <v>1022.41</v>
      </c>
      <c r="F44" s="35"/>
      <c r="G44" s="36">
        <f t="shared" si="0"/>
        <v>0</v>
      </c>
      <c r="H44" s="24">
        <f t="shared" si="1"/>
        <v>0</v>
      </c>
      <c r="I44" s="24">
        <f t="shared" si="2"/>
        <v>0</v>
      </c>
      <c r="K44" s="26"/>
      <c r="L44" s="26">
        <f>IFERROR((VLOOKUP(K44,tenute!D:E,2,FALSE)),0)</f>
        <v>0</v>
      </c>
      <c r="M44" s="26"/>
      <c r="N44" s="26">
        <f>IFERROR((VLOOKUP(M44,guarnizioni!G:H,2,FALSE)),0)</f>
        <v>0</v>
      </c>
      <c r="O44" s="26"/>
      <c r="P44" s="26">
        <f>IFERROR((VLOOKUP(O44,'IP55'!A:B,2,FALSE)),0)</f>
        <v>0</v>
      </c>
      <c r="Q44" s="26"/>
      <c r="R44" s="26">
        <f>IFERROR((VLOOKUP(Q44,giranti!H:I,2,FALSE)),0)</f>
        <v>0</v>
      </c>
      <c r="S44" s="26"/>
      <c r="T44" s="26">
        <f>IFERROR((VLOOKUP(S44,'IP55'!A:C,3,FALSE)),0)</f>
        <v>0</v>
      </c>
      <c r="U44" s="26"/>
      <c r="V44" s="124" t="str">
        <f t="shared" si="3"/>
        <v>0,00</v>
      </c>
      <c r="W44" s="26" t="e">
        <f t="shared" si="5"/>
        <v>#VALUE!</v>
      </c>
      <c r="X44" s="26" t="e">
        <f t="shared" si="4"/>
        <v>#VALUE!</v>
      </c>
    </row>
    <row r="45" spans="1:24" s="25" customFormat="1" ht="14.25" customHeight="1" x14ac:dyDescent="0.2">
      <c r="A45" s="167">
        <v>6040092300000</v>
      </c>
      <c r="B45" s="22" t="s">
        <v>2916</v>
      </c>
      <c r="C45" s="22">
        <v>4</v>
      </c>
      <c r="D45" s="22">
        <v>5.5</v>
      </c>
      <c r="E45" s="24">
        <v>1163.04</v>
      </c>
      <c r="F45" s="35"/>
      <c r="G45" s="36">
        <f t="shared" si="0"/>
        <v>0</v>
      </c>
      <c r="H45" s="24">
        <f t="shared" si="1"/>
        <v>0</v>
      </c>
      <c r="I45" s="24">
        <f t="shared" si="2"/>
        <v>0</v>
      </c>
      <c r="K45" s="26"/>
      <c r="L45" s="26">
        <f>IFERROR((VLOOKUP(K45,tenute!D:E,2,FALSE)),0)</f>
        <v>0</v>
      </c>
      <c r="M45" s="26"/>
      <c r="N45" s="26">
        <f>IFERROR((VLOOKUP(M45,guarnizioni!G:H,2,FALSE)),0)</f>
        <v>0</v>
      </c>
      <c r="O45" s="26"/>
      <c r="P45" s="26">
        <f>IFERROR((VLOOKUP(O45,'IP55'!A:B,2,FALSE)),0)</f>
        <v>0</v>
      </c>
      <c r="Q45" s="26"/>
      <c r="R45" s="26">
        <f>IFERROR((VLOOKUP(Q45,giranti!H:I,2,FALSE)),0)</f>
        <v>0</v>
      </c>
      <c r="S45" s="26"/>
      <c r="T45" s="26">
        <f>IFERROR((VLOOKUP(S45,'IP55'!A:C,3,FALSE)),0)</f>
        <v>0</v>
      </c>
      <c r="U45" s="26"/>
      <c r="V45" s="124" t="str">
        <f t="shared" si="3"/>
        <v>0,00</v>
      </c>
      <c r="W45" s="26" t="e">
        <f t="shared" si="5"/>
        <v>#VALUE!</v>
      </c>
      <c r="X45" s="26" t="e">
        <f t="shared" si="4"/>
        <v>#VALUE!</v>
      </c>
    </row>
    <row r="46" spans="1:24" s="25" customFormat="1" ht="14.25" customHeight="1" x14ac:dyDescent="0.2">
      <c r="A46" s="167" t="s">
        <v>6846</v>
      </c>
      <c r="B46" s="22" t="s">
        <v>2917</v>
      </c>
      <c r="C46" s="22">
        <v>4</v>
      </c>
      <c r="D46" s="22">
        <v>5.5</v>
      </c>
      <c r="E46" s="24">
        <v>1163.04</v>
      </c>
      <c r="F46" s="35"/>
      <c r="G46" s="36">
        <f t="shared" ref="G46:G77" si="9">IF(F46="",IF($I$8="","",$I$8),F46)</f>
        <v>0</v>
      </c>
      <c r="H46" s="24">
        <f t="shared" si="1"/>
        <v>0</v>
      </c>
      <c r="I46" s="24">
        <f t="shared" ref="I46:I77" si="10">H46*$I$10</f>
        <v>0</v>
      </c>
      <c r="K46" s="26"/>
      <c r="L46" s="26">
        <f>IFERROR((VLOOKUP(K46,tenute!D:E,2,FALSE)),0)</f>
        <v>0</v>
      </c>
      <c r="M46" s="26"/>
      <c r="N46" s="26">
        <f>IFERROR((VLOOKUP(M46,guarnizioni!G:H,2,FALSE)),0)</f>
        <v>0</v>
      </c>
      <c r="O46" s="26"/>
      <c r="P46" s="26">
        <f>IFERROR((VLOOKUP(O46,'IP55'!A:B,2,FALSE)),0)</f>
        <v>0</v>
      </c>
      <c r="Q46" s="26"/>
      <c r="R46" s="26">
        <f>IFERROR((VLOOKUP(Q46,giranti!H:I,2,FALSE)),0)</f>
        <v>0</v>
      </c>
      <c r="S46" s="26"/>
      <c r="T46" s="26">
        <f>IFERROR((VLOOKUP(S46,'IP55'!A:C,3,FALSE)),0)</f>
        <v>0</v>
      </c>
      <c r="U46" s="26"/>
      <c r="V46" s="124" t="str">
        <f>IF(U46="ok",(E46*0.06),"0,00")</f>
        <v>0,00</v>
      </c>
      <c r="W46" s="26" t="e">
        <f t="shared" si="5"/>
        <v>#VALUE!</v>
      </c>
      <c r="X46" s="26" t="e">
        <f t="shared" ref="X46:X77" si="11">W46*$I$8</f>
        <v>#VALUE!</v>
      </c>
    </row>
    <row r="47" spans="1:24" s="25" customFormat="1" ht="14.25" customHeight="1" x14ac:dyDescent="0.2">
      <c r="A47" s="167">
        <v>6040096200000</v>
      </c>
      <c r="B47" s="22" t="s">
        <v>157</v>
      </c>
      <c r="C47" s="22">
        <v>5.5</v>
      </c>
      <c r="D47" s="22">
        <v>7.5</v>
      </c>
      <c r="E47" s="24">
        <v>1628.58</v>
      </c>
      <c r="F47" s="35"/>
      <c r="G47" s="36">
        <f t="shared" si="9"/>
        <v>0</v>
      </c>
      <c r="H47" s="24">
        <f t="shared" si="1"/>
        <v>0</v>
      </c>
      <c r="I47" s="24">
        <f t="shared" si="10"/>
        <v>0</v>
      </c>
      <c r="K47" s="26"/>
      <c r="L47" s="26">
        <f>IFERROR((VLOOKUP(K47,tenute!D:E,2,FALSE)),0)</f>
        <v>0</v>
      </c>
      <c r="M47" s="26"/>
      <c r="N47" s="26">
        <f>IFERROR((VLOOKUP(M47,guarnizioni!G:H,2,FALSE)),0)</f>
        <v>0</v>
      </c>
      <c r="O47" s="26"/>
      <c r="P47" s="26">
        <f>IFERROR((VLOOKUP(O47,'IP55'!A:B,2,FALSE)),0)</f>
        <v>0</v>
      </c>
      <c r="Q47" s="26"/>
      <c r="R47" s="26">
        <f>IFERROR((VLOOKUP(Q47,giranti!H:I,2,FALSE)),0)</f>
        <v>0</v>
      </c>
      <c r="S47" s="26"/>
      <c r="T47" s="26">
        <f>IFERROR((VLOOKUP(S47,'IP55'!A:C,3,FALSE)),0)</f>
        <v>0</v>
      </c>
      <c r="U47" s="26"/>
      <c r="V47" s="124" t="str">
        <f t="shared" si="3"/>
        <v>0,00</v>
      </c>
      <c r="W47" s="26" t="e">
        <f t="shared" si="5"/>
        <v>#VALUE!</v>
      </c>
      <c r="X47" s="26" t="e">
        <f t="shared" si="11"/>
        <v>#VALUE!</v>
      </c>
    </row>
    <row r="48" spans="1:24" s="25" customFormat="1" ht="14.25" customHeight="1" x14ac:dyDescent="0.2">
      <c r="A48" s="167">
        <v>6040100200000</v>
      </c>
      <c r="B48" s="22" t="s">
        <v>158</v>
      </c>
      <c r="C48" s="22">
        <v>7.5</v>
      </c>
      <c r="D48" s="22">
        <v>10</v>
      </c>
      <c r="E48" s="24">
        <v>1764.5</v>
      </c>
      <c r="F48" s="35"/>
      <c r="G48" s="36">
        <f t="shared" si="9"/>
        <v>0</v>
      </c>
      <c r="H48" s="24">
        <f t="shared" si="1"/>
        <v>0</v>
      </c>
      <c r="I48" s="24">
        <f t="shared" si="10"/>
        <v>0</v>
      </c>
      <c r="K48" s="26"/>
      <c r="L48" s="26">
        <f>IFERROR((VLOOKUP(K48,tenute!D:E,2,FALSE)),0)</f>
        <v>0</v>
      </c>
      <c r="M48" s="26"/>
      <c r="N48" s="26">
        <f>IFERROR((VLOOKUP(M48,guarnizioni!G:H,2,FALSE)),0)</f>
        <v>0</v>
      </c>
      <c r="O48" s="26"/>
      <c r="P48" s="26">
        <f>IFERROR((VLOOKUP(O48,'IP55'!A:B,2,FALSE)),0)</f>
        <v>0</v>
      </c>
      <c r="Q48" s="26"/>
      <c r="R48" s="26">
        <f>IFERROR((VLOOKUP(Q48,giranti!H:I,2,FALSE)),0)</f>
        <v>0</v>
      </c>
      <c r="S48" s="26"/>
      <c r="T48" s="26">
        <f>IFERROR((VLOOKUP(S48,'IP55'!A:C,3,FALSE)),0)</f>
        <v>0</v>
      </c>
      <c r="U48" s="26"/>
      <c r="V48" s="124" t="str">
        <f t="shared" si="3"/>
        <v>0,00</v>
      </c>
      <c r="W48" s="26" t="e">
        <f t="shared" si="5"/>
        <v>#VALUE!</v>
      </c>
      <c r="X48" s="26" t="e">
        <f t="shared" si="11"/>
        <v>#VALUE!</v>
      </c>
    </row>
    <row r="49" spans="1:24" s="25" customFormat="1" ht="14.25" customHeight="1" x14ac:dyDescent="0.2">
      <c r="A49" s="167">
        <v>6040104300000</v>
      </c>
      <c r="B49" s="22" t="s">
        <v>2248</v>
      </c>
      <c r="C49" s="22">
        <v>9.1999999999999993</v>
      </c>
      <c r="D49" s="22">
        <v>12.5</v>
      </c>
      <c r="E49" s="24">
        <v>2468.27</v>
      </c>
      <c r="F49" s="35"/>
      <c r="G49" s="36">
        <f t="shared" si="9"/>
        <v>0</v>
      </c>
      <c r="H49" s="24">
        <f t="shared" si="1"/>
        <v>0</v>
      </c>
      <c r="I49" s="24">
        <f t="shared" si="10"/>
        <v>0</v>
      </c>
      <c r="K49" s="26"/>
      <c r="L49" s="26">
        <f>IFERROR((VLOOKUP(K49,tenute!D:E,2,FALSE)),0)</f>
        <v>0</v>
      </c>
      <c r="M49" s="26"/>
      <c r="N49" s="26">
        <f>IFERROR((VLOOKUP(M49,guarnizioni!G:H,2,FALSE)),0)</f>
        <v>0</v>
      </c>
      <c r="O49" s="26"/>
      <c r="P49" s="26">
        <f>IFERROR((VLOOKUP(O49,'IP55'!A:B,2,FALSE)),0)</f>
        <v>0</v>
      </c>
      <c r="Q49" s="26"/>
      <c r="R49" s="26">
        <f>IFERROR((VLOOKUP(Q49,giranti!H:I,2,FALSE)),0)</f>
        <v>0</v>
      </c>
      <c r="S49" s="26"/>
      <c r="T49" s="26">
        <f>IFERROR((VLOOKUP(S49,'IP55'!A:C,3,FALSE)),0)</f>
        <v>0</v>
      </c>
      <c r="U49" s="26"/>
      <c r="V49" s="124" t="str">
        <f t="shared" si="3"/>
        <v>0,00</v>
      </c>
      <c r="W49" s="26" t="e">
        <f t="shared" si="5"/>
        <v>#VALUE!</v>
      </c>
      <c r="X49" s="26" t="e">
        <f t="shared" si="11"/>
        <v>#VALUE!</v>
      </c>
    </row>
    <row r="50" spans="1:24" s="25" customFormat="1" ht="14.25" customHeight="1" x14ac:dyDescent="0.2">
      <c r="A50" s="167">
        <v>6040108300000</v>
      </c>
      <c r="B50" s="22" t="s">
        <v>2249</v>
      </c>
      <c r="C50" s="22">
        <v>11</v>
      </c>
      <c r="D50" s="22">
        <v>15</v>
      </c>
      <c r="E50" s="24">
        <v>2746.73</v>
      </c>
      <c r="F50" s="35"/>
      <c r="G50" s="36">
        <f t="shared" si="9"/>
        <v>0</v>
      </c>
      <c r="H50" s="24">
        <f t="shared" si="1"/>
        <v>0</v>
      </c>
      <c r="I50" s="24">
        <f t="shared" si="10"/>
        <v>0</v>
      </c>
      <c r="K50" s="26"/>
      <c r="L50" s="26">
        <f>IFERROR((VLOOKUP(K50,tenute!D:E,2,FALSE)),0)</f>
        <v>0</v>
      </c>
      <c r="M50" s="26"/>
      <c r="N50" s="26">
        <f>IFERROR((VLOOKUP(M50,guarnizioni!G:H,2,FALSE)),0)</f>
        <v>0</v>
      </c>
      <c r="O50" s="26"/>
      <c r="P50" s="26">
        <f>IFERROR((VLOOKUP(O50,'IP55'!A:B,2,FALSE)),0)</f>
        <v>0</v>
      </c>
      <c r="Q50" s="26"/>
      <c r="R50" s="26">
        <f>IFERROR((VLOOKUP(Q50,giranti!H:I,2,FALSE)),0)</f>
        <v>0</v>
      </c>
      <c r="S50" s="26"/>
      <c r="T50" s="26">
        <f>IFERROR((VLOOKUP(S50,'IP55'!A:C,3,FALSE)),0)</f>
        <v>0</v>
      </c>
      <c r="U50" s="26"/>
      <c r="V50" s="124" t="str">
        <f t="shared" si="3"/>
        <v>0,00</v>
      </c>
      <c r="W50" s="26" t="e">
        <f t="shared" si="5"/>
        <v>#VALUE!</v>
      </c>
      <c r="X50" s="26" t="e">
        <f t="shared" si="11"/>
        <v>#VALUE!</v>
      </c>
    </row>
    <row r="51" spans="1:24" s="25" customFormat="1" ht="14.25" customHeight="1" x14ac:dyDescent="0.2">
      <c r="A51" s="167" t="s">
        <v>6847</v>
      </c>
      <c r="B51" s="22" t="s">
        <v>2250</v>
      </c>
      <c r="C51" s="22">
        <v>15</v>
      </c>
      <c r="D51" s="22">
        <v>20</v>
      </c>
      <c r="E51" s="24">
        <v>3083.84</v>
      </c>
      <c r="F51" s="35"/>
      <c r="G51" s="36">
        <f t="shared" si="9"/>
        <v>0</v>
      </c>
      <c r="H51" s="24">
        <f t="shared" si="1"/>
        <v>0</v>
      </c>
      <c r="I51" s="24">
        <f t="shared" si="10"/>
        <v>0</v>
      </c>
      <c r="K51" s="26"/>
      <c r="L51" s="26">
        <f>IFERROR((VLOOKUP(K51,tenute!D:E,2,FALSE)),0)</f>
        <v>0</v>
      </c>
      <c r="M51" s="26"/>
      <c r="N51" s="26">
        <f>IFERROR((VLOOKUP(M51,guarnizioni!G:H,2,FALSE)),0)</f>
        <v>0</v>
      </c>
      <c r="O51" s="26"/>
      <c r="P51" s="26">
        <f>IFERROR((VLOOKUP(O51,'IP55'!A:B,2,FALSE)),0)</f>
        <v>0</v>
      </c>
      <c r="Q51" s="26"/>
      <c r="R51" s="26">
        <f>IFERROR((VLOOKUP(Q51,giranti!H:I,2,FALSE)),0)</f>
        <v>0</v>
      </c>
      <c r="S51" s="26"/>
      <c r="T51" s="26">
        <f>IFERROR((VLOOKUP(S51,'IP55'!A:C,3,FALSE)),0)</f>
        <v>0</v>
      </c>
      <c r="U51" s="26"/>
      <c r="V51" s="124" t="str">
        <f t="shared" si="3"/>
        <v>0,00</v>
      </c>
      <c r="W51" s="26" t="e">
        <f t="shared" si="5"/>
        <v>#VALUE!</v>
      </c>
      <c r="X51" s="26" t="e">
        <f t="shared" si="11"/>
        <v>#VALUE!</v>
      </c>
    </row>
    <row r="52" spans="1:24" s="25" customFormat="1" ht="14.25" customHeight="1" x14ac:dyDescent="0.2">
      <c r="A52" s="167">
        <v>6040112300000</v>
      </c>
      <c r="B52" s="22" t="s">
        <v>2251</v>
      </c>
      <c r="C52" s="22">
        <v>11</v>
      </c>
      <c r="D52" s="22">
        <v>15</v>
      </c>
      <c r="E52" s="24">
        <v>3027.74</v>
      </c>
      <c r="F52" s="35"/>
      <c r="G52" s="36">
        <f t="shared" si="9"/>
        <v>0</v>
      </c>
      <c r="H52" s="24">
        <f t="shared" ref="H52:H79" si="12">ROUND(E52*(G52),2)</f>
        <v>0</v>
      </c>
      <c r="I52" s="24">
        <f t="shared" si="10"/>
        <v>0</v>
      </c>
      <c r="K52" s="26"/>
      <c r="L52" s="26">
        <f>IFERROR((VLOOKUP(K52,tenute!D:E,2,FALSE)),0)</f>
        <v>0</v>
      </c>
      <c r="M52" s="26"/>
      <c r="N52" s="26">
        <f>IFERROR((VLOOKUP(M52,guarnizioni!G:H,2,FALSE)),0)</f>
        <v>0</v>
      </c>
      <c r="O52" s="26"/>
      <c r="P52" s="26">
        <f>IFERROR((VLOOKUP(O52,'IP55'!A:B,2,FALSE)),0)</f>
        <v>0</v>
      </c>
      <c r="Q52" s="26"/>
      <c r="R52" s="26">
        <f>IFERROR((VLOOKUP(Q52,giranti!H:I,2,FALSE)),0)</f>
        <v>0</v>
      </c>
      <c r="S52" s="26"/>
      <c r="T52" s="26">
        <f>IFERROR((VLOOKUP(S52,'IP55'!A:C,3,FALSE)),0)</f>
        <v>0</v>
      </c>
      <c r="U52" s="26"/>
      <c r="V52" s="124" t="str">
        <f t="shared" ref="V52:V83" si="13">IF(U52="ok",(E52*0.06),"0,00")</f>
        <v>0,00</v>
      </c>
      <c r="W52" s="26" t="e">
        <f t="shared" si="5"/>
        <v>#VALUE!</v>
      </c>
      <c r="X52" s="26" t="e">
        <f t="shared" si="11"/>
        <v>#VALUE!</v>
      </c>
    </row>
    <row r="53" spans="1:24" s="25" customFormat="1" ht="14.25" customHeight="1" x14ac:dyDescent="0.2">
      <c r="A53" s="167">
        <v>6040116300000</v>
      </c>
      <c r="B53" s="22" t="s">
        <v>2252</v>
      </c>
      <c r="C53" s="22">
        <v>15</v>
      </c>
      <c r="D53" s="22">
        <v>20</v>
      </c>
      <c r="E53" s="24">
        <v>3361.84</v>
      </c>
      <c r="F53" s="35"/>
      <c r="G53" s="36">
        <f t="shared" si="9"/>
        <v>0</v>
      </c>
      <c r="H53" s="24">
        <f t="shared" si="12"/>
        <v>0</v>
      </c>
      <c r="I53" s="24">
        <f t="shared" si="10"/>
        <v>0</v>
      </c>
      <c r="K53" s="26"/>
      <c r="L53" s="26">
        <f>IFERROR((VLOOKUP(K53,tenute!D:E,2,FALSE)),0)</f>
        <v>0</v>
      </c>
      <c r="M53" s="26"/>
      <c r="N53" s="26">
        <f>IFERROR((VLOOKUP(M53,guarnizioni!G:H,2,FALSE)),0)</f>
        <v>0</v>
      </c>
      <c r="O53" s="26"/>
      <c r="P53" s="26">
        <f>IFERROR((VLOOKUP(O53,'IP55'!A:B,2,FALSE)),0)</f>
        <v>0</v>
      </c>
      <c r="Q53" s="26"/>
      <c r="R53" s="26">
        <f>IFERROR((VLOOKUP(Q53,giranti!H:I,2,FALSE)),0)</f>
        <v>0</v>
      </c>
      <c r="S53" s="26"/>
      <c r="T53" s="26">
        <f>IFERROR((VLOOKUP(S53,'IP55'!A:C,3,FALSE)),0)</f>
        <v>0</v>
      </c>
      <c r="U53" s="26"/>
      <c r="V53" s="124" t="str">
        <f t="shared" si="13"/>
        <v>0,00</v>
      </c>
      <c r="W53" s="26" t="e">
        <f t="shared" si="5"/>
        <v>#VALUE!</v>
      </c>
      <c r="X53" s="26" t="e">
        <f t="shared" si="11"/>
        <v>#VALUE!</v>
      </c>
    </row>
    <row r="54" spans="1:24" s="25" customFormat="1" ht="14.25" customHeight="1" x14ac:dyDescent="0.2">
      <c r="A54" s="167">
        <v>6040120400000</v>
      </c>
      <c r="B54" s="22" t="s">
        <v>6819</v>
      </c>
      <c r="C54" s="22">
        <v>18.5</v>
      </c>
      <c r="D54" s="22">
        <v>25</v>
      </c>
      <c r="E54" s="24">
        <v>4110.71</v>
      </c>
      <c r="F54" s="35"/>
      <c r="G54" s="36">
        <f t="shared" si="9"/>
        <v>0</v>
      </c>
      <c r="H54" s="24">
        <f t="shared" si="12"/>
        <v>0</v>
      </c>
      <c r="I54" s="24">
        <f t="shared" si="10"/>
        <v>0</v>
      </c>
      <c r="K54" s="26"/>
      <c r="L54" s="26">
        <f>IFERROR((VLOOKUP(K54,tenute!D:E,2,FALSE)),0)</f>
        <v>0</v>
      </c>
      <c r="M54" s="26"/>
      <c r="N54" s="26">
        <f>IFERROR((VLOOKUP(M54,guarnizioni!G:H,2,FALSE)),0)</f>
        <v>0</v>
      </c>
      <c r="O54" s="26"/>
      <c r="P54" s="26">
        <f>IFERROR((VLOOKUP(O54,'IP55'!A:B,2,FALSE)),0)</f>
        <v>0</v>
      </c>
      <c r="Q54" s="26"/>
      <c r="R54" s="26">
        <f>IFERROR((VLOOKUP(Q54,giranti!H:I,2,FALSE)),0)</f>
        <v>0</v>
      </c>
      <c r="S54" s="26"/>
      <c r="T54" s="26">
        <f>IFERROR((VLOOKUP(S54,'IP55'!A:C,3,FALSE)),0)</f>
        <v>0</v>
      </c>
      <c r="U54" s="26"/>
      <c r="V54" s="124" t="str">
        <f t="shared" si="13"/>
        <v>0,00</v>
      </c>
      <c r="W54" s="26" t="e">
        <f t="shared" si="5"/>
        <v>#VALUE!</v>
      </c>
      <c r="X54" s="26" t="e">
        <f t="shared" si="11"/>
        <v>#VALUE!</v>
      </c>
    </row>
    <row r="55" spans="1:24" s="25" customFormat="1" ht="14.25" customHeight="1" x14ac:dyDescent="0.2">
      <c r="A55" s="167">
        <v>6040136400000</v>
      </c>
      <c r="B55" s="22" t="s">
        <v>2918</v>
      </c>
      <c r="C55" s="22">
        <v>4</v>
      </c>
      <c r="D55" s="22">
        <v>5.5</v>
      </c>
      <c r="E55" s="24">
        <v>1269.0899999999999</v>
      </c>
      <c r="F55" s="35"/>
      <c r="G55" s="36">
        <f t="shared" si="9"/>
        <v>0</v>
      </c>
      <c r="H55" s="24">
        <f t="shared" si="12"/>
        <v>0</v>
      </c>
      <c r="I55" s="24">
        <f t="shared" si="10"/>
        <v>0</v>
      </c>
      <c r="K55" s="26"/>
      <c r="L55" s="26">
        <f>IFERROR((VLOOKUP(K55,tenute!D:E,2,FALSE)),0)</f>
        <v>0</v>
      </c>
      <c r="M55" s="26"/>
      <c r="N55" s="26">
        <f>IFERROR((VLOOKUP(M55,guarnizioni!G:H,2,FALSE)),0)</f>
        <v>0</v>
      </c>
      <c r="O55" s="26"/>
      <c r="P55" s="26">
        <f>IFERROR((VLOOKUP(O55,'IP55'!A:B,2,FALSE)),0)</f>
        <v>0</v>
      </c>
      <c r="Q55" s="26"/>
      <c r="R55" s="26">
        <f>IFERROR((VLOOKUP(Q55,giranti!H:I,2,FALSE)),0)</f>
        <v>0</v>
      </c>
      <c r="S55" s="26"/>
      <c r="T55" s="26">
        <f>IFERROR((VLOOKUP(S55,'IP55'!A:C,3,FALSE)),0)</f>
        <v>0</v>
      </c>
      <c r="U55" s="26"/>
      <c r="V55" s="124" t="str">
        <f t="shared" si="13"/>
        <v>0,00</v>
      </c>
      <c r="W55" s="26" t="e">
        <f t="shared" si="5"/>
        <v>#VALUE!</v>
      </c>
      <c r="X55" s="26" t="e">
        <f t="shared" si="11"/>
        <v>#VALUE!</v>
      </c>
    </row>
    <row r="56" spans="1:24" s="25" customFormat="1" ht="14.25" customHeight="1" x14ac:dyDescent="0.2">
      <c r="A56" s="167">
        <v>6040140300000</v>
      </c>
      <c r="B56" s="22" t="s">
        <v>2715</v>
      </c>
      <c r="C56" s="22">
        <v>5.5</v>
      </c>
      <c r="D56" s="22">
        <v>7.5</v>
      </c>
      <c r="E56" s="24">
        <v>1720.03</v>
      </c>
      <c r="F56" s="35"/>
      <c r="G56" s="36">
        <f t="shared" si="9"/>
        <v>0</v>
      </c>
      <c r="H56" s="24">
        <f t="shared" si="12"/>
        <v>0</v>
      </c>
      <c r="I56" s="24">
        <f t="shared" si="10"/>
        <v>0</v>
      </c>
      <c r="K56" s="26"/>
      <c r="L56" s="26">
        <f>IFERROR((VLOOKUP(K56,tenute!D:E,2,FALSE)),0)</f>
        <v>0</v>
      </c>
      <c r="M56" s="26"/>
      <c r="N56" s="26">
        <f>IFERROR((VLOOKUP(M56,guarnizioni!G:H,2,FALSE)),0)</f>
        <v>0</v>
      </c>
      <c r="O56" s="26"/>
      <c r="P56" s="26">
        <f>IFERROR((VLOOKUP(O56,'IP55'!A:B,2,FALSE)),0)</f>
        <v>0</v>
      </c>
      <c r="Q56" s="26"/>
      <c r="R56" s="26">
        <f>IFERROR((VLOOKUP(Q56,giranti!H:I,2,FALSE)),0)</f>
        <v>0</v>
      </c>
      <c r="S56" s="26"/>
      <c r="T56" s="26">
        <f>IFERROR((VLOOKUP(S56,'IP55'!A:C,3,FALSE)),0)</f>
        <v>0</v>
      </c>
      <c r="U56" s="26"/>
      <c r="V56" s="124" t="str">
        <f t="shared" si="13"/>
        <v>0,00</v>
      </c>
      <c r="W56" s="26" t="e">
        <f t="shared" si="5"/>
        <v>#VALUE!</v>
      </c>
      <c r="X56" s="26" t="e">
        <f t="shared" si="11"/>
        <v>#VALUE!</v>
      </c>
    </row>
    <row r="57" spans="1:24" s="25" customFormat="1" ht="14.25" customHeight="1" x14ac:dyDescent="0.2">
      <c r="A57" s="167">
        <v>6040144300000</v>
      </c>
      <c r="B57" s="22" t="s">
        <v>2716</v>
      </c>
      <c r="C57" s="22">
        <v>7.5</v>
      </c>
      <c r="D57" s="22">
        <v>10</v>
      </c>
      <c r="E57" s="24">
        <v>1850.84</v>
      </c>
      <c r="F57" s="35"/>
      <c r="G57" s="36">
        <f t="shared" si="9"/>
        <v>0</v>
      </c>
      <c r="H57" s="24">
        <f t="shared" si="12"/>
        <v>0</v>
      </c>
      <c r="I57" s="24">
        <f t="shared" si="10"/>
        <v>0</v>
      </c>
      <c r="K57" s="26"/>
      <c r="L57" s="26">
        <f>IFERROR((VLOOKUP(K57,tenute!D:E,2,FALSE)),0)</f>
        <v>0</v>
      </c>
      <c r="M57" s="26"/>
      <c r="N57" s="26">
        <f>IFERROR((VLOOKUP(M57,guarnizioni!G:H,2,FALSE)),0)</f>
        <v>0</v>
      </c>
      <c r="O57" s="26"/>
      <c r="P57" s="26">
        <f>IFERROR((VLOOKUP(O57,'IP55'!A:B,2,FALSE)),0)</f>
        <v>0</v>
      </c>
      <c r="Q57" s="26"/>
      <c r="R57" s="26">
        <f>IFERROR((VLOOKUP(Q57,giranti!H:I,2,FALSE)),0)</f>
        <v>0</v>
      </c>
      <c r="S57" s="26"/>
      <c r="T57" s="26">
        <f>IFERROR((VLOOKUP(S57,'IP55'!A:C,3,FALSE)),0)</f>
        <v>0</v>
      </c>
      <c r="U57" s="26"/>
      <c r="V57" s="124" t="str">
        <f t="shared" si="13"/>
        <v>0,00</v>
      </c>
      <c r="W57" s="26" t="e">
        <f t="shared" si="5"/>
        <v>#VALUE!</v>
      </c>
      <c r="X57" s="26" t="e">
        <f t="shared" si="11"/>
        <v>#VALUE!</v>
      </c>
    </row>
    <row r="58" spans="1:24" s="25" customFormat="1" ht="14.25" customHeight="1" x14ac:dyDescent="0.2">
      <c r="A58" s="167">
        <v>6040152300000</v>
      </c>
      <c r="B58" s="22" t="s">
        <v>2717</v>
      </c>
      <c r="C58" s="22">
        <v>7.5</v>
      </c>
      <c r="D58" s="22">
        <v>7.5</v>
      </c>
      <c r="E58" s="24">
        <v>1876.27</v>
      </c>
      <c r="F58" s="35"/>
      <c r="G58" s="36">
        <f t="shared" si="9"/>
        <v>0</v>
      </c>
      <c r="H58" s="24">
        <f t="shared" si="12"/>
        <v>0</v>
      </c>
      <c r="I58" s="24">
        <f t="shared" si="10"/>
        <v>0</v>
      </c>
      <c r="K58" s="26"/>
      <c r="L58" s="26">
        <f>IFERROR((VLOOKUP(K58,tenute!D:E,2,FALSE)),0)</f>
        <v>0</v>
      </c>
      <c r="M58" s="26"/>
      <c r="N58" s="26">
        <f>IFERROR((VLOOKUP(M58,guarnizioni!G:H,2,FALSE)),0)</f>
        <v>0</v>
      </c>
      <c r="O58" s="26"/>
      <c r="P58" s="26">
        <f>IFERROR((VLOOKUP(O58,'IP55'!A:B,2,FALSE)),0)</f>
        <v>0</v>
      </c>
      <c r="Q58" s="26"/>
      <c r="R58" s="26">
        <f>IFERROR((VLOOKUP(Q58,giranti!H:I,2,FALSE)),0)</f>
        <v>0</v>
      </c>
      <c r="S58" s="26"/>
      <c r="T58" s="26">
        <f>IFERROR((VLOOKUP(S58,'IP55'!A:C,3,FALSE)),0)</f>
        <v>0</v>
      </c>
      <c r="U58" s="26"/>
      <c r="V58" s="124" t="str">
        <f t="shared" si="13"/>
        <v>0,00</v>
      </c>
      <c r="W58" s="26" t="e">
        <f t="shared" si="5"/>
        <v>#VALUE!</v>
      </c>
      <c r="X58" s="26" t="e">
        <f t="shared" si="11"/>
        <v>#VALUE!</v>
      </c>
    </row>
    <row r="59" spans="1:24" s="25" customFormat="1" ht="14.25" customHeight="1" x14ac:dyDescent="0.2">
      <c r="A59" s="167">
        <v>6040156400000</v>
      </c>
      <c r="B59" s="22" t="s">
        <v>2718</v>
      </c>
      <c r="C59" s="22">
        <v>9.1999999999999993</v>
      </c>
      <c r="D59" s="22">
        <v>10</v>
      </c>
      <c r="E59" s="24">
        <v>2479.92</v>
      </c>
      <c r="F59" s="35"/>
      <c r="G59" s="36">
        <f t="shared" si="9"/>
        <v>0</v>
      </c>
      <c r="H59" s="24">
        <f t="shared" si="12"/>
        <v>0</v>
      </c>
      <c r="I59" s="24">
        <f t="shared" si="10"/>
        <v>0</v>
      </c>
      <c r="K59" s="26"/>
      <c r="L59" s="26">
        <f>IFERROR((VLOOKUP(K59,tenute!D:E,2,FALSE)),0)</f>
        <v>0</v>
      </c>
      <c r="M59" s="26"/>
      <c r="N59" s="26">
        <f>IFERROR((VLOOKUP(M59,guarnizioni!G:H,2,FALSE)),0)</f>
        <v>0</v>
      </c>
      <c r="O59" s="26"/>
      <c r="P59" s="26">
        <f>IFERROR((VLOOKUP(O59,'IP55'!A:B,2,FALSE)),0)</f>
        <v>0</v>
      </c>
      <c r="Q59" s="26"/>
      <c r="R59" s="26">
        <f>IFERROR((VLOOKUP(Q59,giranti!H:I,2,FALSE)),0)</f>
        <v>0</v>
      </c>
      <c r="S59" s="26"/>
      <c r="T59" s="26">
        <f>IFERROR((VLOOKUP(S59,'IP55'!A:C,3,FALSE)),0)</f>
        <v>0</v>
      </c>
      <c r="U59" s="26"/>
      <c r="V59" s="124" t="str">
        <f t="shared" si="13"/>
        <v>0,00</v>
      </c>
      <c r="W59" s="26" t="e">
        <f t="shared" si="5"/>
        <v>#VALUE!</v>
      </c>
      <c r="X59" s="26" t="e">
        <f t="shared" si="11"/>
        <v>#VALUE!</v>
      </c>
    </row>
    <row r="60" spans="1:24" s="25" customFormat="1" ht="14.25" customHeight="1" x14ac:dyDescent="0.2">
      <c r="A60" s="167">
        <v>6040160400000</v>
      </c>
      <c r="B60" s="22" t="s">
        <v>2719</v>
      </c>
      <c r="C60" s="22">
        <v>11</v>
      </c>
      <c r="D60" s="22">
        <v>12.5</v>
      </c>
      <c r="E60" s="24">
        <v>2760.17</v>
      </c>
      <c r="F60" s="35"/>
      <c r="G60" s="36">
        <f t="shared" si="9"/>
        <v>0</v>
      </c>
      <c r="H60" s="24">
        <f t="shared" si="12"/>
        <v>0</v>
      </c>
      <c r="I60" s="24">
        <f t="shared" si="10"/>
        <v>0</v>
      </c>
      <c r="K60" s="26"/>
      <c r="L60" s="26">
        <f>IFERROR((VLOOKUP(K60,tenute!D:E,2,FALSE)),0)</f>
        <v>0</v>
      </c>
      <c r="M60" s="26"/>
      <c r="N60" s="26">
        <f>IFERROR((VLOOKUP(M60,guarnizioni!G:H,2,FALSE)),0)</f>
        <v>0</v>
      </c>
      <c r="O60" s="26"/>
      <c r="P60" s="26">
        <f>IFERROR((VLOOKUP(O60,'IP55'!A:B,2,FALSE)),0)</f>
        <v>0</v>
      </c>
      <c r="Q60" s="26"/>
      <c r="R60" s="26">
        <f>IFERROR((VLOOKUP(Q60,giranti!H:I,2,FALSE)),0)</f>
        <v>0</v>
      </c>
      <c r="S60" s="26"/>
      <c r="T60" s="26">
        <f>IFERROR((VLOOKUP(S60,'IP55'!A:C,3,FALSE)),0)</f>
        <v>0</v>
      </c>
      <c r="U60" s="26"/>
      <c r="V60" s="124" t="str">
        <f t="shared" si="13"/>
        <v>0,00</v>
      </c>
      <c r="W60" s="26" t="e">
        <f t="shared" si="5"/>
        <v>#VALUE!</v>
      </c>
      <c r="X60" s="26" t="e">
        <f t="shared" si="11"/>
        <v>#VALUE!</v>
      </c>
    </row>
    <row r="61" spans="1:24" s="25" customFormat="1" ht="14.25" customHeight="1" x14ac:dyDescent="0.2">
      <c r="A61" s="167" t="s">
        <v>6848</v>
      </c>
      <c r="B61" s="22" t="s">
        <v>2253</v>
      </c>
      <c r="C61" s="22">
        <v>15</v>
      </c>
      <c r="D61" s="22">
        <v>15</v>
      </c>
      <c r="E61" s="24">
        <v>3096.38</v>
      </c>
      <c r="F61" s="35"/>
      <c r="G61" s="36">
        <f t="shared" si="9"/>
        <v>0</v>
      </c>
      <c r="H61" s="24">
        <f t="shared" si="12"/>
        <v>0</v>
      </c>
      <c r="I61" s="24">
        <f t="shared" si="10"/>
        <v>0</v>
      </c>
      <c r="K61" s="26"/>
      <c r="L61" s="26">
        <f>IFERROR((VLOOKUP(K61,tenute!D:E,2,FALSE)),0)</f>
        <v>0</v>
      </c>
      <c r="M61" s="26"/>
      <c r="N61" s="26">
        <f>IFERROR((VLOOKUP(M61,guarnizioni!G:H,2,FALSE)),0)</f>
        <v>0</v>
      </c>
      <c r="O61" s="26"/>
      <c r="P61" s="26">
        <f>IFERROR((VLOOKUP(O61,'IP55'!A:B,2,FALSE)),0)</f>
        <v>0</v>
      </c>
      <c r="Q61" s="26"/>
      <c r="R61" s="26">
        <f>IFERROR((VLOOKUP(Q61,giranti!H:I,2,FALSE)),0)</f>
        <v>0</v>
      </c>
      <c r="S61" s="26"/>
      <c r="T61" s="26">
        <f>IFERROR((VLOOKUP(S61,'IP55'!A:C,3,FALSE)),0)</f>
        <v>0</v>
      </c>
      <c r="U61" s="26"/>
      <c r="V61" s="124" t="str">
        <f t="shared" si="13"/>
        <v>0,00</v>
      </c>
      <c r="W61" s="26" t="e">
        <f t="shared" si="5"/>
        <v>#VALUE!</v>
      </c>
      <c r="X61" s="26" t="e">
        <f t="shared" si="11"/>
        <v>#VALUE!</v>
      </c>
    </row>
    <row r="62" spans="1:24" s="25" customFormat="1" ht="14.25" customHeight="1" x14ac:dyDescent="0.2">
      <c r="A62" s="167">
        <v>6040164400000</v>
      </c>
      <c r="B62" s="22" t="s">
        <v>2720</v>
      </c>
      <c r="C62" s="22">
        <v>15</v>
      </c>
      <c r="D62" s="22">
        <v>20</v>
      </c>
      <c r="E62" s="24">
        <v>3096.38</v>
      </c>
      <c r="F62" s="35"/>
      <c r="G62" s="36">
        <f t="shared" si="9"/>
        <v>0</v>
      </c>
      <c r="H62" s="24">
        <f>ROUND(E62*(G62),2)</f>
        <v>0</v>
      </c>
      <c r="I62" s="24">
        <f t="shared" si="10"/>
        <v>0</v>
      </c>
      <c r="K62" s="26"/>
      <c r="L62" s="26">
        <f>IFERROR((VLOOKUP(K62,tenute!D:E,2,FALSE)),0)</f>
        <v>0</v>
      </c>
      <c r="M62" s="26"/>
      <c r="N62" s="26">
        <f>IFERROR((VLOOKUP(M62,guarnizioni!G:H,2,FALSE)),0)</f>
        <v>0</v>
      </c>
      <c r="O62" s="26"/>
      <c r="P62" s="26">
        <f>IFERROR((VLOOKUP(O62,'IP55'!A:B,2,FALSE)),0)</f>
        <v>0</v>
      </c>
      <c r="Q62" s="26"/>
      <c r="R62" s="26">
        <f>IFERROR((VLOOKUP(Q62,giranti!H:I,2,FALSE)),0)</f>
        <v>0</v>
      </c>
      <c r="S62" s="26"/>
      <c r="T62" s="26">
        <f>IFERROR((VLOOKUP(S62,'IP55'!A:C,3,FALSE)),0)</f>
        <v>0</v>
      </c>
      <c r="U62" s="26"/>
      <c r="V62" s="124" t="str">
        <f t="shared" si="13"/>
        <v>0,00</v>
      </c>
      <c r="W62" s="26" t="e">
        <f t="shared" si="5"/>
        <v>#VALUE!</v>
      </c>
      <c r="X62" s="26" t="e">
        <f t="shared" si="11"/>
        <v>#VALUE!</v>
      </c>
    </row>
    <row r="63" spans="1:24" s="25" customFormat="1" ht="14.25" customHeight="1" x14ac:dyDescent="0.2">
      <c r="A63" s="167">
        <v>6040168400000</v>
      </c>
      <c r="B63" s="22" t="s">
        <v>4229</v>
      </c>
      <c r="C63" s="22">
        <v>15</v>
      </c>
      <c r="D63" s="22">
        <v>20</v>
      </c>
      <c r="E63" s="24">
        <v>3224.59</v>
      </c>
      <c r="F63" s="35"/>
      <c r="G63" s="36">
        <f t="shared" si="9"/>
        <v>0</v>
      </c>
      <c r="H63" s="24">
        <f t="shared" si="12"/>
        <v>0</v>
      </c>
      <c r="I63" s="24">
        <f t="shared" si="10"/>
        <v>0</v>
      </c>
      <c r="K63" s="26"/>
      <c r="L63" s="26">
        <f>IFERROR((VLOOKUP(K63,tenute!D:E,2,FALSE)),0)</f>
        <v>0</v>
      </c>
      <c r="M63" s="26"/>
      <c r="N63" s="26">
        <f>IFERROR((VLOOKUP(M63,guarnizioni!G:H,2,FALSE)),0)</f>
        <v>0</v>
      </c>
      <c r="O63" s="26"/>
      <c r="P63" s="26">
        <f>IFERROR((VLOOKUP(O63,'IP55'!A:B,2,FALSE)),0)</f>
        <v>0</v>
      </c>
      <c r="Q63" s="26"/>
      <c r="R63" s="26">
        <f>IFERROR((VLOOKUP(Q63,giranti!H:I,2,FALSE)),0)</f>
        <v>0</v>
      </c>
      <c r="S63" s="26"/>
      <c r="T63" s="26">
        <f>IFERROR((VLOOKUP(S63,'IP55'!A:C,3,FALSE)),0)</f>
        <v>0</v>
      </c>
      <c r="U63" s="26"/>
      <c r="V63" s="124" t="str">
        <f t="shared" si="13"/>
        <v>0,00</v>
      </c>
      <c r="W63" s="26" t="e">
        <f t="shared" si="5"/>
        <v>#VALUE!</v>
      </c>
      <c r="X63" s="26" t="e">
        <f t="shared" si="11"/>
        <v>#VALUE!</v>
      </c>
    </row>
    <row r="64" spans="1:24" s="25" customFormat="1" ht="14.25" customHeight="1" x14ac:dyDescent="0.2">
      <c r="A64" s="167">
        <v>6040172500000</v>
      </c>
      <c r="B64" s="22" t="s">
        <v>6820</v>
      </c>
      <c r="C64" s="22">
        <v>18.5</v>
      </c>
      <c r="D64" s="22">
        <v>20</v>
      </c>
      <c r="E64" s="24">
        <v>3964.21</v>
      </c>
      <c r="F64" s="35"/>
      <c r="G64" s="36">
        <f t="shared" si="9"/>
        <v>0</v>
      </c>
      <c r="H64" s="24">
        <f t="shared" si="12"/>
        <v>0</v>
      </c>
      <c r="I64" s="24">
        <f t="shared" si="10"/>
        <v>0</v>
      </c>
      <c r="K64" s="26"/>
      <c r="L64" s="26">
        <f>IFERROR((VLOOKUP(K64,tenute!D:E,2,FALSE)),0)</f>
        <v>0</v>
      </c>
      <c r="M64" s="26"/>
      <c r="N64" s="26">
        <f>IFERROR((VLOOKUP(M64,guarnizioni!G:H,2,FALSE)),0)</f>
        <v>0</v>
      </c>
      <c r="O64" s="26"/>
      <c r="P64" s="26">
        <f>IFERROR((VLOOKUP(O64,'IP55'!A:B,2,FALSE)),0)</f>
        <v>0</v>
      </c>
      <c r="Q64" s="26"/>
      <c r="R64" s="26">
        <f>IFERROR((VLOOKUP(Q64,giranti!H:I,2,FALSE)),0)</f>
        <v>0</v>
      </c>
      <c r="S64" s="26"/>
      <c r="T64" s="26">
        <f>IFERROR((VLOOKUP(S64,'IP55'!A:C,3,FALSE)),0)</f>
        <v>0</v>
      </c>
      <c r="U64" s="26"/>
      <c r="V64" s="124" t="str">
        <f t="shared" si="13"/>
        <v>0,00</v>
      </c>
      <c r="W64" s="26" t="e">
        <f t="shared" si="5"/>
        <v>#VALUE!</v>
      </c>
      <c r="X64" s="26" t="e">
        <f t="shared" si="11"/>
        <v>#VALUE!</v>
      </c>
    </row>
    <row r="65" spans="1:24" s="25" customFormat="1" ht="14.25" customHeight="1" x14ac:dyDescent="0.2">
      <c r="A65" s="167">
        <v>6040174400000</v>
      </c>
      <c r="B65" s="22" t="s">
        <v>4230</v>
      </c>
      <c r="C65" s="22">
        <v>22</v>
      </c>
      <c r="D65" s="22">
        <v>25</v>
      </c>
      <c r="E65" s="24">
        <v>5236.03</v>
      </c>
      <c r="F65" s="35"/>
      <c r="G65" s="36">
        <f t="shared" si="9"/>
        <v>0</v>
      </c>
      <c r="H65" s="24">
        <f t="shared" si="12"/>
        <v>0</v>
      </c>
      <c r="I65" s="24">
        <f t="shared" si="10"/>
        <v>0</v>
      </c>
      <c r="K65" s="26"/>
      <c r="L65" s="26">
        <f>IFERROR((VLOOKUP(K65,tenute!D:E,2,FALSE)),0)</f>
        <v>0</v>
      </c>
      <c r="M65" s="26"/>
      <c r="N65" s="26">
        <f>IFERROR((VLOOKUP(M65,guarnizioni!G:H,2,FALSE)),0)</f>
        <v>0</v>
      </c>
      <c r="O65" s="26"/>
      <c r="P65" s="26">
        <f>IFERROR((VLOOKUP(O65,'IP55'!A:B,2,FALSE)),0)</f>
        <v>0</v>
      </c>
      <c r="Q65" s="26"/>
      <c r="R65" s="26">
        <f>IFERROR((VLOOKUP(Q65,giranti!H:I,2,FALSE)),0)</f>
        <v>0</v>
      </c>
      <c r="S65" s="26"/>
      <c r="T65" s="26">
        <f>IFERROR((VLOOKUP(S65,'IP55'!A:C,3,FALSE)),0)</f>
        <v>0</v>
      </c>
      <c r="U65" s="26"/>
      <c r="V65" s="124" t="str">
        <f t="shared" si="13"/>
        <v>0,00</v>
      </c>
      <c r="W65" s="26" t="e">
        <f t="shared" si="5"/>
        <v>#VALUE!</v>
      </c>
      <c r="X65" s="26" t="e">
        <f t="shared" si="11"/>
        <v>#VALUE!</v>
      </c>
    </row>
    <row r="66" spans="1:24" s="25" customFormat="1" ht="14.25" customHeight="1" x14ac:dyDescent="0.2">
      <c r="A66" s="167">
        <v>6040176400000</v>
      </c>
      <c r="B66" s="22" t="s">
        <v>4231</v>
      </c>
      <c r="C66" s="22">
        <v>22</v>
      </c>
      <c r="D66" s="22">
        <v>30</v>
      </c>
      <c r="E66" s="24">
        <v>5622.05</v>
      </c>
      <c r="F66" s="35"/>
      <c r="G66" s="36">
        <f t="shared" si="9"/>
        <v>0</v>
      </c>
      <c r="H66" s="24">
        <f t="shared" si="12"/>
        <v>0</v>
      </c>
      <c r="I66" s="24">
        <f t="shared" si="10"/>
        <v>0</v>
      </c>
      <c r="K66" s="26"/>
      <c r="L66" s="26">
        <f>IFERROR((VLOOKUP(K66,tenute!D:E,2,FALSE)),0)</f>
        <v>0</v>
      </c>
      <c r="M66" s="26"/>
      <c r="N66" s="26">
        <f>IFERROR((VLOOKUP(M66,guarnizioni!G:H,2,FALSE)),0)</f>
        <v>0</v>
      </c>
      <c r="O66" s="26"/>
      <c r="P66" s="26">
        <f>IFERROR((VLOOKUP(O66,'IP55'!A:B,2,FALSE)),0)</f>
        <v>0</v>
      </c>
      <c r="Q66" s="26"/>
      <c r="R66" s="26">
        <f>IFERROR((VLOOKUP(Q66,giranti!H:I,2,FALSE)),0)</f>
        <v>0</v>
      </c>
      <c r="S66" s="26"/>
      <c r="T66" s="26">
        <f>IFERROR((VLOOKUP(S66,'IP55'!A:C,3,FALSE)),0)</f>
        <v>0</v>
      </c>
      <c r="U66" s="26"/>
      <c r="V66" s="124" t="str">
        <f t="shared" si="13"/>
        <v>0,00</v>
      </c>
      <c r="W66" s="26" t="e">
        <f t="shared" si="5"/>
        <v>#VALUE!</v>
      </c>
      <c r="X66" s="26" t="e">
        <f t="shared" si="11"/>
        <v>#VALUE!</v>
      </c>
    </row>
    <row r="67" spans="1:24" s="25" customFormat="1" ht="14.25" customHeight="1" x14ac:dyDescent="0.2">
      <c r="A67" s="167" t="s">
        <v>4232</v>
      </c>
      <c r="B67" s="22" t="s">
        <v>4233</v>
      </c>
      <c r="C67" s="22">
        <v>30</v>
      </c>
      <c r="D67" s="22">
        <v>30</v>
      </c>
      <c r="E67" s="24">
        <v>7570.76</v>
      </c>
      <c r="F67" s="35"/>
      <c r="G67" s="36">
        <f t="shared" si="9"/>
        <v>0</v>
      </c>
      <c r="H67" s="24">
        <f t="shared" si="12"/>
        <v>0</v>
      </c>
      <c r="I67" s="24">
        <f t="shared" si="10"/>
        <v>0</v>
      </c>
      <c r="K67" s="26"/>
      <c r="L67" s="26">
        <f>IFERROR((VLOOKUP(K67,tenute!D:E,2,FALSE)),0)</f>
        <v>0</v>
      </c>
      <c r="M67" s="26"/>
      <c r="N67" s="26">
        <f>IFERROR((VLOOKUP(M67,guarnizioni!G:H,2,FALSE)),0)</f>
        <v>0</v>
      </c>
      <c r="O67" s="26"/>
      <c r="P67" s="26"/>
      <c r="Q67" s="26"/>
      <c r="R67" s="26">
        <f>IFERROR((VLOOKUP(Q67,giranti!H:I,2,FALSE)),0)</f>
        <v>0</v>
      </c>
      <c r="S67" s="26"/>
      <c r="T67" s="26">
        <f>IFERROR((VLOOKUP(S67,'IP55'!A:C,3,FALSE)),0)</f>
        <v>0</v>
      </c>
      <c r="U67" s="26"/>
      <c r="V67" s="124" t="str">
        <f t="shared" si="13"/>
        <v>0,00</v>
      </c>
      <c r="W67" s="26" t="e">
        <f t="shared" si="5"/>
        <v>#VALUE!</v>
      </c>
      <c r="X67" s="26" t="e">
        <f t="shared" si="11"/>
        <v>#VALUE!</v>
      </c>
    </row>
    <row r="68" spans="1:24" s="25" customFormat="1" ht="14.25" customHeight="1" x14ac:dyDescent="0.2">
      <c r="A68" s="167" t="s">
        <v>4234</v>
      </c>
      <c r="B68" s="22" t="s">
        <v>4235</v>
      </c>
      <c r="C68" s="22">
        <v>37</v>
      </c>
      <c r="D68" s="22">
        <v>40</v>
      </c>
      <c r="E68" s="24">
        <v>9289.2099999999991</v>
      </c>
      <c r="F68" s="35"/>
      <c r="G68" s="36">
        <f t="shared" si="9"/>
        <v>0</v>
      </c>
      <c r="H68" s="24">
        <f t="shared" si="12"/>
        <v>0</v>
      </c>
      <c r="I68" s="24">
        <f t="shared" si="10"/>
        <v>0</v>
      </c>
      <c r="K68" s="26"/>
      <c r="L68" s="26">
        <f>IFERROR((VLOOKUP(K68,tenute!D:E,2,FALSE)),0)</f>
        <v>0</v>
      </c>
      <c r="M68" s="26"/>
      <c r="N68" s="26">
        <f>IFERROR((VLOOKUP(M68,guarnizioni!G:H,2,FALSE)),0)</f>
        <v>0</v>
      </c>
      <c r="O68" s="26"/>
      <c r="P68" s="26"/>
      <c r="Q68" s="26"/>
      <c r="R68" s="26">
        <f>IFERROR((VLOOKUP(Q68,giranti!H:I,2,FALSE)),0)</f>
        <v>0</v>
      </c>
      <c r="S68" s="26"/>
      <c r="T68" s="26">
        <f>IFERROR((VLOOKUP(S68,'IP55'!A:C,3,FALSE)),0)</f>
        <v>0</v>
      </c>
      <c r="U68" s="26"/>
      <c r="V68" s="124" t="str">
        <f t="shared" si="13"/>
        <v>0,00</v>
      </c>
      <c r="W68" s="26" t="e">
        <f t="shared" si="5"/>
        <v>#VALUE!</v>
      </c>
      <c r="X68" s="26" t="e">
        <f t="shared" si="11"/>
        <v>#VALUE!</v>
      </c>
    </row>
    <row r="69" spans="1:24" s="25" customFormat="1" ht="14.25" customHeight="1" x14ac:dyDescent="0.2">
      <c r="A69" s="167">
        <v>6040184300000</v>
      </c>
      <c r="B69" s="22" t="s">
        <v>2721</v>
      </c>
      <c r="C69" s="22">
        <v>7.5</v>
      </c>
      <c r="D69" s="22">
        <v>50</v>
      </c>
      <c r="E69" s="24">
        <v>2054.13</v>
      </c>
      <c r="F69" s="35"/>
      <c r="G69" s="36">
        <f t="shared" si="9"/>
        <v>0</v>
      </c>
      <c r="H69" s="24">
        <f t="shared" si="12"/>
        <v>0</v>
      </c>
      <c r="I69" s="24">
        <f t="shared" si="10"/>
        <v>0</v>
      </c>
      <c r="K69" s="26"/>
      <c r="L69" s="26">
        <f>IFERROR((VLOOKUP(K69,tenute!D:E,2,FALSE)),0)</f>
        <v>0</v>
      </c>
      <c r="M69" s="26"/>
      <c r="N69" s="26">
        <f>IFERROR((VLOOKUP(M69,guarnizioni!G:H,2,FALSE)),0)</f>
        <v>0</v>
      </c>
      <c r="O69" s="26"/>
      <c r="P69" s="26">
        <f>IFERROR((VLOOKUP(O69,'IP55'!A:B,2,FALSE)),0)</f>
        <v>0</v>
      </c>
      <c r="Q69" s="26"/>
      <c r="R69" s="26">
        <f>IFERROR((VLOOKUP(Q69,giranti!H:I,2,FALSE)),0)</f>
        <v>0</v>
      </c>
      <c r="S69" s="26"/>
      <c r="T69" s="26">
        <f>IFERROR((VLOOKUP(S69,'IP55'!A:C,3,FALSE)),0)</f>
        <v>0</v>
      </c>
      <c r="U69" s="26"/>
      <c r="V69" s="124" t="str">
        <f t="shared" si="13"/>
        <v>0,00</v>
      </c>
      <c r="W69" s="26" t="e">
        <f t="shared" si="5"/>
        <v>#VALUE!</v>
      </c>
      <c r="X69" s="26" t="e">
        <f t="shared" si="11"/>
        <v>#VALUE!</v>
      </c>
    </row>
    <row r="70" spans="1:24" s="25" customFormat="1" ht="14.25" customHeight="1" x14ac:dyDescent="0.2">
      <c r="A70" s="167">
        <v>6040188400000</v>
      </c>
      <c r="B70" s="22" t="s">
        <v>2722</v>
      </c>
      <c r="C70" s="22">
        <v>9.1999999999999993</v>
      </c>
      <c r="D70" s="22">
        <v>10</v>
      </c>
      <c r="E70" s="24">
        <v>2746.73</v>
      </c>
      <c r="F70" s="35"/>
      <c r="G70" s="36">
        <f t="shared" si="9"/>
        <v>0</v>
      </c>
      <c r="H70" s="24">
        <f t="shared" si="12"/>
        <v>0</v>
      </c>
      <c r="I70" s="24">
        <f t="shared" si="10"/>
        <v>0</v>
      </c>
      <c r="K70" s="26"/>
      <c r="L70" s="26">
        <f>IFERROR((VLOOKUP(K70,tenute!D:E,2,FALSE)),0)</f>
        <v>0</v>
      </c>
      <c r="M70" s="26"/>
      <c r="N70" s="26">
        <f>IFERROR((VLOOKUP(M70,guarnizioni!G:H,2,FALSE)),0)</f>
        <v>0</v>
      </c>
      <c r="O70" s="26"/>
      <c r="P70" s="26">
        <f>IFERROR((VLOOKUP(O70,'IP55'!A:B,2,FALSE)),0)</f>
        <v>0</v>
      </c>
      <c r="Q70" s="26"/>
      <c r="R70" s="26">
        <f>IFERROR((VLOOKUP(Q70,giranti!H:I,2,FALSE)),0)</f>
        <v>0</v>
      </c>
      <c r="S70" s="26"/>
      <c r="T70" s="26">
        <f>IFERROR((VLOOKUP(S70,'IP55'!A:C,3,FALSE)),0)</f>
        <v>0</v>
      </c>
      <c r="U70" s="26"/>
      <c r="V70" s="124" t="str">
        <f t="shared" si="13"/>
        <v>0,00</v>
      </c>
      <c r="W70" s="26" t="e">
        <f t="shared" si="5"/>
        <v>#VALUE!</v>
      </c>
      <c r="X70" s="26" t="e">
        <f t="shared" si="11"/>
        <v>#VALUE!</v>
      </c>
    </row>
    <row r="71" spans="1:24" s="25" customFormat="1" ht="14.25" customHeight="1" x14ac:dyDescent="0.2">
      <c r="A71" s="167">
        <v>6040192400000</v>
      </c>
      <c r="B71" s="22" t="s">
        <v>2723</v>
      </c>
      <c r="C71" s="22">
        <v>11</v>
      </c>
      <c r="D71" s="22">
        <v>12.5</v>
      </c>
      <c r="E71" s="24">
        <v>3027.74</v>
      </c>
      <c r="F71" s="35"/>
      <c r="G71" s="36">
        <f t="shared" si="9"/>
        <v>0</v>
      </c>
      <c r="H71" s="24">
        <f t="shared" si="12"/>
        <v>0</v>
      </c>
      <c r="I71" s="24">
        <f t="shared" si="10"/>
        <v>0</v>
      </c>
      <c r="K71" s="26"/>
      <c r="L71" s="26">
        <f>IFERROR((VLOOKUP(K71,tenute!D:E,2,FALSE)),0)</f>
        <v>0</v>
      </c>
      <c r="M71" s="26"/>
      <c r="N71" s="26">
        <f>IFERROR((VLOOKUP(M71,guarnizioni!G:H,2,FALSE)),0)</f>
        <v>0</v>
      </c>
      <c r="O71" s="26"/>
      <c r="P71" s="26">
        <f>IFERROR((VLOOKUP(O71,'IP55'!A:B,2,FALSE)),0)</f>
        <v>0</v>
      </c>
      <c r="Q71" s="26"/>
      <c r="R71" s="26">
        <f>IFERROR((VLOOKUP(Q71,giranti!H:I,2,FALSE)),0)</f>
        <v>0</v>
      </c>
      <c r="S71" s="26"/>
      <c r="T71" s="26">
        <f>IFERROR((VLOOKUP(S71,'IP55'!A:C,3,FALSE)),0)</f>
        <v>0</v>
      </c>
      <c r="U71" s="26"/>
      <c r="V71" s="124" t="str">
        <f t="shared" si="13"/>
        <v>0,00</v>
      </c>
      <c r="W71" s="26" t="e">
        <f t="shared" si="5"/>
        <v>#VALUE!</v>
      </c>
      <c r="X71" s="26" t="e">
        <f t="shared" si="11"/>
        <v>#VALUE!</v>
      </c>
    </row>
    <row r="72" spans="1:24" s="25" customFormat="1" ht="14.25" customHeight="1" x14ac:dyDescent="0.2">
      <c r="A72" s="167">
        <v>6040196400000</v>
      </c>
      <c r="B72" s="22" t="s">
        <v>2724</v>
      </c>
      <c r="C72" s="22">
        <v>15</v>
      </c>
      <c r="D72" s="22">
        <v>15</v>
      </c>
      <c r="E72" s="24">
        <v>3390.28</v>
      </c>
      <c r="F72" s="35"/>
      <c r="G72" s="36">
        <f t="shared" si="9"/>
        <v>0</v>
      </c>
      <c r="H72" s="24">
        <f t="shared" si="12"/>
        <v>0</v>
      </c>
      <c r="I72" s="24">
        <f t="shared" si="10"/>
        <v>0</v>
      </c>
      <c r="K72" s="26"/>
      <c r="L72" s="26">
        <f>IFERROR((VLOOKUP(K72,tenute!D:E,2,FALSE)),0)</f>
        <v>0</v>
      </c>
      <c r="M72" s="26"/>
      <c r="N72" s="26">
        <f>IFERROR((VLOOKUP(M72,guarnizioni!G:H,2,FALSE)),0)</f>
        <v>0</v>
      </c>
      <c r="O72" s="26"/>
      <c r="P72" s="26">
        <f>IFERROR((VLOOKUP(O72,'IP55'!A:B,2,FALSE)),0)</f>
        <v>0</v>
      </c>
      <c r="Q72" s="26"/>
      <c r="R72" s="26">
        <f>IFERROR((VLOOKUP(Q72,giranti!H:I,2,FALSE)),0)</f>
        <v>0</v>
      </c>
      <c r="S72" s="26"/>
      <c r="T72" s="26">
        <f>IFERROR((VLOOKUP(S72,'IP55'!A:C,3,FALSE)),0)</f>
        <v>0</v>
      </c>
      <c r="U72" s="26"/>
      <c r="V72" s="124" t="str">
        <f t="shared" si="13"/>
        <v>0,00</v>
      </c>
      <c r="W72" s="26" t="e">
        <f t="shared" si="5"/>
        <v>#VALUE!</v>
      </c>
      <c r="X72" s="26" t="e">
        <f t="shared" si="11"/>
        <v>#VALUE!</v>
      </c>
    </row>
    <row r="73" spans="1:24" s="25" customFormat="1" ht="14.25" customHeight="1" x14ac:dyDescent="0.2">
      <c r="A73" s="167">
        <v>6040200500000</v>
      </c>
      <c r="B73" s="22" t="s">
        <v>6821</v>
      </c>
      <c r="C73" s="22">
        <v>18.5</v>
      </c>
      <c r="D73" s="22">
        <v>20</v>
      </c>
      <c r="E73" s="24">
        <v>4139.2</v>
      </c>
      <c r="F73" s="35"/>
      <c r="G73" s="36">
        <f t="shared" si="9"/>
        <v>0</v>
      </c>
      <c r="H73" s="24">
        <f t="shared" si="12"/>
        <v>0</v>
      </c>
      <c r="I73" s="24">
        <f t="shared" si="10"/>
        <v>0</v>
      </c>
      <c r="K73" s="26"/>
      <c r="L73" s="26">
        <f>IFERROR((VLOOKUP(K73,tenute!D:E,2,FALSE)),0)</f>
        <v>0</v>
      </c>
      <c r="M73" s="26"/>
      <c r="N73" s="26">
        <f>IFERROR((VLOOKUP(M73,guarnizioni!G:H,2,FALSE)),0)</f>
        <v>0</v>
      </c>
      <c r="O73" s="26"/>
      <c r="P73" s="26">
        <f>IFERROR((VLOOKUP(O73,'IP55'!A:B,2,FALSE)),0)</f>
        <v>0</v>
      </c>
      <c r="Q73" s="26"/>
      <c r="R73" s="26">
        <f>IFERROR((VLOOKUP(Q73,giranti!H:I,2,FALSE)),0)</f>
        <v>0</v>
      </c>
      <c r="S73" s="26"/>
      <c r="T73" s="26">
        <f>IFERROR((VLOOKUP(S73,'IP55'!A:C,3,FALSE)),0)</f>
        <v>0</v>
      </c>
      <c r="U73" s="26"/>
      <c r="V73" s="124" t="str">
        <f t="shared" si="13"/>
        <v>0,00</v>
      </c>
      <c r="W73" s="26" t="e">
        <f t="shared" si="5"/>
        <v>#VALUE!</v>
      </c>
      <c r="X73" s="26" t="e">
        <f t="shared" si="11"/>
        <v>#VALUE!</v>
      </c>
    </row>
    <row r="74" spans="1:24" s="25" customFormat="1" ht="14.25" customHeight="1" x14ac:dyDescent="0.2">
      <c r="A74" s="167">
        <v>6040202400000</v>
      </c>
      <c r="B74" s="22" t="s">
        <v>6822</v>
      </c>
      <c r="C74" s="22">
        <v>22</v>
      </c>
      <c r="D74" s="22">
        <v>25</v>
      </c>
      <c r="E74" s="24">
        <v>5625.8</v>
      </c>
      <c r="F74" s="35"/>
      <c r="G74" s="36">
        <f t="shared" si="9"/>
        <v>0</v>
      </c>
      <c r="H74" s="24">
        <f t="shared" si="12"/>
        <v>0</v>
      </c>
      <c r="I74" s="24">
        <f t="shared" si="10"/>
        <v>0</v>
      </c>
      <c r="K74" s="26"/>
      <c r="L74" s="26">
        <f>IFERROR((VLOOKUP(K74,tenute!D:E,2,FALSE)),0)</f>
        <v>0</v>
      </c>
      <c r="M74" s="26"/>
      <c r="N74" s="26">
        <f>IFERROR((VLOOKUP(M74,guarnizioni!G:H,2,FALSE)),0)</f>
        <v>0</v>
      </c>
      <c r="O74" s="26"/>
      <c r="P74" s="26">
        <f>IFERROR((VLOOKUP(O74,'IP55'!A:B,2,FALSE)),0)</f>
        <v>0</v>
      </c>
      <c r="Q74" s="26"/>
      <c r="R74" s="26">
        <f>IFERROR((VLOOKUP(Q74,giranti!H:I,2,FALSE)),0)</f>
        <v>0</v>
      </c>
      <c r="S74" s="26"/>
      <c r="T74" s="26">
        <f>IFERROR((VLOOKUP(S74,'IP55'!A:C,3,FALSE)),0)</f>
        <v>0</v>
      </c>
      <c r="U74" s="26"/>
      <c r="V74" s="124" t="str">
        <f t="shared" si="13"/>
        <v>0,00</v>
      </c>
      <c r="W74" s="26" t="e">
        <f t="shared" si="5"/>
        <v>#VALUE!</v>
      </c>
      <c r="X74" s="26" t="e">
        <f t="shared" si="11"/>
        <v>#VALUE!</v>
      </c>
    </row>
    <row r="75" spans="1:24" s="25" customFormat="1" ht="14.25" customHeight="1" x14ac:dyDescent="0.2">
      <c r="A75" s="167" t="s">
        <v>6823</v>
      </c>
      <c r="B75" s="22" t="s">
        <v>6824</v>
      </c>
      <c r="C75" s="22">
        <v>30</v>
      </c>
      <c r="D75" s="22">
        <v>30</v>
      </c>
      <c r="E75" s="24">
        <v>7465.8</v>
      </c>
      <c r="F75" s="35"/>
      <c r="G75" s="36">
        <f t="shared" si="9"/>
        <v>0</v>
      </c>
      <c r="H75" s="24">
        <f t="shared" si="12"/>
        <v>0</v>
      </c>
      <c r="I75" s="24">
        <f t="shared" si="10"/>
        <v>0</v>
      </c>
      <c r="K75" s="26"/>
      <c r="L75" s="26">
        <f>IFERROR((VLOOKUP(K75,tenute!D:E,2,FALSE)),0)</f>
        <v>0</v>
      </c>
      <c r="M75" s="26"/>
      <c r="N75" s="26">
        <f>IFERROR((VLOOKUP(M75,guarnizioni!G:H,2,FALSE)),0)</f>
        <v>0</v>
      </c>
      <c r="O75" s="26"/>
      <c r="P75" s="26"/>
      <c r="Q75" s="26"/>
      <c r="R75" s="26">
        <f>IFERROR((VLOOKUP(Q75,giranti!H:I,2,FALSE)),0)</f>
        <v>0</v>
      </c>
      <c r="S75" s="26"/>
      <c r="T75" s="26">
        <f>IFERROR((VLOOKUP(S75,'IP55'!A:C,3,FALSE)),0)</f>
        <v>0</v>
      </c>
      <c r="U75" s="26"/>
      <c r="V75" s="124" t="str">
        <f t="shared" si="13"/>
        <v>0,00</v>
      </c>
      <c r="W75" s="26" t="e">
        <f t="shared" si="5"/>
        <v>#VALUE!</v>
      </c>
      <c r="X75" s="26" t="e">
        <f t="shared" si="11"/>
        <v>#VALUE!</v>
      </c>
    </row>
    <row r="76" spans="1:24" s="25" customFormat="1" ht="14.25" customHeight="1" x14ac:dyDescent="0.2">
      <c r="A76" s="167">
        <v>6040206300000</v>
      </c>
      <c r="B76" s="22" t="s">
        <v>2919</v>
      </c>
      <c r="C76" s="22">
        <v>22</v>
      </c>
      <c r="D76" s="22">
        <v>40</v>
      </c>
      <c r="E76" s="24">
        <v>5730.39</v>
      </c>
      <c r="F76" s="35"/>
      <c r="G76" s="36">
        <f t="shared" si="9"/>
        <v>0</v>
      </c>
      <c r="H76" s="24">
        <f t="shared" si="12"/>
        <v>0</v>
      </c>
      <c r="I76" s="24">
        <f t="shared" si="10"/>
        <v>0</v>
      </c>
      <c r="K76" s="26"/>
      <c r="L76" s="26">
        <f>IFERROR((VLOOKUP(K76,tenute!D:E,2,FALSE)),0)</f>
        <v>0</v>
      </c>
      <c r="M76" s="26"/>
      <c r="N76" s="26">
        <f>IFERROR((VLOOKUP(M76,guarnizioni!G:H,2,FALSE)),0)</f>
        <v>0</v>
      </c>
      <c r="O76" s="26"/>
      <c r="P76" s="26">
        <f>IFERROR((VLOOKUP(O76,'IP55'!A:B,2,FALSE)),0)</f>
        <v>0</v>
      </c>
      <c r="Q76" s="26"/>
      <c r="R76" s="26">
        <f>IFERROR((VLOOKUP(Q76,giranti!H:I,2,FALSE)),0)</f>
        <v>0</v>
      </c>
      <c r="S76" s="26"/>
      <c r="T76" s="26">
        <f>IFERROR((VLOOKUP(S76,'IP55'!A:C,3,FALSE)),0)</f>
        <v>0</v>
      </c>
      <c r="U76" s="26"/>
      <c r="V76" s="124" t="str">
        <f t="shared" si="13"/>
        <v>0,00</v>
      </c>
      <c r="W76" s="26" t="e">
        <f t="shared" si="5"/>
        <v>#VALUE!</v>
      </c>
      <c r="X76" s="26" t="e">
        <f t="shared" si="11"/>
        <v>#VALUE!</v>
      </c>
    </row>
    <row r="77" spans="1:24" s="25" customFormat="1" ht="14.25" customHeight="1" x14ac:dyDescent="0.2">
      <c r="A77" s="167" t="s">
        <v>2263</v>
      </c>
      <c r="B77" s="22" t="s">
        <v>2254</v>
      </c>
      <c r="C77" s="22">
        <v>30</v>
      </c>
      <c r="D77" s="22">
        <v>30</v>
      </c>
      <c r="E77" s="24">
        <v>7754.54</v>
      </c>
      <c r="F77" s="35"/>
      <c r="G77" s="36">
        <f t="shared" si="9"/>
        <v>0</v>
      </c>
      <c r="H77" s="24">
        <f t="shared" si="12"/>
        <v>0</v>
      </c>
      <c r="I77" s="24">
        <f t="shared" si="10"/>
        <v>0</v>
      </c>
      <c r="K77" s="26"/>
      <c r="L77" s="26">
        <f>IFERROR((VLOOKUP(K77,tenute!D:E,2,FALSE)),0)</f>
        <v>0</v>
      </c>
      <c r="M77" s="26"/>
      <c r="N77" s="26">
        <f>IFERROR((VLOOKUP(M77,guarnizioni!G:H,2,FALSE)),0)</f>
        <v>0</v>
      </c>
      <c r="O77" s="26"/>
      <c r="P77" s="26"/>
      <c r="Q77" s="26"/>
      <c r="R77" s="26">
        <f>IFERROR((VLOOKUP(Q77,giranti!H:I,2,FALSE)),0)</f>
        <v>0</v>
      </c>
      <c r="S77" s="26"/>
      <c r="T77" s="26">
        <f>IFERROR((VLOOKUP(S77,'IP55'!A:C,3,FALSE)),0)</f>
        <v>0</v>
      </c>
      <c r="U77" s="26"/>
      <c r="V77" s="124" t="str">
        <f t="shared" si="13"/>
        <v>0,00</v>
      </c>
      <c r="W77" s="26" t="e">
        <f t="shared" si="5"/>
        <v>#VALUE!</v>
      </c>
      <c r="X77" s="26" t="e">
        <f t="shared" si="11"/>
        <v>#VALUE!</v>
      </c>
    </row>
    <row r="78" spans="1:24" s="25" customFormat="1" ht="14.25" customHeight="1" x14ac:dyDescent="0.2">
      <c r="A78" s="167" t="s">
        <v>2264</v>
      </c>
      <c r="B78" s="22" t="s">
        <v>2255</v>
      </c>
      <c r="C78" s="22">
        <v>37</v>
      </c>
      <c r="D78" s="22">
        <v>40</v>
      </c>
      <c r="E78" s="24">
        <v>9546.02</v>
      </c>
      <c r="F78" s="35"/>
      <c r="G78" s="36">
        <f t="shared" ref="G78:G87" si="14">IF(F78="",IF($I$8="","",$I$8),F78)</f>
        <v>0</v>
      </c>
      <c r="H78" s="24">
        <f t="shared" si="12"/>
        <v>0</v>
      </c>
      <c r="I78" s="24">
        <f t="shared" ref="I78:I87" si="15">H78*$I$10</f>
        <v>0</v>
      </c>
      <c r="K78" s="26"/>
      <c r="L78" s="26">
        <f>IFERROR((VLOOKUP(K78,tenute!D:E,2,FALSE)),0)</f>
        <v>0</v>
      </c>
      <c r="M78" s="26"/>
      <c r="N78" s="26">
        <f>IFERROR((VLOOKUP(M78,guarnizioni!G:H,2,FALSE)),0)</f>
        <v>0</v>
      </c>
      <c r="O78" s="26"/>
      <c r="P78" s="26"/>
      <c r="Q78" s="26"/>
      <c r="R78" s="26">
        <f>IFERROR((VLOOKUP(Q78,giranti!H:I,2,FALSE)),0)</f>
        <v>0</v>
      </c>
      <c r="S78" s="26"/>
      <c r="T78" s="26">
        <f>IFERROR((VLOOKUP(S78,'IP55'!A:C,3,FALSE)),0)</f>
        <v>0</v>
      </c>
      <c r="U78" s="26"/>
      <c r="V78" s="124" t="str">
        <f t="shared" si="13"/>
        <v>0,00</v>
      </c>
      <c r="W78" s="26" t="e">
        <f t="shared" si="5"/>
        <v>#VALUE!</v>
      </c>
      <c r="X78" s="26" t="e">
        <f t="shared" ref="X78:X87" si="16">W78*$I$8</f>
        <v>#VALUE!</v>
      </c>
    </row>
    <row r="79" spans="1:24" s="25" customFormat="1" ht="14.25" customHeight="1" x14ac:dyDescent="0.2">
      <c r="A79" s="167" t="s">
        <v>2265</v>
      </c>
      <c r="B79" s="22" t="s">
        <v>2256</v>
      </c>
      <c r="C79" s="22">
        <v>45</v>
      </c>
      <c r="D79" s="22">
        <v>50</v>
      </c>
      <c r="E79" s="24">
        <v>11022.57</v>
      </c>
      <c r="F79" s="35"/>
      <c r="G79" s="36">
        <f t="shared" si="14"/>
        <v>0</v>
      </c>
      <c r="H79" s="24">
        <f t="shared" si="12"/>
        <v>0</v>
      </c>
      <c r="I79" s="24">
        <f t="shared" si="15"/>
        <v>0</v>
      </c>
      <c r="K79" s="26"/>
      <c r="L79" s="26">
        <f>IFERROR((VLOOKUP(K79,tenute!D:E,2,FALSE)),0)</f>
        <v>0</v>
      </c>
      <c r="M79" s="26"/>
      <c r="N79" s="26">
        <f>IFERROR((VLOOKUP(M79,guarnizioni!G:H,2,FALSE)),0)</f>
        <v>0</v>
      </c>
      <c r="O79" s="26"/>
      <c r="P79" s="26"/>
      <c r="Q79" s="26"/>
      <c r="R79" s="26">
        <f>IFERROR((VLOOKUP(Q79,giranti!H:I,2,FALSE)),0)</f>
        <v>0</v>
      </c>
      <c r="S79" s="26"/>
      <c r="T79" s="26">
        <f>IFERROR((VLOOKUP(S79,'IP55'!A:C,3,FALSE)),0)</f>
        <v>0</v>
      </c>
      <c r="U79" s="26"/>
      <c r="V79" s="124" t="str">
        <f t="shared" si="13"/>
        <v>0,00</v>
      </c>
      <c r="W79" s="26" t="e">
        <f t="shared" si="5"/>
        <v>#VALUE!</v>
      </c>
      <c r="X79" s="26" t="e">
        <f t="shared" si="16"/>
        <v>#VALUE!</v>
      </c>
    </row>
    <row r="80" spans="1:24" s="25" customFormat="1" ht="14.25" customHeight="1" x14ac:dyDescent="0.2">
      <c r="A80" s="167" t="s">
        <v>2266</v>
      </c>
      <c r="B80" s="22" t="s">
        <v>2257</v>
      </c>
      <c r="C80" s="22">
        <v>55</v>
      </c>
      <c r="D80" s="22">
        <v>60</v>
      </c>
      <c r="E80" s="24">
        <v>13198.19</v>
      </c>
      <c r="F80" s="35"/>
      <c r="G80" s="36">
        <f t="shared" si="14"/>
        <v>0</v>
      </c>
      <c r="H80" s="24">
        <f>ROUND(E80*(G80),2)</f>
        <v>0</v>
      </c>
      <c r="I80" s="24">
        <f t="shared" si="15"/>
        <v>0</v>
      </c>
      <c r="K80" s="26"/>
      <c r="L80" s="26">
        <f>IFERROR((VLOOKUP(K80,tenute!D:E,2,FALSE)),0)</f>
        <v>0</v>
      </c>
      <c r="M80" s="26"/>
      <c r="N80" s="38">
        <v>0</v>
      </c>
      <c r="O80" s="26"/>
      <c r="P80" s="26"/>
      <c r="Q80" s="26"/>
      <c r="R80" s="26">
        <f>IFERROR((VLOOKUP(Q80,giranti!H:I,2,FALSE)),0)</f>
        <v>0</v>
      </c>
      <c r="S80" s="26"/>
      <c r="T80" s="26">
        <f>IFERROR((VLOOKUP(S80,'IP55'!A:C,3,FALSE)),0)</f>
        <v>0</v>
      </c>
      <c r="U80" s="26"/>
      <c r="V80" s="124" t="str">
        <f t="shared" si="13"/>
        <v>0,00</v>
      </c>
      <c r="W80" s="26" t="e">
        <f t="shared" si="5"/>
        <v>#VALUE!</v>
      </c>
      <c r="X80" s="26" t="e">
        <f t="shared" si="16"/>
        <v>#VALUE!</v>
      </c>
    </row>
    <row r="81" spans="1:24" s="25" customFormat="1" ht="14.25" customHeight="1" x14ac:dyDescent="0.2">
      <c r="A81" s="167">
        <v>6040218500000</v>
      </c>
      <c r="B81" s="22" t="s">
        <v>6825</v>
      </c>
      <c r="C81" s="22">
        <v>18.5</v>
      </c>
      <c r="D81" s="22">
        <v>75</v>
      </c>
      <c r="E81" s="24">
        <v>4932.88</v>
      </c>
      <c r="F81" s="35"/>
      <c r="G81" s="36">
        <f t="shared" si="14"/>
        <v>0</v>
      </c>
      <c r="H81" s="24">
        <f t="shared" ref="H81:H87" si="17">ROUND(E81*(G81),2)</f>
        <v>0</v>
      </c>
      <c r="I81" s="24">
        <f t="shared" si="15"/>
        <v>0</v>
      </c>
      <c r="K81" s="26"/>
      <c r="L81" s="26">
        <f>IFERROR((VLOOKUP(K81,tenute!D:E,2,FALSE)),0)</f>
        <v>0</v>
      </c>
      <c r="M81" s="26"/>
      <c r="N81" s="26"/>
      <c r="O81" s="26"/>
      <c r="P81" s="26">
        <f>IFERROR((VLOOKUP(O81,'IP55'!A:B,2,FALSE)),0)</f>
        <v>0</v>
      </c>
      <c r="Q81" s="26"/>
      <c r="R81" s="26">
        <f>IFERROR((VLOOKUP(Q81,giranti!H:I,2,FALSE)),0)</f>
        <v>0</v>
      </c>
      <c r="S81" s="26"/>
      <c r="T81" s="26">
        <f>IFERROR((VLOOKUP(S81,'IP55'!A:C,3,FALSE)),0)</f>
        <v>0</v>
      </c>
      <c r="U81" s="26"/>
      <c r="V81" s="124" t="str">
        <f t="shared" si="13"/>
        <v>0,00</v>
      </c>
      <c r="W81" s="26" t="e">
        <f t="shared" si="5"/>
        <v>#VALUE!</v>
      </c>
      <c r="X81" s="26" t="e">
        <f t="shared" si="16"/>
        <v>#VALUE!</v>
      </c>
    </row>
    <row r="82" spans="1:24" s="25" customFormat="1" ht="14.25" customHeight="1" x14ac:dyDescent="0.2">
      <c r="A82" s="167">
        <v>6040220300000</v>
      </c>
      <c r="B82" s="22" t="s">
        <v>2920</v>
      </c>
      <c r="C82" s="22">
        <v>22</v>
      </c>
      <c r="D82" s="22">
        <v>25</v>
      </c>
      <c r="E82" s="24">
        <v>5778.98</v>
      </c>
      <c r="F82" s="35"/>
      <c r="G82" s="36">
        <f t="shared" si="14"/>
        <v>0</v>
      </c>
      <c r="H82" s="24">
        <f t="shared" si="17"/>
        <v>0</v>
      </c>
      <c r="I82" s="24">
        <f t="shared" si="15"/>
        <v>0</v>
      </c>
      <c r="K82" s="26"/>
      <c r="L82" s="26">
        <f>IFERROR((VLOOKUP(K82,tenute!D:E,2,FALSE)),0)</f>
        <v>0</v>
      </c>
      <c r="M82" s="26"/>
      <c r="N82" s="26"/>
      <c r="O82" s="26"/>
      <c r="P82" s="26">
        <f>IFERROR((VLOOKUP(O82,'IP55'!A:B,2,FALSE)),0)</f>
        <v>0</v>
      </c>
      <c r="Q82" s="26"/>
      <c r="R82" s="26">
        <f>IFERROR((VLOOKUP(Q82,giranti!H:I,2,FALSE)),0)</f>
        <v>0</v>
      </c>
      <c r="S82" s="26"/>
      <c r="T82" s="26">
        <f>IFERROR((VLOOKUP(S82,'IP55'!A:C,3,FALSE)),0)</f>
        <v>0</v>
      </c>
      <c r="U82" s="26"/>
      <c r="V82" s="124" t="str">
        <f t="shared" si="13"/>
        <v>0,00</v>
      </c>
      <c r="W82" s="26" t="e">
        <f t="shared" si="5"/>
        <v>#VALUE!</v>
      </c>
      <c r="X82" s="26" t="e">
        <f t="shared" si="16"/>
        <v>#VALUE!</v>
      </c>
    </row>
    <row r="83" spans="1:24" s="25" customFormat="1" ht="14.25" customHeight="1" x14ac:dyDescent="0.2">
      <c r="A83" s="167" t="s">
        <v>2267</v>
      </c>
      <c r="B83" s="22" t="s">
        <v>2258</v>
      </c>
      <c r="C83" s="22">
        <v>30</v>
      </c>
      <c r="D83" s="22">
        <v>30</v>
      </c>
      <c r="E83" s="24">
        <v>7756.95</v>
      </c>
      <c r="F83" s="35"/>
      <c r="G83" s="36">
        <f t="shared" si="14"/>
        <v>0</v>
      </c>
      <c r="H83" s="24">
        <f t="shared" si="17"/>
        <v>0</v>
      </c>
      <c r="I83" s="24">
        <f t="shared" si="15"/>
        <v>0</v>
      </c>
      <c r="K83" s="26"/>
      <c r="L83" s="26">
        <f>IFERROR((VLOOKUP(K83,tenute!D:E,2,FALSE)),0)</f>
        <v>0</v>
      </c>
      <c r="M83" s="26"/>
      <c r="N83" s="26"/>
      <c r="O83" s="26"/>
      <c r="P83" s="26"/>
      <c r="Q83" s="26"/>
      <c r="R83" s="26">
        <f>IFERROR((VLOOKUP(Q83,giranti!H:I,2,FALSE)),0)</f>
        <v>0</v>
      </c>
      <c r="S83" s="26"/>
      <c r="T83" s="26">
        <f>IFERROR((VLOOKUP(S83,'IP55'!A:C,3,FALSE)),0)</f>
        <v>0</v>
      </c>
      <c r="U83" s="26"/>
      <c r="V83" s="124" t="str">
        <f t="shared" si="13"/>
        <v>0,00</v>
      </c>
      <c r="W83" s="26" t="e">
        <f t="shared" si="5"/>
        <v>#VALUE!</v>
      </c>
      <c r="X83" s="26" t="e">
        <f t="shared" si="16"/>
        <v>#VALUE!</v>
      </c>
    </row>
    <row r="84" spans="1:24" s="25" customFormat="1" ht="14.25" customHeight="1" x14ac:dyDescent="0.2">
      <c r="A84" s="167" t="s">
        <v>2268</v>
      </c>
      <c r="B84" s="22" t="s">
        <v>2259</v>
      </c>
      <c r="C84" s="22">
        <v>37</v>
      </c>
      <c r="D84" s="22">
        <v>40</v>
      </c>
      <c r="E84" s="24">
        <v>9554.91</v>
      </c>
      <c r="F84" s="35"/>
      <c r="G84" s="36">
        <f t="shared" si="14"/>
        <v>0</v>
      </c>
      <c r="H84" s="24">
        <f t="shared" si="17"/>
        <v>0</v>
      </c>
      <c r="I84" s="24">
        <f t="shared" si="15"/>
        <v>0</v>
      </c>
      <c r="K84" s="26"/>
      <c r="L84" s="26">
        <f>IFERROR((VLOOKUP(K84,tenute!D:E,2,FALSE)),0)</f>
        <v>0</v>
      </c>
      <c r="M84" s="26"/>
      <c r="N84" s="26"/>
      <c r="O84" s="26"/>
      <c r="P84" s="26"/>
      <c r="Q84" s="26"/>
      <c r="R84" s="26">
        <f>IFERROR((VLOOKUP(Q84,giranti!H:I,2,FALSE)),0)</f>
        <v>0</v>
      </c>
      <c r="S84" s="26"/>
      <c r="T84" s="26">
        <f>IFERROR((VLOOKUP(S84,'IP55'!A:C,3,FALSE)),0)</f>
        <v>0</v>
      </c>
      <c r="U84" s="26"/>
      <c r="V84" s="124" t="str">
        <f>IF(U84="ok",(E84*0.06),"0,00")</f>
        <v>0,00</v>
      </c>
      <c r="W84" s="26" t="e">
        <f t="shared" si="5"/>
        <v>#VALUE!</v>
      </c>
      <c r="X84" s="26" t="e">
        <f t="shared" si="16"/>
        <v>#VALUE!</v>
      </c>
    </row>
    <row r="85" spans="1:24" s="25" customFormat="1" ht="14.25" customHeight="1" x14ac:dyDescent="0.2">
      <c r="A85" s="167" t="s">
        <v>2269</v>
      </c>
      <c r="B85" s="22" t="s">
        <v>2260</v>
      </c>
      <c r="C85" s="22">
        <v>45</v>
      </c>
      <c r="D85" s="22">
        <v>50</v>
      </c>
      <c r="E85" s="24">
        <v>11250.83</v>
      </c>
      <c r="F85" s="35"/>
      <c r="G85" s="36">
        <f t="shared" si="14"/>
        <v>0</v>
      </c>
      <c r="H85" s="24">
        <f t="shared" si="17"/>
        <v>0</v>
      </c>
      <c r="I85" s="24">
        <f t="shared" si="15"/>
        <v>0</v>
      </c>
      <c r="K85" s="26"/>
      <c r="L85" s="26">
        <f>IFERROR((VLOOKUP(K85,tenute!D:E,2,FALSE)),0)</f>
        <v>0</v>
      </c>
      <c r="M85" s="26"/>
      <c r="N85" s="26"/>
      <c r="O85" s="26"/>
      <c r="P85" s="26"/>
      <c r="Q85" s="26"/>
      <c r="R85" s="26">
        <f>IFERROR((VLOOKUP(Q85,giranti!H:I,2,FALSE)),0)</f>
        <v>0</v>
      </c>
      <c r="S85" s="26"/>
      <c r="T85" s="26">
        <f>IFERROR((VLOOKUP(S85,'IP55'!A:C,3,FALSE)),0)</f>
        <v>0</v>
      </c>
      <c r="U85" s="26"/>
      <c r="V85" s="124" t="str">
        <f>IF(U85="ok",(E85*0.06),"0,00")</f>
        <v>0,00</v>
      </c>
      <c r="W85" s="26" t="e">
        <f>E85+L85+N85+P85+R85+T85+V85</f>
        <v>#VALUE!</v>
      </c>
      <c r="X85" s="26" t="e">
        <f t="shared" si="16"/>
        <v>#VALUE!</v>
      </c>
    </row>
    <row r="86" spans="1:24" s="25" customFormat="1" ht="14.25" customHeight="1" x14ac:dyDescent="0.2">
      <c r="A86" s="167" t="s">
        <v>2270</v>
      </c>
      <c r="B86" s="22" t="s">
        <v>2261</v>
      </c>
      <c r="C86" s="22">
        <v>55</v>
      </c>
      <c r="D86" s="22">
        <v>60</v>
      </c>
      <c r="E86" s="24">
        <v>13576.26</v>
      </c>
      <c r="F86" s="35"/>
      <c r="G86" s="36">
        <f t="shared" si="14"/>
        <v>0</v>
      </c>
      <c r="H86" s="24">
        <f t="shared" si="17"/>
        <v>0</v>
      </c>
      <c r="I86" s="24">
        <f t="shared" si="15"/>
        <v>0</v>
      </c>
      <c r="K86" s="26"/>
      <c r="L86" s="26">
        <f>IFERROR((VLOOKUP(K86,tenute!D:E,2,FALSE)),0)</f>
        <v>0</v>
      </c>
      <c r="M86" s="26"/>
      <c r="N86" s="38"/>
      <c r="O86" s="26"/>
      <c r="P86" s="26"/>
      <c r="Q86" s="26"/>
      <c r="R86" s="26">
        <f>IFERROR((VLOOKUP(Q86,giranti!H:I,2,FALSE)),0)</f>
        <v>0</v>
      </c>
      <c r="S86" s="26"/>
      <c r="T86" s="26">
        <f>IFERROR((VLOOKUP(S86,'IP55'!A:C,3,FALSE)),0)</f>
        <v>0</v>
      </c>
      <c r="U86" s="26"/>
      <c r="V86" s="124" t="str">
        <f>IF(U86="ok",(E86*0.06),"0,00")</f>
        <v>0,00</v>
      </c>
      <c r="W86" s="26" t="e">
        <f>E86+L86+N86+P86+R86+T86+V86</f>
        <v>#VALUE!</v>
      </c>
      <c r="X86" s="26" t="e">
        <f t="shared" si="16"/>
        <v>#VALUE!</v>
      </c>
    </row>
    <row r="87" spans="1:24" s="25" customFormat="1" ht="14.25" customHeight="1" x14ac:dyDescent="0.2">
      <c r="A87" s="167" t="s">
        <v>2271</v>
      </c>
      <c r="B87" s="22" t="s">
        <v>2262</v>
      </c>
      <c r="C87" s="22">
        <v>75</v>
      </c>
      <c r="D87" s="22">
        <v>75</v>
      </c>
      <c r="E87" s="24">
        <v>18173.45</v>
      </c>
      <c r="F87" s="35"/>
      <c r="G87" s="36">
        <f t="shared" si="14"/>
        <v>0</v>
      </c>
      <c r="H87" s="24">
        <f t="shared" si="17"/>
        <v>0</v>
      </c>
      <c r="I87" s="24">
        <f t="shared" si="15"/>
        <v>0</v>
      </c>
      <c r="K87" s="26"/>
      <c r="L87" s="26">
        <f>IFERROR((VLOOKUP(K87,tenute!D:E,2,FALSE)),0)</f>
        <v>0</v>
      </c>
      <c r="M87" s="26"/>
      <c r="N87" s="26"/>
      <c r="O87" s="26"/>
      <c r="P87" s="26"/>
      <c r="Q87" s="26"/>
      <c r="R87" s="26">
        <f>IFERROR((VLOOKUP(Q87,giranti!H:I,2,FALSE)),0)</f>
        <v>0</v>
      </c>
      <c r="S87" s="26"/>
      <c r="T87" s="26">
        <f>IFERROR((VLOOKUP(S87,'IP55'!A:C,3,FALSE)),0)</f>
        <v>0</v>
      </c>
      <c r="U87" s="26"/>
      <c r="V87" s="124" t="str">
        <f>IF(U87="ok",(E87*0.06),"0,00")</f>
        <v>0,00</v>
      </c>
      <c r="W87" s="26" t="e">
        <f>E87+L87+N87+P87+R87+T87+V87</f>
        <v>#VALUE!</v>
      </c>
      <c r="X87" s="26" t="e">
        <f t="shared" si="16"/>
        <v>#VALUE!</v>
      </c>
    </row>
    <row r="88" spans="1:24" s="42" customFormat="1" ht="14.25" customHeight="1" x14ac:dyDescent="0.25">
      <c r="A88" s="176"/>
      <c r="E88" s="179"/>
      <c r="H88" s="44"/>
      <c r="I88" s="44"/>
    </row>
    <row r="89" spans="1:24" s="42" customFormat="1" ht="14.25" customHeight="1" x14ac:dyDescent="0.2">
      <c r="A89" s="167">
        <v>6050002100000</v>
      </c>
      <c r="B89" s="22" t="s">
        <v>160</v>
      </c>
      <c r="C89" s="22">
        <v>0.55000000000000004</v>
      </c>
      <c r="D89" s="22">
        <v>0.75</v>
      </c>
      <c r="E89" s="24">
        <v>614.24</v>
      </c>
      <c r="F89" s="35"/>
      <c r="G89" s="36">
        <f t="shared" ref="G89:G95" si="18">IF(F89="",IF($I$8="","",$I$8),F89)</f>
        <v>0</v>
      </c>
      <c r="H89" s="24">
        <f t="shared" ref="H89:H95" si="19">ROUND(E89*(G89),2)</f>
        <v>0</v>
      </c>
      <c r="I89" s="24">
        <f t="shared" ref="I89:I95" si="20">H89*$I$10</f>
        <v>0</v>
      </c>
      <c r="K89" s="26"/>
      <c r="L89" s="26">
        <f>IFERROR((VLOOKUP(K89,tenute!D:E,2,FALSE)),0)</f>
        <v>0</v>
      </c>
      <c r="M89" s="26"/>
      <c r="N89" s="26">
        <f>IFERROR((VLOOKUP(M89,guarnizioni!G:H,2,FALSE)),0)</f>
        <v>0</v>
      </c>
      <c r="O89" s="26"/>
      <c r="P89" s="26">
        <f>IFERROR((VLOOKUP(O89,'IP55'!A:B,2,FALSE)),0)</f>
        <v>0</v>
      </c>
      <c r="Q89" s="26"/>
      <c r="R89" s="26">
        <f>IFERROR((VLOOKUP(Q89,giranti!H:I,2,FALSE)),0)</f>
        <v>0</v>
      </c>
      <c r="S89" s="26"/>
      <c r="T89" s="26">
        <f>IFERROR((VLOOKUP(S89,'IP55'!A:C,3,FALSE)),0)</f>
        <v>0</v>
      </c>
      <c r="U89" s="26"/>
      <c r="V89" s="124" t="str">
        <f t="shared" ref="V89:V95" si="21">IF(U89="ok",(E89*0.06),"0,00")</f>
        <v>0,00</v>
      </c>
      <c r="W89" s="26" t="e">
        <f>E89+L89+N89+P89+R89+T89+V89</f>
        <v>#VALUE!</v>
      </c>
      <c r="X89" s="26" t="e">
        <f t="shared" ref="X89:X95" si="22">W89*$I$8</f>
        <v>#VALUE!</v>
      </c>
    </row>
    <row r="90" spans="1:24" s="42" customFormat="1" ht="14.25" customHeight="1" x14ac:dyDescent="0.2">
      <c r="A90" s="167">
        <v>6050004200000</v>
      </c>
      <c r="B90" s="22" t="s">
        <v>6978</v>
      </c>
      <c r="C90" s="22">
        <v>0.75</v>
      </c>
      <c r="D90" s="22">
        <v>1</v>
      </c>
      <c r="E90" s="24">
        <v>645.15</v>
      </c>
      <c r="F90" s="35"/>
      <c r="G90" s="36">
        <f t="shared" si="18"/>
        <v>0</v>
      </c>
      <c r="H90" s="24">
        <f t="shared" si="19"/>
        <v>0</v>
      </c>
      <c r="I90" s="24">
        <f t="shared" si="20"/>
        <v>0</v>
      </c>
      <c r="K90" s="26"/>
      <c r="L90" s="26">
        <f>IFERROR((VLOOKUP(K90,tenute!D:E,2,FALSE)),0)</f>
        <v>0</v>
      </c>
      <c r="M90" s="26"/>
      <c r="N90" s="26">
        <f>IFERROR((VLOOKUP(M90,guarnizioni!G:H,2,FALSE)),0)</f>
        <v>0</v>
      </c>
      <c r="O90" s="26"/>
      <c r="P90" s="26">
        <f>IFERROR((VLOOKUP(O90,'IP55'!A:B,2,FALSE)),0)</f>
        <v>0</v>
      </c>
      <c r="Q90" s="26"/>
      <c r="R90" s="26">
        <f>IFERROR((VLOOKUP(Q90,giranti!H:I,2,FALSE)),0)</f>
        <v>0</v>
      </c>
      <c r="S90" s="26"/>
      <c r="T90" s="26">
        <f>IFERROR((VLOOKUP(S90,'IP55'!A:C,3,FALSE)),0)</f>
        <v>0</v>
      </c>
      <c r="U90" s="26"/>
      <c r="V90" s="124" t="str">
        <f t="shared" si="21"/>
        <v>0,00</v>
      </c>
      <c r="W90" s="26" t="e">
        <f t="shared" ref="W90:W95" si="23">E90+L90+N90+P90+R90+T90+V90</f>
        <v>#VALUE!</v>
      </c>
      <c r="X90" s="26" t="e">
        <f t="shared" si="22"/>
        <v>#VALUE!</v>
      </c>
    </row>
    <row r="91" spans="1:24" s="42" customFormat="1" ht="14.25" customHeight="1" x14ac:dyDescent="0.2">
      <c r="A91" s="167">
        <v>6050006200000</v>
      </c>
      <c r="B91" s="22" t="s">
        <v>6977</v>
      </c>
      <c r="C91" s="22">
        <v>1.1000000000000001</v>
      </c>
      <c r="D91" s="22">
        <v>1.5</v>
      </c>
      <c r="E91" s="24">
        <v>686.55</v>
      </c>
      <c r="F91" s="35"/>
      <c r="G91" s="36">
        <f t="shared" si="18"/>
        <v>0</v>
      </c>
      <c r="H91" s="24">
        <f t="shared" si="19"/>
        <v>0</v>
      </c>
      <c r="I91" s="24">
        <f t="shared" si="20"/>
        <v>0</v>
      </c>
      <c r="K91" s="26"/>
      <c r="L91" s="26">
        <f>IFERROR((VLOOKUP(K91,tenute!D:E,2,FALSE)),0)</f>
        <v>0</v>
      </c>
      <c r="M91" s="26"/>
      <c r="N91" s="26">
        <f>IFERROR((VLOOKUP(M91,guarnizioni!G:H,2,FALSE)),0)</f>
        <v>0</v>
      </c>
      <c r="O91" s="26"/>
      <c r="P91" s="26">
        <f>IFERROR((VLOOKUP(O91,'IP55'!A:B,2,FALSE)),0)</f>
        <v>0</v>
      </c>
      <c r="Q91" s="26"/>
      <c r="R91" s="26">
        <f>IFERROR((VLOOKUP(Q91,giranti!H:I,2,FALSE)),0)</f>
        <v>0</v>
      </c>
      <c r="S91" s="26"/>
      <c r="T91" s="26">
        <f>IFERROR((VLOOKUP(S91,'IP55'!A:C,3,FALSE)),0)</f>
        <v>0</v>
      </c>
      <c r="U91" s="26"/>
      <c r="V91" s="124" t="str">
        <f t="shared" si="21"/>
        <v>0,00</v>
      </c>
      <c r="W91" s="26" t="e">
        <f t="shared" si="23"/>
        <v>#VALUE!</v>
      </c>
      <c r="X91" s="26" t="e">
        <f t="shared" si="22"/>
        <v>#VALUE!</v>
      </c>
    </row>
    <row r="92" spans="1:24" s="42" customFormat="1" ht="14.25" customHeight="1" x14ac:dyDescent="0.2">
      <c r="A92" s="167">
        <v>6050008100000</v>
      </c>
      <c r="B92" s="22" t="s">
        <v>161</v>
      </c>
      <c r="C92" s="22">
        <v>1.5</v>
      </c>
      <c r="D92" s="22">
        <v>2</v>
      </c>
      <c r="E92" s="24">
        <v>828.79</v>
      </c>
      <c r="F92" s="35"/>
      <c r="G92" s="36">
        <f t="shared" si="18"/>
        <v>0</v>
      </c>
      <c r="H92" s="24">
        <f t="shared" si="19"/>
        <v>0</v>
      </c>
      <c r="I92" s="24">
        <f t="shared" si="20"/>
        <v>0</v>
      </c>
      <c r="K92" s="26"/>
      <c r="L92" s="26">
        <f>IFERROR((VLOOKUP(K92,tenute!D:E,2,FALSE)),0)</f>
        <v>0</v>
      </c>
      <c r="M92" s="26"/>
      <c r="N92" s="26">
        <f>IFERROR((VLOOKUP(M92,guarnizioni!G:H,2,FALSE)),0)</f>
        <v>0</v>
      </c>
      <c r="O92" s="26"/>
      <c r="P92" s="26">
        <f>IFERROR((VLOOKUP(O92,'IP55'!A:B,2,FALSE)),0)</f>
        <v>0</v>
      </c>
      <c r="Q92" s="26"/>
      <c r="R92" s="26">
        <f>IFERROR((VLOOKUP(Q92,giranti!H:I,2,FALSE)),0)</f>
        <v>0</v>
      </c>
      <c r="S92" s="26"/>
      <c r="T92" s="26">
        <f>IFERROR((VLOOKUP(S92,'IP55'!A:C,3,FALSE)),0)</f>
        <v>0</v>
      </c>
      <c r="U92" s="26"/>
      <c r="V92" s="124" t="str">
        <f t="shared" si="21"/>
        <v>0,00</v>
      </c>
      <c r="W92" s="26" t="e">
        <f t="shared" si="23"/>
        <v>#VALUE!</v>
      </c>
      <c r="X92" s="26" t="e">
        <f t="shared" si="22"/>
        <v>#VALUE!</v>
      </c>
    </row>
    <row r="93" spans="1:24" s="42" customFormat="1" ht="14.25" customHeight="1" x14ac:dyDescent="0.2">
      <c r="A93" s="167">
        <v>6050012100000</v>
      </c>
      <c r="B93" s="22" t="s">
        <v>162</v>
      </c>
      <c r="C93" s="22">
        <v>1.5</v>
      </c>
      <c r="D93" s="22">
        <v>2</v>
      </c>
      <c r="E93" s="24">
        <v>870.75</v>
      </c>
      <c r="F93" s="35"/>
      <c r="G93" s="36">
        <f t="shared" si="18"/>
        <v>0</v>
      </c>
      <c r="H93" s="24">
        <f t="shared" si="19"/>
        <v>0</v>
      </c>
      <c r="I93" s="24">
        <f t="shared" si="20"/>
        <v>0</v>
      </c>
      <c r="K93" s="26"/>
      <c r="L93" s="26">
        <f>IFERROR((VLOOKUP(K93,tenute!D:E,2,FALSE)),0)</f>
        <v>0</v>
      </c>
      <c r="M93" s="26"/>
      <c r="N93" s="26">
        <f>IFERROR((VLOOKUP(M93,guarnizioni!G:H,2,FALSE)),0)</f>
        <v>0</v>
      </c>
      <c r="O93" s="26"/>
      <c r="P93" s="26">
        <f>IFERROR((VLOOKUP(O93,'IP55'!A:B,2,FALSE)),0)</f>
        <v>0</v>
      </c>
      <c r="Q93" s="26"/>
      <c r="R93" s="26">
        <f>IFERROR((VLOOKUP(Q93,giranti!H:I,2,FALSE)),0)</f>
        <v>0</v>
      </c>
      <c r="S93" s="26"/>
      <c r="T93" s="26">
        <f>IFERROR((VLOOKUP(S93,'IP55'!A:C,3,FALSE)),0)</f>
        <v>0</v>
      </c>
      <c r="U93" s="26"/>
      <c r="V93" s="124" t="str">
        <f t="shared" si="21"/>
        <v>0,00</v>
      </c>
      <c r="W93" s="26" t="e">
        <f t="shared" si="23"/>
        <v>#VALUE!</v>
      </c>
      <c r="X93" s="26" t="e">
        <f t="shared" si="22"/>
        <v>#VALUE!</v>
      </c>
    </row>
    <row r="94" spans="1:24" s="42" customFormat="1" ht="14.25" customHeight="1" x14ac:dyDescent="0.2">
      <c r="A94" s="167">
        <v>6050032200000</v>
      </c>
      <c r="B94" s="22" t="s">
        <v>6979</v>
      </c>
      <c r="C94" s="22">
        <v>1.1000000000000001</v>
      </c>
      <c r="D94" s="22">
        <v>1.5</v>
      </c>
      <c r="E94" s="24">
        <v>747.5</v>
      </c>
      <c r="F94" s="35"/>
      <c r="G94" s="36">
        <f t="shared" si="18"/>
        <v>0</v>
      </c>
      <c r="H94" s="24">
        <f t="shared" si="19"/>
        <v>0</v>
      </c>
      <c r="I94" s="24">
        <f t="shared" si="20"/>
        <v>0</v>
      </c>
      <c r="K94" s="26"/>
      <c r="L94" s="26">
        <f>IFERROR((VLOOKUP(K94,tenute!D:E,2,FALSE)),0)</f>
        <v>0</v>
      </c>
      <c r="M94" s="26"/>
      <c r="N94" s="26">
        <f>IFERROR((VLOOKUP(M94,guarnizioni!G:H,2,FALSE)),0)</f>
        <v>0</v>
      </c>
      <c r="O94" s="26"/>
      <c r="P94" s="26">
        <f>IFERROR((VLOOKUP(O94,'IP55'!A:B,2,FALSE)),0)</f>
        <v>0</v>
      </c>
      <c r="Q94" s="26"/>
      <c r="R94" s="26">
        <f>IFERROR((VLOOKUP(Q94,giranti!H:I,2,FALSE)),0)</f>
        <v>0</v>
      </c>
      <c r="S94" s="26"/>
      <c r="T94" s="26">
        <f>IFERROR((VLOOKUP(S94,'IP55'!A:C,3,FALSE)),0)</f>
        <v>0</v>
      </c>
      <c r="U94" s="26"/>
      <c r="V94" s="124" t="str">
        <f t="shared" si="21"/>
        <v>0,00</v>
      </c>
      <c r="W94" s="26" t="e">
        <f t="shared" si="23"/>
        <v>#VALUE!</v>
      </c>
      <c r="X94" s="26" t="e">
        <f t="shared" si="22"/>
        <v>#VALUE!</v>
      </c>
    </row>
    <row r="95" spans="1:24" s="42" customFormat="1" ht="14.25" customHeight="1" x14ac:dyDescent="0.2">
      <c r="A95" s="167">
        <v>6050034100000</v>
      </c>
      <c r="B95" s="22" t="s">
        <v>163</v>
      </c>
      <c r="C95" s="22">
        <v>1.5</v>
      </c>
      <c r="D95" s="22">
        <v>2</v>
      </c>
      <c r="E95" s="24">
        <v>865.78</v>
      </c>
      <c r="F95" s="35"/>
      <c r="G95" s="36">
        <f t="shared" si="18"/>
        <v>0</v>
      </c>
      <c r="H95" s="24">
        <f t="shared" si="19"/>
        <v>0</v>
      </c>
      <c r="I95" s="24">
        <f t="shared" si="20"/>
        <v>0</v>
      </c>
      <c r="K95" s="26"/>
      <c r="L95" s="26">
        <f>IFERROR((VLOOKUP(K95,tenute!D:E,2,FALSE)),0)</f>
        <v>0</v>
      </c>
      <c r="M95" s="26"/>
      <c r="N95" s="26">
        <f>IFERROR((VLOOKUP(M95,guarnizioni!G:H,2,FALSE)),0)</f>
        <v>0</v>
      </c>
      <c r="O95" s="26"/>
      <c r="P95" s="26">
        <f>IFERROR((VLOOKUP(O95,'IP55'!A:B,2,FALSE)),0)</f>
        <v>0</v>
      </c>
      <c r="Q95" s="26"/>
      <c r="R95" s="26">
        <f>IFERROR((VLOOKUP(Q95,giranti!H:I,2,FALSE)),0)</f>
        <v>0</v>
      </c>
      <c r="S95" s="26"/>
      <c r="T95" s="26">
        <f>IFERROR((VLOOKUP(S95,'IP55'!A:C,3,FALSE)),0)</f>
        <v>0</v>
      </c>
      <c r="U95" s="26"/>
      <c r="V95" s="124" t="str">
        <f t="shared" si="21"/>
        <v>0,00</v>
      </c>
      <c r="W95" s="26" t="e">
        <f t="shared" si="23"/>
        <v>#VALUE!</v>
      </c>
      <c r="X95" s="26" t="e">
        <f t="shared" si="22"/>
        <v>#VALUE!</v>
      </c>
    </row>
    <row r="96" spans="1:24" s="42" customFormat="1" ht="14.25" customHeight="1" x14ac:dyDescent="0.25">
      <c r="A96" s="176"/>
      <c r="E96" s="179"/>
      <c r="H96" s="44"/>
      <c r="I96" s="44"/>
    </row>
    <row r="97" spans="1:24" s="42" customFormat="1" ht="14.25" customHeight="1" x14ac:dyDescent="0.25">
      <c r="A97" s="176"/>
      <c r="B97" s="42" t="s">
        <v>4157</v>
      </c>
      <c r="E97" s="179"/>
      <c r="H97" s="44"/>
      <c r="I97" s="44"/>
    </row>
    <row r="98" spans="1:24" s="42" customFormat="1" ht="14.25" customHeight="1" x14ac:dyDescent="0.2">
      <c r="A98" s="177" t="s">
        <v>2745</v>
      </c>
      <c r="B98" s="141" t="s">
        <v>2725</v>
      </c>
      <c r="C98" s="22">
        <v>0.55000000000000004</v>
      </c>
      <c r="D98" s="22">
        <v>0.75</v>
      </c>
      <c r="E98" s="24">
        <v>2827.6</v>
      </c>
      <c r="F98" s="35"/>
      <c r="G98" s="36">
        <f t="shared" ref="G98:G129" si="24">IF(F98="",IF($I$8="","",$I$8),F98)</f>
        <v>0</v>
      </c>
      <c r="H98" s="24">
        <f>ROUND(E98*(G98),2)</f>
        <v>0</v>
      </c>
      <c r="I98" s="24">
        <f t="shared" ref="I98:I129" si="25">H98*$I$10</f>
        <v>0</v>
      </c>
      <c r="K98" s="26"/>
      <c r="L98" s="26">
        <f>IFERROR((VLOOKUP(K98,tenute!D:E,2,FALSE)),0)</f>
        <v>0</v>
      </c>
      <c r="M98" s="26"/>
      <c r="N98" s="26">
        <f>IFERROR((VLOOKUP(M98,guarnizioni!G:H,2,FALSE)),0)</f>
        <v>0</v>
      </c>
      <c r="O98" s="26"/>
      <c r="P98" s="26">
        <f>IFERROR((VLOOKUP(O98,'IP55'!A:B,2,FALSE)),0)</f>
        <v>0</v>
      </c>
      <c r="Q98" s="26"/>
      <c r="R98" s="26">
        <f>IFERROR((VLOOKUP(Q98,giranti!H:I,2,FALSE)),0)</f>
        <v>0</v>
      </c>
      <c r="S98" s="26"/>
      <c r="T98" s="26">
        <f>IFERROR((VLOOKUP(S98,'IP55'!A:C,3,FALSE)),0)</f>
        <v>0</v>
      </c>
      <c r="U98" s="26"/>
      <c r="V98" s="124"/>
      <c r="W98" s="26">
        <f>E98+L98+N98+P98+R98+T98</f>
        <v>2827.6</v>
      </c>
      <c r="X98" s="26">
        <f t="shared" ref="X98:X129" si="26">W98*$I$8</f>
        <v>0</v>
      </c>
    </row>
    <row r="99" spans="1:24" s="42" customFormat="1" ht="14.25" customHeight="1" x14ac:dyDescent="0.2">
      <c r="A99" s="177" t="s">
        <v>2746</v>
      </c>
      <c r="B99" s="141" t="s">
        <v>2726</v>
      </c>
      <c r="C99" s="22">
        <v>0.75</v>
      </c>
      <c r="D99" s="22">
        <v>1</v>
      </c>
      <c r="E99" s="24">
        <v>2862.15</v>
      </c>
      <c r="F99" s="35"/>
      <c r="G99" s="36">
        <f t="shared" si="24"/>
        <v>0</v>
      </c>
      <c r="H99" s="24">
        <f t="shared" ref="H99:H137" si="27">ROUND(E99*(G99),2)</f>
        <v>0</v>
      </c>
      <c r="I99" s="24">
        <f t="shared" si="25"/>
        <v>0</v>
      </c>
      <c r="K99" s="26"/>
      <c r="L99" s="26">
        <f>IFERROR((VLOOKUP(K99,tenute!D:E,2,FALSE)),0)</f>
        <v>0</v>
      </c>
      <c r="M99" s="26"/>
      <c r="N99" s="26">
        <f>IFERROR((VLOOKUP(M99,guarnizioni!G:H,2,FALSE)),0)</f>
        <v>0</v>
      </c>
      <c r="O99" s="26"/>
      <c r="P99" s="26">
        <f>IFERROR((VLOOKUP(O99,'IP55'!A:B,2,FALSE)),0)</f>
        <v>0</v>
      </c>
      <c r="Q99" s="26"/>
      <c r="R99" s="26">
        <f>IFERROR((VLOOKUP(Q99,giranti!H:I,2,FALSE)),0)</f>
        <v>0</v>
      </c>
      <c r="S99" s="26"/>
      <c r="T99" s="26">
        <f>IFERROR((VLOOKUP(S99,'IP55'!A:C,3,FALSE)),0)</f>
        <v>0</v>
      </c>
      <c r="U99" s="26"/>
      <c r="V99" s="124"/>
      <c r="W99" s="26">
        <f t="shared" ref="W99:W153" si="28">E99+L99+N99+P99+R99+T99</f>
        <v>2862.15</v>
      </c>
      <c r="X99" s="26">
        <f t="shared" si="26"/>
        <v>0</v>
      </c>
    </row>
    <row r="100" spans="1:24" s="42" customFormat="1" ht="14.25" customHeight="1" x14ac:dyDescent="0.2">
      <c r="A100" s="177" t="s">
        <v>2946</v>
      </c>
      <c r="B100" s="141" t="s">
        <v>2921</v>
      </c>
      <c r="C100" s="22">
        <v>1.1000000000000001</v>
      </c>
      <c r="D100" s="22">
        <v>1.5</v>
      </c>
      <c r="E100" s="24">
        <v>2874.47</v>
      </c>
      <c r="F100" s="35"/>
      <c r="G100" s="36">
        <f t="shared" si="24"/>
        <v>0</v>
      </c>
      <c r="H100" s="24">
        <f t="shared" si="27"/>
        <v>0</v>
      </c>
      <c r="I100" s="24">
        <f t="shared" si="25"/>
        <v>0</v>
      </c>
      <c r="K100" s="26"/>
      <c r="L100" s="26">
        <f>IFERROR((VLOOKUP(K100,tenute!D:E,2,FALSE)),0)</f>
        <v>0</v>
      </c>
      <c r="M100" s="26"/>
      <c r="N100" s="26">
        <f>IFERROR((VLOOKUP(M100,guarnizioni!G:H,2,FALSE)),0)</f>
        <v>0</v>
      </c>
      <c r="O100" s="26"/>
      <c r="P100" s="26">
        <f>IFERROR((VLOOKUP(O100,'IP55'!A:B,2,FALSE)),0)</f>
        <v>0</v>
      </c>
      <c r="Q100" s="26"/>
      <c r="R100" s="26">
        <f>IFERROR((VLOOKUP(Q100,giranti!H:I,2,FALSE)),0)</f>
        <v>0</v>
      </c>
      <c r="S100" s="26"/>
      <c r="T100" s="26">
        <f>IFERROR((VLOOKUP(S100,'IP55'!A:C,3,FALSE)),0)</f>
        <v>0</v>
      </c>
      <c r="U100" s="26"/>
      <c r="V100" s="124"/>
      <c r="W100" s="26">
        <f t="shared" si="28"/>
        <v>2874.47</v>
      </c>
      <c r="X100" s="26">
        <f t="shared" si="26"/>
        <v>0</v>
      </c>
    </row>
    <row r="101" spans="1:24" s="42" customFormat="1" ht="14.25" customHeight="1" x14ac:dyDescent="0.2">
      <c r="A101" s="177" t="s">
        <v>2947</v>
      </c>
      <c r="B101" s="141" t="s">
        <v>2922</v>
      </c>
      <c r="C101" s="22">
        <v>1.5</v>
      </c>
      <c r="D101" s="22">
        <v>2</v>
      </c>
      <c r="E101" s="24">
        <v>2941.13</v>
      </c>
      <c r="F101" s="35"/>
      <c r="G101" s="36">
        <f t="shared" si="24"/>
        <v>0</v>
      </c>
      <c r="H101" s="24">
        <f t="shared" si="27"/>
        <v>0</v>
      </c>
      <c r="I101" s="24">
        <f t="shared" si="25"/>
        <v>0</v>
      </c>
      <c r="K101" s="26"/>
      <c r="L101" s="26">
        <f>IFERROR((VLOOKUP(K101,tenute!D:E,2,FALSE)),0)</f>
        <v>0</v>
      </c>
      <c r="M101" s="26"/>
      <c r="N101" s="26">
        <f>IFERROR((VLOOKUP(M101,guarnizioni!G:H,2,FALSE)),0)</f>
        <v>0</v>
      </c>
      <c r="O101" s="26"/>
      <c r="P101" s="26">
        <f>IFERROR((VLOOKUP(O101,'IP55'!A:B,2,FALSE)),0)</f>
        <v>0</v>
      </c>
      <c r="Q101" s="26"/>
      <c r="R101" s="26">
        <f>IFERROR((VLOOKUP(Q101,giranti!H:I,2,FALSE)),0)</f>
        <v>0</v>
      </c>
      <c r="S101" s="26"/>
      <c r="T101" s="26">
        <f>IFERROR((VLOOKUP(S101,'IP55'!A:C,3,FALSE)),0)</f>
        <v>0</v>
      </c>
      <c r="U101" s="26"/>
      <c r="V101" s="124"/>
      <c r="W101" s="26">
        <f t="shared" si="28"/>
        <v>2941.13</v>
      </c>
      <c r="X101" s="26">
        <f t="shared" si="26"/>
        <v>0</v>
      </c>
    </row>
    <row r="102" spans="1:24" s="42" customFormat="1" ht="14.25" customHeight="1" x14ac:dyDescent="0.2">
      <c r="A102" s="177" t="s">
        <v>2948</v>
      </c>
      <c r="B102" s="141" t="s">
        <v>2923</v>
      </c>
      <c r="C102" s="22">
        <v>1.5</v>
      </c>
      <c r="D102" s="22">
        <v>2</v>
      </c>
      <c r="E102" s="24">
        <v>2983.05</v>
      </c>
      <c r="F102" s="35"/>
      <c r="G102" s="36">
        <f t="shared" si="24"/>
        <v>0</v>
      </c>
      <c r="H102" s="24">
        <f t="shared" si="27"/>
        <v>0</v>
      </c>
      <c r="I102" s="24">
        <f t="shared" si="25"/>
        <v>0</v>
      </c>
      <c r="K102" s="26"/>
      <c r="L102" s="26">
        <f>IFERROR((VLOOKUP(K102,tenute!D:E,2,FALSE)),0)</f>
        <v>0</v>
      </c>
      <c r="M102" s="26"/>
      <c r="N102" s="26">
        <f>IFERROR((VLOOKUP(M102,guarnizioni!G:H,2,FALSE)),0)</f>
        <v>0</v>
      </c>
      <c r="O102" s="26"/>
      <c r="P102" s="26">
        <f>IFERROR((VLOOKUP(O102,'IP55'!A:B,2,FALSE)),0)</f>
        <v>0</v>
      </c>
      <c r="Q102" s="26"/>
      <c r="R102" s="26">
        <f>IFERROR((VLOOKUP(Q102,giranti!H:I,2,FALSE)),0)</f>
        <v>0</v>
      </c>
      <c r="S102" s="26"/>
      <c r="T102" s="26">
        <f>IFERROR((VLOOKUP(S102,'IP55'!A:C,3,FALSE)),0)</f>
        <v>0</v>
      </c>
      <c r="U102" s="26"/>
      <c r="V102" s="124"/>
      <c r="W102" s="26">
        <f t="shared" si="28"/>
        <v>2983.05</v>
      </c>
      <c r="X102" s="26">
        <f t="shared" si="26"/>
        <v>0</v>
      </c>
    </row>
    <row r="103" spans="1:24" s="42" customFormat="1" ht="14.25" customHeight="1" x14ac:dyDescent="0.2">
      <c r="A103" s="177" t="s">
        <v>2949</v>
      </c>
      <c r="B103" s="141" t="s">
        <v>2924</v>
      </c>
      <c r="C103" s="22">
        <v>2.2000000000000002</v>
      </c>
      <c r="D103" s="22">
        <v>3</v>
      </c>
      <c r="E103" s="24">
        <v>3330.94</v>
      </c>
      <c r="F103" s="35"/>
      <c r="G103" s="36">
        <f t="shared" si="24"/>
        <v>0</v>
      </c>
      <c r="H103" s="24">
        <f t="shared" si="27"/>
        <v>0</v>
      </c>
      <c r="I103" s="24">
        <f t="shared" si="25"/>
        <v>0</v>
      </c>
      <c r="K103" s="26"/>
      <c r="L103" s="26">
        <f>IFERROR((VLOOKUP(K103,tenute!D:E,2,FALSE)),0)</f>
        <v>0</v>
      </c>
      <c r="M103" s="26"/>
      <c r="N103" s="26">
        <f>IFERROR((VLOOKUP(M103,guarnizioni!G:H,2,FALSE)),0)</f>
        <v>0</v>
      </c>
      <c r="O103" s="26"/>
      <c r="P103" s="26">
        <f>IFERROR((VLOOKUP(O103,'IP55'!A:B,2,FALSE)),0)</f>
        <v>0</v>
      </c>
      <c r="Q103" s="26"/>
      <c r="R103" s="26">
        <f>IFERROR((VLOOKUP(Q103,giranti!H:I,2,FALSE)),0)</f>
        <v>0</v>
      </c>
      <c r="S103" s="26"/>
      <c r="T103" s="26">
        <f>IFERROR((VLOOKUP(S103,'IP55'!A:C,3,FALSE)),0)</f>
        <v>0</v>
      </c>
      <c r="U103" s="26"/>
      <c r="V103" s="124"/>
      <c r="W103" s="26">
        <f t="shared" si="28"/>
        <v>3330.94</v>
      </c>
      <c r="X103" s="26">
        <f t="shared" si="26"/>
        <v>0</v>
      </c>
    </row>
    <row r="104" spans="1:24" s="42" customFormat="1" ht="14.25" customHeight="1" x14ac:dyDescent="0.2">
      <c r="A104" s="177" t="s">
        <v>2950</v>
      </c>
      <c r="B104" s="141" t="s">
        <v>2925</v>
      </c>
      <c r="C104" s="22">
        <v>2.2000000000000002</v>
      </c>
      <c r="D104" s="22">
        <v>3</v>
      </c>
      <c r="E104" s="24">
        <v>3401.26</v>
      </c>
      <c r="F104" s="35"/>
      <c r="G104" s="36">
        <f t="shared" si="24"/>
        <v>0</v>
      </c>
      <c r="H104" s="24">
        <f t="shared" si="27"/>
        <v>0</v>
      </c>
      <c r="I104" s="24">
        <f t="shared" si="25"/>
        <v>0</v>
      </c>
      <c r="K104" s="26"/>
      <c r="L104" s="26">
        <f>IFERROR((VLOOKUP(K104,tenute!D:E,2,FALSE)),0)</f>
        <v>0</v>
      </c>
      <c r="M104" s="26"/>
      <c r="N104" s="26">
        <f>IFERROR((VLOOKUP(M104,guarnizioni!G:H,2,FALSE)),0)</f>
        <v>0</v>
      </c>
      <c r="O104" s="26"/>
      <c r="P104" s="26">
        <f>IFERROR((VLOOKUP(O104,'IP55'!A:B,2,FALSE)),0)</f>
        <v>0</v>
      </c>
      <c r="Q104" s="26"/>
      <c r="R104" s="26">
        <f>IFERROR((VLOOKUP(Q104,giranti!H:I,2,FALSE)),0)</f>
        <v>0</v>
      </c>
      <c r="S104" s="26"/>
      <c r="T104" s="26">
        <f>IFERROR((VLOOKUP(S104,'IP55'!A:C,3,FALSE)),0)</f>
        <v>0</v>
      </c>
      <c r="U104" s="26"/>
      <c r="V104" s="124"/>
      <c r="W104" s="26">
        <f t="shared" si="28"/>
        <v>3401.26</v>
      </c>
      <c r="X104" s="26">
        <f t="shared" si="26"/>
        <v>0</v>
      </c>
    </row>
    <row r="105" spans="1:24" s="42" customFormat="1" ht="14.25" customHeight="1" x14ac:dyDescent="0.2">
      <c r="A105" s="177" t="s">
        <v>3946</v>
      </c>
      <c r="B105" s="141" t="s">
        <v>3947</v>
      </c>
      <c r="C105" s="22">
        <v>3</v>
      </c>
      <c r="D105" s="22">
        <v>4</v>
      </c>
      <c r="E105" s="24">
        <v>3514.73</v>
      </c>
      <c r="F105" s="35"/>
      <c r="G105" s="36">
        <f t="shared" si="24"/>
        <v>0</v>
      </c>
      <c r="H105" s="24">
        <f t="shared" si="27"/>
        <v>0</v>
      </c>
      <c r="I105" s="24">
        <f t="shared" si="25"/>
        <v>0</v>
      </c>
      <c r="K105" s="26"/>
      <c r="L105" s="26">
        <f>IFERROR((VLOOKUP(K105,tenute!D:E,2,FALSE)),0)</f>
        <v>0</v>
      </c>
      <c r="M105" s="26"/>
      <c r="N105" s="26">
        <f>IFERROR((VLOOKUP(M105,guarnizioni!G:H,2,FALSE)),0)</f>
        <v>0</v>
      </c>
      <c r="O105" s="26"/>
      <c r="P105" s="26">
        <f>IFERROR((VLOOKUP(O105,'IP55'!A:B,2,FALSE)),0)</f>
        <v>0</v>
      </c>
      <c r="Q105" s="26"/>
      <c r="R105" s="26">
        <f>IFERROR((VLOOKUP(Q105,giranti!H:I,2,FALSE)),0)</f>
        <v>0</v>
      </c>
      <c r="S105" s="26"/>
      <c r="T105" s="26">
        <f>IFERROR((VLOOKUP(S105,'IP55'!A:C,3,FALSE)),0)</f>
        <v>0</v>
      </c>
      <c r="U105" s="26"/>
      <c r="V105" s="124"/>
      <c r="W105" s="26">
        <f t="shared" si="28"/>
        <v>3514.73</v>
      </c>
      <c r="X105" s="26">
        <f t="shared" si="26"/>
        <v>0</v>
      </c>
    </row>
    <row r="106" spans="1:24" s="42" customFormat="1" ht="14.25" customHeight="1" x14ac:dyDescent="0.2">
      <c r="A106" s="177" t="s">
        <v>2951</v>
      </c>
      <c r="B106" s="141" t="s">
        <v>2926</v>
      </c>
      <c r="C106" s="22">
        <v>4</v>
      </c>
      <c r="D106" s="22">
        <v>5.5</v>
      </c>
      <c r="E106" s="24">
        <v>3656.55</v>
      </c>
      <c r="F106" s="35"/>
      <c r="G106" s="36">
        <f t="shared" si="24"/>
        <v>0</v>
      </c>
      <c r="H106" s="24">
        <f t="shared" si="27"/>
        <v>0</v>
      </c>
      <c r="I106" s="24">
        <f t="shared" si="25"/>
        <v>0</v>
      </c>
      <c r="K106" s="26"/>
      <c r="L106" s="26">
        <f>IFERROR((VLOOKUP(K106,tenute!D:E,2,FALSE)),0)</f>
        <v>0</v>
      </c>
      <c r="M106" s="26"/>
      <c r="N106" s="26">
        <f>IFERROR((VLOOKUP(M106,guarnizioni!G:H,2,FALSE)),0)</f>
        <v>0</v>
      </c>
      <c r="O106" s="26"/>
      <c r="P106" s="26">
        <f>IFERROR((VLOOKUP(O106,'IP55'!A:B,2,FALSE)),0)</f>
        <v>0</v>
      </c>
      <c r="Q106" s="26"/>
      <c r="R106" s="26">
        <f>IFERROR((VLOOKUP(Q106,giranti!H:I,2,FALSE)),0)</f>
        <v>0</v>
      </c>
      <c r="S106" s="26"/>
      <c r="T106" s="26">
        <f>IFERROR((VLOOKUP(S106,'IP55'!A:C,3,FALSE)),0)</f>
        <v>0</v>
      </c>
      <c r="U106" s="26"/>
      <c r="V106" s="124"/>
      <c r="W106" s="26">
        <f t="shared" si="28"/>
        <v>3656.55</v>
      </c>
      <c r="X106" s="26">
        <f t="shared" si="26"/>
        <v>0</v>
      </c>
    </row>
    <row r="107" spans="1:24" s="42" customFormat="1" ht="14.25" customHeight="1" x14ac:dyDescent="0.2">
      <c r="A107" s="177" t="s">
        <v>2952</v>
      </c>
      <c r="B107" s="141" t="s">
        <v>2927</v>
      </c>
      <c r="C107" s="22">
        <v>1.1000000000000001</v>
      </c>
      <c r="D107" s="22">
        <v>1.5</v>
      </c>
      <c r="E107" s="24">
        <v>2909.05</v>
      </c>
      <c r="F107" s="35"/>
      <c r="G107" s="36">
        <f t="shared" si="24"/>
        <v>0</v>
      </c>
      <c r="H107" s="24">
        <f t="shared" si="27"/>
        <v>0</v>
      </c>
      <c r="I107" s="24">
        <f t="shared" si="25"/>
        <v>0</v>
      </c>
      <c r="K107" s="26"/>
      <c r="L107" s="26">
        <f>IFERROR((VLOOKUP(K107,tenute!D:E,2,FALSE)),0)</f>
        <v>0</v>
      </c>
      <c r="M107" s="26"/>
      <c r="N107" s="26">
        <f>IFERROR((VLOOKUP(M107,guarnizioni!G:H,2,FALSE)),0)</f>
        <v>0</v>
      </c>
      <c r="O107" s="26"/>
      <c r="P107" s="26">
        <f>IFERROR((VLOOKUP(O107,'IP55'!A:B,2,FALSE)),0)</f>
        <v>0</v>
      </c>
      <c r="Q107" s="26"/>
      <c r="R107" s="26">
        <f>IFERROR((VLOOKUP(Q107,giranti!H:I,2,FALSE)),0)</f>
        <v>0</v>
      </c>
      <c r="S107" s="26"/>
      <c r="T107" s="26">
        <f>IFERROR((VLOOKUP(S107,'IP55'!A:C,3,FALSE)),0)</f>
        <v>0</v>
      </c>
      <c r="U107" s="26"/>
      <c r="V107" s="124"/>
      <c r="W107" s="26">
        <f t="shared" si="28"/>
        <v>2909.05</v>
      </c>
      <c r="X107" s="26">
        <f t="shared" si="26"/>
        <v>0</v>
      </c>
    </row>
    <row r="108" spans="1:24" s="42" customFormat="1" ht="14.25" customHeight="1" x14ac:dyDescent="0.2">
      <c r="A108" s="177" t="s">
        <v>2953</v>
      </c>
      <c r="B108" s="141" t="s">
        <v>2928</v>
      </c>
      <c r="C108" s="22">
        <v>1.5</v>
      </c>
      <c r="D108" s="22">
        <v>2</v>
      </c>
      <c r="E108" s="24">
        <v>2978.07</v>
      </c>
      <c r="F108" s="35"/>
      <c r="G108" s="36">
        <f t="shared" si="24"/>
        <v>0</v>
      </c>
      <c r="H108" s="24">
        <f t="shared" si="27"/>
        <v>0</v>
      </c>
      <c r="I108" s="24">
        <f t="shared" si="25"/>
        <v>0</v>
      </c>
      <c r="K108" s="26"/>
      <c r="L108" s="26">
        <f>IFERROR((VLOOKUP(K108,tenute!D:E,2,FALSE)),0)</f>
        <v>0</v>
      </c>
      <c r="M108" s="26"/>
      <c r="N108" s="26">
        <f>IFERROR((VLOOKUP(M108,guarnizioni!G:H,2,FALSE)),0)</f>
        <v>0</v>
      </c>
      <c r="O108" s="26"/>
      <c r="P108" s="26">
        <f>IFERROR((VLOOKUP(O108,'IP55'!A:B,2,FALSE)),0)</f>
        <v>0</v>
      </c>
      <c r="Q108" s="26"/>
      <c r="R108" s="26">
        <f>IFERROR((VLOOKUP(Q108,giranti!H:I,2,FALSE)),0)</f>
        <v>0</v>
      </c>
      <c r="S108" s="26"/>
      <c r="T108" s="26">
        <f>IFERROR((VLOOKUP(S108,'IP55'!A:C,3,FALSE)),0)</f>
        <v>0</v>
      </c>
      <c r="U108" s="26"/>
      <c r="V108" s="124"/>
      <c r="W108" s="26">
        <f t="shared" si="28"/>
        <v>2978.07</v>
      </c>
      <c r="X108" s="26">
        <f t="shared" si="26"/>
        <v>0</v>
      </c>
    </row>
    <row r="109" spans="1:24" s="42" customFormat="1" ht="14.25" customHeight="1" x14ac:dyDescent="0.2">
      <c r="A109" s="177" t="s">
        <v>2954</v>
      </c>
      <c r="B109" s="141" t="s">
        <v>2929</v>
      </c>
      <c r="C109" s="22">
        <v>2.2000000000000002</v>
      </c>
      <c r="D109" s="22">
        <v>3</v>
      </c>
      <c r="E109" s="24">
        <v>3282.81</v>
      </c>
      <c r="F109" s="35"/>
      <c r="G109" s="36">
        <f t="shared" si="24"/>
        <v>0</v>
      </c>
      <c r="H109" s="24">
        <f t="shared" si="27"/>
        <v>0</v>
      </c>
      <c r="I109" s="24">
        <f t="shared" si="25"/>
        <v>0</v>
      </c>
      <c r="K109" s="26"/>
      <c r="L109" s="26">
        <f>IFERROR((VLOOKUP(K109,tenute!D:E,2,FALSE)),0)</f>
        <v>0</v>
      </c>
      <c r="M109" s="26"/>
      <c r="N109" s="26">
        <f>IFERROR((VLOOKUP(M109,guarnizioni!G:H,2,FALSE)),0)</f>
        <v>0</v>
      </c>
      <c r="O109" s="26"/>
      <c r="P109" s="26">
        <f>IFERROR((VLOOKUP(O109,'IP55'!A:B,2,FALSE)),0)</f>
        <v>0</v>
      </c>
      <c r="Q109" s="26"/>
      <c r="R109" s="26">
        <f>IFERROR((VLOOKUP(Q109,giranti!H:I,2,FALSE)),0)</f>
        <v>0</v>
      </c>
      <c r="S109" s="26"/>
      <c r="T109" s="26">
        <f>IFERROR((VLOOKUP(S109,'IP55'!A:C,3,FALSE)),0)</f>
        <v>0</v>
      </c>
      <c r="U109" s="26"/>
      <c r="V109" s="124"/>
      <c r="W109" s="26">
        <f t="shared" si="28"/>
        <v>3282.81</v>
      </c>
      <c r="X109" s="26">
        <f t="shared" si="26"/>
        <v>0</v>
      </c>
    </row>
    <row r="110" spans="1:24" s="42" customFormat="1" ht="14.25" customHeight="1" x14ac:dyDescent="0.2">
      <c r="A110" s="177" t="s">
        <v>2955</v>
      </c>
      <c r="B110" s="141" t="s">
        <v>2930</v>
      </c>
      <c r="C110" s="22">
        <v>2.2000000000000002</v>
      </c>
      <c r="D110" s="22">
        <v>3</v>
      </c>
      <c r="E110" s="24">
        <v>3358.12</v>
      </c>
      <c r="F110" s="35"/>
      <c r="G110" s="36">
        <f t="shared" si="24"/>
        <v>0</v>
      </c>
      <c r="H110" s="24">
        <f t="shared" si="27"/>
        <v>0</v>
      </c>
      <c r="I110" s="24">
        <f t="shared" si="25"/>
        <v>0</v>
      </c>
      <c r="K110" s="26"/>
      <c r="L110" s="26">
        <f>IFERROR((VLOOKUP(K110,tenute!D:E,2,FALSE)),0)</f>
        <v>0</v>
      </c>
      <c r="M110" s="26"/>
      <c r="N110" s="26">
        <f>IFERROR((VLOOKUP(M110,guarnizioni!G:H,2,FALSE)),0)</f>
        <v>0</v>
      </c>
      <c r="O110" s="26"/>
      <c r="P110" s="26">
        <f>IFERROR((VLOOKUP(O110,'IP55'!A:B,2,FALSE)),0)</f>
        <v>0</v>
      </c>
      <c r="Q110" s="26"/>
      <c r="R110" s="26">
        <f>IFERROR((VLOOKUP(Q110,giranti!H:I,2,FALSE)),0)</f>
        <v>0</v>
      </c>
      <c r="S110" s="26"/>
      <c r="T110" s="26">
        <f>IFERROR((VLOOKUP(S110,'IP55'!A:C,3,FALSE)),0)</f>
        <v>0</v>
      </c>
      <c r="U110" s="26"/>
      <c r="V110" s="124"/>
      <c r="W110" s="26">
        <f t="shared" si="28"/>
        <v>3358.12</v>
      </c>
      <c r="X110" s="26">
        <f t="shared" si="26"/>
        <v>0</v>
      </c>
    </row>
    <row r="111" spans="1:24" s="42" customFormat="1" ht="14.25" customHeight="1" x14ac:dyDescent="0.2">
      <c r="A111" s="177" t="s">
        <v>3948</v>
      </c>
      <c r="B111" s="141" t="s">
        <v>3949</v>
      </c>
      <c r="C111" s="22">
        <v>3</v>
      </c>
      <c r="D111" s="22">
        <v>4</v>
      </c>
      <c r="E111" s="24">
        <v>3465.41</v>
      </c>
      <c r="F111" s="35"/>
      <c r="G111" s="36">
        <f t="shared" si="24"/>
        <v>0</v>
      </c>
      <c r="H111" s="24">
        <f t="shared" si="27"/>
        <v>0</v>
      </c>
      <c r="I111" s="24">
        <f t="shared" si="25"/>
        <v>0</v>
      </c>
      <c r="K111" s="26"/>
      <c r="L111" s="26">
        <f>IFERROR((VLOOKUP(K111,tenute!D:E,2,FALSE)),0)</f>
        <v>0</v>
      </c>
      <c r="M111" s="26"/>
      <c r="N111" s="26">
        <f>IFERROR((VLOOKUP(M111,guarnizioni!G:H,2,FALSE)),0)</f>
        <v>0</v>
      </c>
      <c r="O111" s="26"/>
      <c r="P111" s="26">
        <f>IFERROR((VLOOKUP(O111,'IP55'!A:B,2,FALSE)),0)</f>
        <v>0</v>
      </c>
      <c r="Q111" s="26"/>
      <c r="R111" s="26">
        <f>IFERROR((VLOOKUP(Q111,giranti!H:I,2,FALSE)),0)</f>
        <v>0</v>
      </c>
      <c r="S111" s="26"/>
      <c r="T111" s="26">
        <f>IFERROR((VLOOKUP(S111,'IP55'!A:C,3,FALSE)),0)</f>
        <v>0</v>
      </c>
      <c r="U111" s="26"/>
      <c r="V111" s="124"/>
      <c r="W111" s="26">
        <f t="shared" si="28"/>
        <v>3465.41</v>
      </c>
      <c r="X111" s="26">
        <f t="shared" si="26"/>
        <v>0</v>
      </c>
    </row>
    <row r="112" spans="1:24" s="42" customFormat="1" ht="14.25" customHeight="1" x14ac:dyDescent="0.2">
      <c r="A112" s="177" t="s">
        <v>2956</v>
      </c>
      <c r="B112" s="141" t="s">
        <v>2931</v>
      </c>
      <c r="C112" s="22">
        <v>4</v>
      </c>
      <c r="D112" s="22">
        <v>5.5</v>
      </c>
      <c r="E112" s="24">
        <v>3631.85</v>
      </c>
      <c r="F112" s="35"/>
      <c r="G112" s="36">
        <f t="shared" si="24"/>
        <v>0</v>
      </c>
      <c r="H112" s="24">
        <f t="shared" si="27"/>
        <v>0</v>
      </c>
      <c r="I112" s="24">
        <f t="shared" si="25"/>
        <v>0</v>
      </c>
      <c r="K112" s="26"/>
      <c r="L112" s="26">
        <f>IFERROR((VLOOKUP(K112,tenute!D:E,2,FALSE)),0)</f>
        <v>0</v>
      </c>
      <c r="M112" s="26"/>
      <c r="N112" s="26">
        <f>IFERROR((VLOOKUP(M112,guarnizioni!G:H,2,FALSE)),0)</f>
        <v>0</v>
      </c>
      <c r="O112" s="26"/>
      <c r="P112" s="26">
        <f>IFERROR((VLOOKUP(O112,'IP55'!A:B,2,FALSE)),0)</f>
        <v>0</v>
      </c>
      <c r="Q112" s="26"/>
      <c r="R112" s="26">
        <f>IFERROR((VLOOKUP(Q112,giranti!H:I,2,FALSE)),0)</f>
        <v>0</v>
      </c>
      <c r="S112" s="26"/>
      <c r="T112" s="26">
        <f>IFERROR((VLOOKUP(S112,'IP55'!A:C,3,FALSE)),0)</f>
        <v>0</v>
      </c>
      <c r="U112" s="26"/>
      <c r="V112" s="124"/>
      <c r="W112" s="26">
        <f t="shared" si="28"/>
        <v>3631.85</v>
      </c>
      <c r="X112" s="26">
        <f t="shared" si="26"/>
        <v>0</v>
      </c>
    </row>
    <row r="113" spans="1:24" s="42" customFormat="1" ht="14.25" customHeight="1" x14ac:dyDescent="0.2">
      <c r="A113" s="177" t="s">
        <v>2957</v>
      </c>
      <c r="B113" s="141" t="s">
        <v>2932</v>
      </c>
      <c r="C113" s="22">
        <v>4</v>
      </c>
      <c r="D113" s="22">
        <v>5.5</v>
      </c>
      <c r="E113" s="24">
        <v>3697.27</v>
      </c>
      <c r="F113" s="35"/>
      <c r="G113" s="36">
        <f t="shared" si="24"/>
        <v>0</v>
      </c>
      <c r="H113" s="24">
        <f t="shared" si="27"/>
        <v>0</v>
      </c>
      <c r="I113" s="24">
        <f t="shared" si="25"/>
        <v>0</v>
      </c>
      <c r="K113" s="26"/>
      <c r="L113" s="26">
        <f>IFERROR((VLOOKUP(K113,tenute!D:E,2,FALSE)),0)</f>
        <v>0</v>
      </c>
      <c r="M113" s="26"/>
      <c r="N113" s="26">
        <f>IFERROR((VLOOKUP(M113,guarnizioni!G:H,2,FALSE)),0)</f>
        <v>0</v>
      </c>
      <c r="O113" s="26"/>
      <c r="P113" s="26">
        <f>IFERROR((VLOOKUP(O113,'IP55'!A:B,2,FALSE)),0)</f>
        <v>0</v>
      </c>
      <c r="Q113" s="26"/>
      <c r="R113" s="26">
        <f>IFERROR((VLOOKUP(Q113,giranti!H:I,2,FALSE)),0)</f>
        <v>0</v>
      </c>
      <c r="S113" s="26"/>
      <c r="T113" s="26">
        <f>IFERROR((VLOOKUP(S113,'IP55'!A:C,3,FALSE)),0)</f>
        <v>0</v>
      </c>
      <c r="U113" s="26"/>
      <c r="V113" s="124"/>
      <c r="W113" s="26">
        <f t="shared" si="28"/>
        <v>3697.27</v>
      </c>
      <c r="X113" s="26">
        <f t="shared" si="26"/>
        <v>0</v>
      </c>
    </row>
    <row r="114" spans="1:24" s="42" customFormat="1" ht="14.25" customHeight="1" x14ac:dyDescent="0.2">
      <c r="A114" s="177" t="s">
        <v>2958</v>
      </c>
      <c r="B114" s="141" t="s">
        <v>2933</v>
      </c>
      <c r="C114" s="22">
        <v>4</v>
      </c>
      <c r="D114" s="22">
        <v>5.5</v>
      </c>
      <c r="E114" s="24">
        <v>3697.27</v>
      </c>
      <c r="F114" s="35"/>
      <c r="G114" s="36">
        <f t="shared" si="24"/>
        <v>0</v>
      </c>
      <c r="H114" s="24">
        <f t="shared" si="27"/>
        <v>0</v>
      </c>
      <c r="I114" s="24">
        <f t="shared" si="25"/>
        <v>0</v>
      </c>
      <c r="K114" s="26"/>
      <c r="L114" s="26">
        <f>IFERROR((VLOOKUP(K114,tenute!D:E,2,FALSE)),0)</f>
        <v>0</v>
      </c>
      <c r="M114" s="26"/>
      <c r="N114" s="26">
        <f>IFERROR((VLOOKUP(M114,guarnizioni!G:H,2,FALSE)),0)</f>
        <v>0</v>
      </c>
      <c r="O114" s="26"/>
      <c r="P114" s="26">
        <f>IFERROR((VLOOKUP(O114,'IP55'!A:B,2,FALSE)),0)</f>
        <v>0</v>
      </c>
      <c r="Q114" s="26"/>
      <c r="R114" s="26">
        <f>IFERROR((VLOOKUP(Q114,giranti!H:I,2,FALSE)),0)</f>
        <v>0</v>
      </c>
      <c r="S114" s="26"/>
      <c r="T114" s="26">
        <f>IFERROR((VLOOKUP(S114,'IP55'!A:C,3,FALSE)),0)</f>
        <v>0</v>
      </c>
      <c r="U114" s="26"/>
      <c r="V114" s="124"/>
      <c r="W114" s="26">
        <f t="shared" si="28"/>
        <v>3697.27</v>
      </c>
      <c r="X114" s="26">
        <f t="shared" si="26"/>
        <v>0</v>
      </c>
    </row>
    <row r="115" spans="1:24" s="42" customFormat="1" ht="14.25" customHeight="1" x14ac:dyDescent="0.2">
      <c r="A115" s="177" t="s">
        <v>2747</v>
      </c>
      <c r="B115" s="141" t="s">
        <v>2727</v>
      </c>
      <c r="C115" s="22">
        <v>5.5</v>
      </c>
      <c r="D115" s="22">
        <v>7.5</v>
      </c>
      <c r="E115" s="24">
        <v>4137.8500000000004</v>
      </c>
      <c r="F115" s="35"/>
      <c r="G115" s="36">
        <f t="shared" si="24"/>
        <v>0</v>
      </c>
      <c r="H115" s="24">
        <f t="shared" si="27"/>
        <v>0</v>
      </c>
      <c r="I115" s="24">
        <f t="shared" si="25"/>
        <v>0</v>
      </c>
      <c r="K115" s="26"/>
      <c r="L115" s="26">
        <f>IFERROR((VLOOKUP(K115,tenute!D:E,2,FALSE)),0)</f>
        <v>0</v>
      </c>
      <c r="M115" s="26"/>
      <c r="N115" s="26">
        <f>IFERROR((VLOOKUP(M115,guarnizioni!G:H,2,FALSE)),0)</f>
        <v>0</v>
      </c>
      <c r="O115" s="26"/>
      <c r="P115" s="26">
        <f>IFERROR((VLOOKUP(O115,'IP55'!A:B,2,FALSE)),0)</f>
        <v>0</v>
      </c>
      <c r="Q115" s="26"/>
      <c r="R115" s="26">
        <f>IFERROR((VLOOKUP(Q115,giranti!H:I,2,FALSE)),0)</f>
        <v>0</v>
      </c>
      <c r="S115" s="26"/>
      <c r="T115" s="26">
        <f>IFERROR((VLOOKUP(S115,'IP55'!A:C,3,FALSE)),0)</f>
        <v>0</v>
      </c>
      <c r="U115" s="26"/>
      <c r="V115" s="124"/>
      <c r="W115" s="26">
        <f t="shared" si="28"/>
        <v>4137.8500000000004</v>
      </c>
      <c r="X115" s="26">
        <f t="shared" si="26"/>
        <v>0</v>
      </c>
    </row>
    <row r="116" spans="1:24" s="42" customFormat="1" ht="14.25" customHeight="1" x14ac:dyDescent="0.2">
      <c r="A116" s="177" t="s">
        <v>2748</v>
      </c>
      <c r="B116" s="141" t="s">
        <v>2728</v>
      </c>
      <c r="C116" s="22">
        <v>5.5</v>
      </c>
      <c r="D116" s="22">
        <v>7.5</v>
      </c>
      <c r="E116" s="24">
        <v>4137.8500000000004</v>
      </c>
      <c r="F116" s="35"/>
      <c r="G116" s="36">
        <f t="shared" si="24"/>
        <v>0</v>
      </c>
      <c r="H116" s="24">
        <f t="shared" si="27"/>
        <v>0</v>
      </c>
      <c r="I116" s="24">
        <f t="shared" si="25"/>
        <v>0</v>
      </c>
      <c r="K116" s="26"/>
      <c r="L116" s="26">
        <f>IFERROR((VLOOKUP(K116,tenute!D:E,2,FALSE)),0)</f>
        <v>0</v>
      </c>
      <c r="M116" s="26"/>
      <c r="N116" s="26">
        <f>IFERROR((VLOOKUP(M116,guarnizioni!G:H,2,FALSE)),0)</f>
        <v>0</v>
      </c>
      <c r="O116" s="26"/>
      <c r="P116" s="26">
        <f>IFERROR((VLOOKUP(O116,'IP55'!A:B,2,FALSE)),0)</f>
        <v>0</v>
      </c>
      <c r="Q116" s="26"/>
      <c r="R116" s="26">
        <f>IFERROR((VLOOKUP(Q116,giranti!H:I,2,FALSE)),0)</f>
        <v>0</v>
      </c>
      <c r="S116" s="26"/>
      <c r="T116" s="26">
        <f>IFERROR((VLOOKUP(S116,'IP55'!A:C,3,FALSE)),0)</f>
        <v>0</v>
      </c>
      <c r="U116" s="26"/>
      <c r="V116" s="124"/>
      <c r="W116" s="26">
        <f t="shared" si="28"/>
        <v>4137.8500000000004</v>
      </c>
      <c r="X116" s="26">
        <f t="shared" si="26"/>
        <v>0</v>
      </c>
    </row>
    <row r="117" spans="1:24" s="42" customFormat="1" ht="14.25" customHeight="1" x14ac:dyDescent="0.2">
      <c r="A117" s="177" t="s">
        <v>2749</v>
      </c>
      <c r="B117" s="141" t="s">
        <v>2729</v>
      </c>
      <c r="C117" s="22">
        <v>7.5</v>
      </c>
      <c r="D117" s="22">
        <v>10</v>
      </c>
      <c r="E117" s="24">
        <v>5541.92</v>
      </c>
      <c r="F117" s="35"/>
      <c r="G117" s="36">
        <f t="shared" si="24"/>
        <v>0</v>
      </c>
      <c r="H117" s="24">
        <f t="shared" si="27"/>
        <v>0</v>
      </c>
      <c r="I117" s="24">
        <f t="shared" si="25"/>
        <v>0</v>
      </c>
      <c r="K117" s="26"/>
      <c r="L117" s="26">
        <f>IFERROR((VLOOKUP(K117,tenute!D:E,2,FALSE)),0)</f>
        <v>0</v>
      </c>
      <c r="M117" s="26"/>
      <c r="N117" s="26">
        <f>IFERROR((VLOOKUP(M117,guarnizioni!G:H,2,FALSE)),0)</f>
        <v>0</v>
      </c>
      <c r="O117" s="26"/>
      <c r="P117" s="26">
        <f>IFERROR((VLOOKUP(O117,'IP55'!A:B,2,FALSE)),0)</f>
        <v>0</v>
      </c>
      <c r="Q117" s="26"/>
      <c r="R117" s="26">
        <f>IFERROR((VLOOKUP(Q117,giranti!H:I,2,FALSE)),0)</f>
        <v>0</v>
      </c>
      <c r="S117" s="26"/>
      <c r="T117" s="26">
        <f>IFERROR((VLOOKUP(S117,'IP55'!A:C,3,FALSE)),0)</f>
        <v>0</v>
      </c>
      <c r="U117" s="26"/>
      <c r="V117" s="124"/>
      <c r="W117" s="26">
        <f t="shared" si="28"/>
        <v>5541.92</v>
      </c>
      <c r="X117" s="26">
        <f t="shared" si="26"/>
        <v>0</v>
      </c>
    </row>
    <row r="118" spans="1:24" s="42" customFormat="1" ht="14.25" customHeight="1" x14ac:dyDescent="0.2">
      <c r="A118" s="177" t="s">
        <v>2750</v>
      </c>
      <c r="B118" s="141" t="s">
        <v>2730</v>
      </c>
      <c r="C118" s="22">
        <v>9.1999999999999993</v>
      </c>
      <c r="D118" s="22">
        <v>12.5</v>
      </c>
      <c r="E118" s="24">
        <v>6426.42</v>
      </c>
      <c r="F118" s="35"/>
      <c r="G118" s="36">
        <f t="shared" si="24"/>
        <v>0</v>
      </c>
      <c r="H118" s="24">
        <f t="shared" si="27"/>
        <v>0</v>
      </c>
      <c r="I118" s="24">
        <f t="shared" si="25"/>
        <v>0</v>
      </c>
      <c r="K118" s="26"/>
      <c r="L118" s="26">
        <f>IFERROR((VLOOKUP(K118,tenute!D:E,2,FALSE)),0)</f>
        <v>0</v>
      </c>
      <c r="M118" s="26"/>
      <c r="N118" s="26">
        <f>IFERROR((VLOOKUP(M118,guarnizioni!G:H,2,FALSE)),0)</f>
        <v>0</v>
      </c>
      <c r="O118" s="26"/>
      <c r="P118" s="26">
        <f>IFERROR((VLOOKUP(O118,'IP55'!A:B,2,FALSE)),0)</f>
        <v>0</v>
      </c>
      <c r="Q118" s="26"/>
      <c r="R118" s="26">
        <f>IFERROR((VLOOKUP(Q118,giranti!H:I,2,FALSE)),0)</f>
        <v>0</v>
      </c>
      <c r="S118" s="26"/>
      <c r="T118" s="26">
        <f>IFERROR((VLOOKUP(S118,'IP55'!A:C,3,FALSE)),0)</f>
        <v>0</v>
      </c>
      <c r="U118" s="26"/>
      <c r="V118" s="124"/>
      <c r="W118" s="26">
        <f t="shared" si="28"/>
        <v>6426.42</v>
      </c>
      <c r="X118" s="26">
        <f t="shared" si="26"/>
        <v>0</v>
      </c>
    </row>
    <row r="119" spans="1:24" s="42" customFormat="1" ht="14.25" customHeight="1" x14ac:dyDescent="0.2">
      <c r="A119" s="177" t="s">
        <v>2751</v>
      </c>
      <c r="B119" s="141" t="s">
        <v>2731</v>
      </c>
      <c r="C119" s="22">
        <v>11</v>
      </c>
      <c r="D119" s="22">
        <v>15</v>
      </c>
      <c r="E119" s="24">
        <v>6706.19</v>
      </c>
      <c r="F119" s="35"/>
      <c r="G119" s="36">
        <f t="shared" si="24"/>
        <v>0</v>
      </c>
      <c r="H119" s="24">
        <f t="shared" si="27"/>
        <v>0</v>
      </c>
      <c r="I119" s="24">
        <f t="shared" si="25"/>
        <v>0</v>
      </c>
      <c r="K119" s="26"/>
      <c r="L119" s="26">
        <f>IFERROR((VLOOKUP(K119,tenute!D:E,2,FALSE)),0)</f>
        <v>0</v>
      </c>
      <c r="M119" s="26"/>
      <c r="N119" s="26">
        <f>IFERROR((VLOOKUP(M119,guarnizioni!G:H,2,FALSE)),0)</f>
        <v>0</v>
      </c>
      <c r="O119" s="26"/>
      <c r="P119" s="26">
        <f>IFERROR((VLOOKUP(O119,'IP55'!A:B,2,FALSE)),0)</f>
        <v>0</v>
      </c>
      <c r="Q119" s="26"/>
      <c r="R119" s="26">
        <f>IFERROR((VLOOKUP(Q119,giranti!H:I,2,FALSE)),0)</f>
        <v>0</v>
      </c>
      <c r="S119" s="26"/>
      <c r="T119" s="26">
        <f>IFERROR((VLOOKUP(S119,'IP55'!A:C,3,FALSE)),0)</f>
        <v>0</v>
      </c>
      <c r="U119" s="26"/>
      <c r="V119" s="124"/>
      <c r="W119" s="26">
        <f t="shared" si="28"/>
        <v>6706.19</v>
      </c>
      <c r="X119" s="26">
        <f t="shared" si="26"/>
        <v>0</v>
      </c>
    </row>
    <row r="120" spans="1:24" s="42" customFormat="1" ht="14.25" customHeight="1" x14ac:dyDescent="0.2">
      <c r="A120" s="177" t="s">
        <v>2959</v>
      </c>
      <c r="B120" s="141" t="s">
        <v>2934</v>
      </c>
      <c r="C120" s="22">
        <v>15</v>
      </c>
      <c r="D120" s="22">
        <v>20</v>
      </c>
      <c r="E120" s="24">
        <v>10734.88</v>
      </c>
      <c r="F120" s="35"/>
      <c r="G120" s="36">
        <f t="shared" si="24"/>
        <v>0</v>
      </c>
      <c r="H120" s="24">
        <f t="shared" si="27"/>
        <v>0</v>
      </c>
      <c r="I120" s="24">
        <f t="shared" si="25"/>
        <v>0</v>
      </c>
      <c r="K120" s="26"/>
      <c r="L120" s="26">
        <f>IFERROR((VLOOKUP(K120,tenute!D:E,2,FALSE)),0)</f>
        <v>0</v>
      </c>
      <c r="M120" s="26"/>
      <c r="N120" s="26">
        <f>IFERROR((VLOOKUP(M120,guarnizioni!G:H,2,FALSE)),0)</f>
        <v>0</v>
      </c>
      <c r="O120" s="26"/>
      <c r="P120" s="26">
        <f>IFERROR((VLOOKUP(O120,'IP55'!A:B,2,FALSE)),0)</f>
        <v>0</v>
      </c>
      <c r="Q120" s="26"/>
      <c r="R120" s="26">
        <f>IFERROR((VLOOKUP(Q120,giranti!H:I,2,FALSE)),0)</f>
        <v>0</v>
      </c>
      <c r="S120" s="26"/>
      <c r="T120" s="26">
        <f>IFERROR((VLOOKUP(S120,'IP55'!A:C,3,FALSE)),0)</f>
        <v>0</v>
      </c>
      <c r="U120" s="26"/>
      <c r="V120" s="124"/>
      <c r="W120" s="26">
        <f t="shared" si="28"/>
        <v>10734.88</v>
      </c>
      <c r="X120" s="26">
        <f t="shared" si="26"/>
        <v>0</v>
      </c>
    </row>
    <row r="121" spans="1:24" s="42" customFormat="1" ht="14.25" customHeight="1" x14ac:dyDescent="0.2">
      <c r="A121" s="177" t="s">
        <v>2960</v>
      </c>
      <c r="B121" s="141" t="s">
        <v>2935</v>
      </c>
      <c r="C121" s="22">
        <v>2.2000000000000002</v>
      </c>
      <c r="D121" s="22">
        <v>3</v>
      </c>
      <c r="E121" s="24">
        <v>3390.17</v>
      </c>
      <c r="F121" s="35"/>
      <c r="G121" s="36">
        <f t="shared" si="24"/>
        <v>0</v>
      </c>
      <c r="H121" s="24">
        <f t="shared" si="27"/>
        <v>0</v>
      </c>
      <c r="I121" s="24">
        <f t="shared" si="25"/>
        <v>0</v>
      </c>
      <c r="K121" s="26"/>
      <c r="L121" s="26">
        <f>IFERROR((VLOOKUP(K121,tenute!D:E,2,FALSE)),0)</f>
        <v>0</v>
      </c>
      <c r="M121" s="26"/>
      <c r="N121" s="26">
        <f>IFERROR((VLOOKUP(M121,guarnizioni!G:H,2,FALSE)),0)</f>
        <v>0</v>
      </c>
      <c r="O121" s="26"/>
      <c r="P121" s="26">
        <f>IFERROR((VLOOKUP(O121,'IP55'!A:B,2,FALSE)),0)</f>
        <v>0</v>
      </c>
      <c r="Q121" s="26"/>
      <c r="R121" s="26">
        <f>IFERROR((VLOOKUP(Q121,giranti!H:I,2,FALSE)),0)</f>
        <v>0</v>
      </c>
      <c r="S121" s="26"/>
      <c r="T121" s="26">
        <f>IFERROR((VLOOKUP(S121,'IP55'!A:C,3,FALSE)),0)</f>
        <v>0</v>
      </c>
      <c r="U121" s="26"/>
      <c r="V121" s="124"/>
      <c r="W121" s="26">
        <f t="shared" si="28"/>
        <v>3390.17</v>
      </c>
      <c r="X121" s="26">
        <f t="shared" si="26"/>
        <v>0</v>
      </c>
    </row>
    <row r="122" spans="1:24" s="42" customFormat="1" ht="14.25" customHeight="1" x14ac:dyDescent="0.2">
      <c r="A122" s="177" t="s">
        <v>3950</v>
      </c>
      <c r="B122" s="141" t="s">
        <v>3951</v>
      </c>
      <c r="C122" s="22">
        <v>3</v>
      </c>
      <c r="D122" s="22">
        <v>4</v>
      </c>
      <c r="E122" s="24">
        <v>3498.68</v>
      </c>
      <c r="F122" s="35"/>
      <c r="G122" s="36">
        <f t="shared" si="24"/>
        <v>0</v>
      </c>
      <c r="H122" s="24">
        <f t="shared" si="27"/>
        <v>0</v>
      </c>
      <c r="I122" s="24">
        <f t="shared" si="25"/>
        <v>0</v>
      </c>
      <c r="K122" s="26"/>
      <c r="L122" s="26">
        <f>IFERROR((VLOOKUP(K122,tenute!D:E,2,FALSE)),0)</f>
        <v>0</v>
      </c>
      <c r="M122" s="26"/>
      <c r="N122" s="26">
        <f>IFERROR((VLOOKUP(M122,guarnizioni!G:H,2,FALSE)),0)</f>
        <v>0</v>
      </c>
      <c r="O122" s="26"/>
      <c r="P122" s="26">
        <f>IFERROR((VLOOKUP(O122,'IP55'!A:B,2,FALSE)),0)</f>
        <v>0</v>
      </c>
      <c r="Q122" s="26"/>
      <c r="R122" s="26">
        <f>IFERROR((VLOOKUP(Q122,giranti!H:I,2,FALSE)),0)</f>
        <v>0</v>
      </c>
      <c r="S122" s="26"/>
      <c r="T122" s="26">
        <f>IFERROR((VLOOKUP(S122,'IP55'!A:C,3,FALSE)),0)</f>
        <v>0</v>
      </c>
      <c r="U122" s="26"/>
      <c r="V122" s="124"/>
      <c r="W122" s="26">
        <f t="shared" si="28"/>
        <v>3498.68</v>
      </c>
      <c r="X122" s="26">
        <f t="shared" si="26"/>
        <v>0</v>
      </c>
    </row>
    <row r="123" spans="1:24" s="42" customFormat="1" ht="14.25" customHeight="1" x14ac:dyDescent="0.2">
      <c r="A123" s="177" t="s">
        <v>2961</v>
      </c>
      <c r="B123" s="141" t="s">
        <v>2936</v>
      </c>
      <c r="C123" s="22">
        <v>4</v>
      </c>
      <c r="D123" s="22">
        <v>5.5</v>
      </c>
      <c r="E123" s="24">
        <v>3639.29</v>
      </c>
      <c r="F123" s="35"/>
      <c r="G123" s="36">
        <f t="shared" si="24"/>
        <v>0</v>
      </c>
      <c r="H123" s="24">
        <f t="shared" si="27"/>
        <v>0</v>
      </c>
      <c r="I123" s="24">
        <f t="shared" si="25"/>
        <v>0</v>
      </c>
      <c r="K123" s="26"/>
      <c r="L123" s="26">
        <f>IFERROR((VLOOKUP(K123,tenute!D:E,2,FALSE)),0)</f>
        <v>0</v>
      </c>
      <c r="M123" s="26"/>
      <c r="N123" s="26">
        <f>IFERROR((VLOOKUP(M123,guarnizioni!G:H,2,FALSE)),0)</f>
        <v>0</v>
      </c>
      <c r="O123" s="26"/>
      <c r="P123" s="26">
        <f>IFERROR((VLOOKUP(O123,'IP55'!A:B,2,FALSE)),0)</f>
        <v>0</v>
      </c>
      <c r="Q123" s="26"/>
      <c r="R123" s="26">
        <f>IFERROR((VLOOKUP(Q123,giranti!H:I,2,FALSE)),0)</f>
        <v>0</v>
      </c>
      <c r="S123" s="26"/>
      <c r="T123" s="26">
        <f>IFERROR((VLOOKUP(S123,'IP55'!A:C,3,FALSE)),0)</f>
        <v>0</v>
      </c>
      <c r="U123" s="26"/>
      <c r="V123" s="124"/>
      <c r="W123" s="26">
        <f t="shared" si="28"/>
        <v>3639.29</v>
      </c>
      <c r="X123" s="26">
        <f t="shared" si="26"/>
        <v>0</v>
      </c>
    </row>
    <row r="124" spans="1:24" s="42" customFormat="1" ht="14.25" customHeight="1" x14ac:dyDescent="0.2">
      <c r="A124" s="177" t="s">
        <v>2962</v>
      </c>
      <c r="B124" s="141" t="s">
        <v>2937</v>
      </c>
      <c r="C124" s="22">
        <v>4</v>
      </c>
      <c r="D124" s="22">
        <v>5.5</v>
      </c>
      <c r="E124" s="24">
        <v>3639.29</v>
      </c>
      <c r="F124" s="35"/>
      <c r="G124" s="36">
        <f t="shared" si="24"/>
        <v>0</v>
      </c>
      <c r="H124" s="24">
        <f t="shared" si="27"/>
        <v>0</v>
      </c>
      <c r="I124" s="24">
        <f t="shared" si="25"/>
        <v>0</v>
      </c>
      <c r="K124" s="26"/>
      <c r="L124" s="26">
        <f>IFERROR((VLOOKUP(K124,tenute!D:E,2,FALSE)),0)</f>
        <v>0</v>
      </c>
      <c r="M124" s="26"/>
      <c r="N124" s="26">
        <f>IFERROR((VLOOKUP(M124,guarnizioni!G:H,2,FALSE)),0)</f>
        <v>0</v>
      </c>
      <c r="O124" s="26"/>
      <c r="P124" s="26">
        <f>IFERROR((VLOOKUP(O124,'IP55'!A:B,2,FALSE)),0)</f>
        <v>0</v>
      </c>
      <c r="Q124" s="26"/>
      <c r="R124" s="26">
        <f>IFERROR((VLOOKUP(Q124,giranti!H:I,2,FALSE)),0)</f>
        <v>0</v>
      </c>
      <c r="S124" s="26"/>
      <c r="T124" s="26">
        <f>IFERROR((VLOOKUP(S124,'IP55'!A:C,3,FALSE)),0)</f>
        <v>0</v>
      </c>
      <c r="U124" s="26"/>
      <c r="V124" s="124"/>
      <c r="W124" s="26">
        <f t="shared" si="28"/>
        <v>3639.29</v>
      </c>
      <c r="X124" s="26">
        <f t="shared" si="26"/>
        <v>0</v>
      </c>
    </row>
    <row r="125" spans="1:24" s="42" customFormat="1" ht="14.25" customHeight="1" x14ac:dyDescent="0.2">
      <c r="A125" s="177" t="s">
        <v>2752</v>
      </c>
      <c r="B125" s="141" t="s">
        <v>2732</v>
      </c>
      <c r="C125" s="22">
        <v>5.5</v>
      </c>
      <c r="D125" s="22">
        <v>7.5</v>
      </c>
      <c r="E125" s="24">
        <v>4104.82</v>
      </c>
      <c r="F125" s="35"/>
      <c r="G125" s="36">
        <f t="shared" si="24"/>
        <v>0</v>
      </c>
      <c r="H125" s="24">
        <f t="shared" si="27"/>
        <v>0</v>
      </c>
      <c r="I125" s="24">
        <f t="shared" si="25"/>
        <v>0</v>
      </c>
      <c r="K125" s="26"/>
      <c r="L125" s="26">
        <f>IFERROR((VLOOKUP(K125,tenute!D:E,2,FALSE)),0)</f>
        <v>0</v>
      </c>
      <c r="M125" s="26"/>
      <c r="N125" s="26">
        <f>IFERROR((VLOOKUP(M125,guarnizioni!G:H,2,FALSE)),0)</f>
        <v>0</v>
      </c>
      <c r="O125" s="26"/>
      <c r="P125" s="26">
        <f>IFERROR((VLOOKUP(O125,'IP55'!A:B,2,FALSE)),0)</f>
        <v>0</v>
      </c>
      <c r="Q125" s="26"/>
      <c r="R125" s="26">
        <f>IFERROR((VLOOKUP(Q125,giranti!H:I,2,FALSE)),0)</f>
        <v>0</v>
      </c>
      <c r="S125" s="26"/>
      <c r="T125" s="26">
        <f>IFERROR((VLOOKUP(S125,'IP55'!A:C,3,FALSE)),0)</f>
        <v>0</v>
      </c>
      <c r="U125" s="26"/>
      <c r="V125" s="124"/>
      <c r="W125" s="26">
        <f t="shared" si="28"/>
        <v>4104.82</v>
      </c>
      <c r="X125" s="26">
        <f t="shared" si="26"/>
        <v>0</v>
      </c>
    </row>
    <row r="126" spans="1:24" s="42" customFormat="1" ht="14.25" customHeight="1" x14ac:dyDescent="0.2">
      <c r="A126" s="177" t="s">
        <v>2753</v>
      </c>
      <c r="B126" s="141" t="s">
        <v>2733</v>
      </c>
      <c r="C126" s="22">
        <v>7.5</v>
      </c>
      <c r="D126" s="22">
        <v>10</v>
      </c>
      <c r="E126" s="24">
        <v>5501.23</v>
      </c>
      <c r="F126" s="35"/>
      <c r="G126" s="36">
        <f t="shared" si="24"/>
        <v>0</v>
      </c>
      <c r="H126" s="24">
        <f t="shared" si="27"/>
        <v>0</v>
      </c>
      <c r="I126" s="24">
        <f t="shared" si="25"/>
        <v>0</v>
      </c>
      <c r="K126" s="26"/>
      <c r="L126" s="26">
        <f>IFERROR((VLOOKUP(K126,tenute!D:E,2,FALSE)),0)</f>
        <v>0</v>
      </c>
      <c r="M126" s="26"/>
      <c r="N126" s="26">
        <f>IFERROR((VLOOKUP(M126,guarnizioni!G:H,2,FALSE)),0)</f>
        <v>0</v>
      </c>
      <c r="O126" s="26"/>
      <c r="P126" s="26">
        <f>IFERROR((VLOOKUP(O126,'IP55'!A:B,2,FALSE)),0)</f>
        <v>0</v>
      </c>
      <c r="Q126" s="26"/>
      <c r="R126" s="26">
        <f>IFERROR((VLOOKUP(Q126,giranti!H:I,2,FALSE)),0)</f>
        <v>0</v>
      </c>
      <c r="S126" s="26"/>
      <c r="T126" s="26">
        <f>IFERROR((VLOOKUP(S126,'IP55'!A:C,3,FALSE)),0)</f>
        <v>0</v>
      </c>
      <c r="U126" s="26"/>
      <c r="V126" s="124"/>
      <c r="W126" s="26">
        <f t="shared" si="28"/>
        <v>5501.23</v>
      </c>
      <c r="X126" s="26">
        <f t="shared" si="26"/>
        <v>0</v>
      </c>
    </row>
    <row r="127" spans="1:24" s="42" customFormat="1" ht="14.25" customHeight="1" x14ac:dyDescent="0.2">
      <c r="A127" s="177" t="s">
        <v>2754</v>
      </c>
      <c r="B127" s="141" t="s">
        <v>2734</v>
      </c>
      <c r="C127" s="22">
        <v>9.1999999999999993</v>
      </c>
      <c r="D127" s="22">
        <v>12.5</v>
      </c>
      <c r="E127" s="24">
        <v>6204.97</v>
      </c>
      <c r="F127" s="35"/>
      <c r="G127" s="36">
        <f t="shared" si="24"/>
        <v>0</v>
      </c>
      <c r="H127" s="24">
        <f t="shared" si="27"/>
        <v>0</v>
      </c>
      <c r="I127" s="24">
        <f t="shared" si="25"/>
        <v>0</v>
      </c>
      <c r="K127" s="26"/>
      <c r="L127" s="26">
        <f>IFERROR((VLOOKUP(K127,tenute!D:E,2,FALSE)),0)</f>
        <v>0</v>
      </c>
      <c r="M127" s="26"/>
      <c r="N127" s="26">
        <f>IFERROR((VLOOKUP(M127,guarnizioni!G:H,2,FALSE)),0)</f>
        <v>0</v>
      </c>
      <c r="O127" s="26"/>
      <c r="P127" s="26">
        <f>IFERROR((VLOOKUP(O127,'IP55'!A:B,2,FALSE)),0)</f>
        <v>0</v>
      </c>
      <c r="Q127" s="26"/>
      <c r="R127" s="26">
        <f>IFERROR((VLOOKUP(Q127,giranti!H:I,2,FALSE)),0)</f>
        <v>0</v>
      </c>
      <c r="S127" s="26"/>
      <c r="T127" s="26">
        <f>IFERROR((VLOOKUP(S127,'IP55'!A:C,3,FALSE)),0)</f>
        <v>0</v>
      </c>
      <c r="U127" s="26"/>
      <c r="V127" s="124"/>
      <c r="W127" s="26">
        <f t="shared" si="28"/>
        <v>6204.97</v>
      </c>
      <c r="X127" s="26">
        <f t="shared" si="26"/>
        <v>0</v>
      </c>
    </row>
    <row r="128" spans="1:24" s="42" customFormat="1" ht="14.25" customHeight="1" x14ac:dyDescent="0.2">
      <c r="A128" s="177" t="s">
        <v>2963</v>
      </c>
      <c r="B128" s="141" t="s">
        <v>2735</v>
      </c>
      <c r="C128" s="22">
        <v>11</v>
      </c>
      <c r="D128" s="22">
        <v>15</v>
      </c>
      <c r="E128" s="24">
        <v>6483.47</v>
      </c>
      <c r="F128" s="35"/>
      <c r="G128" s="36">
        <f t="shared" si="24"/>
        <v>0</v>
      </c>
      <c r="H128" s="24">
        <f t="shared" si="27"/>
        <v>0</v>
      </c>
      <c r="I128" s="24">
        <f t="shared" si="25"/>
        <v>0</v>
      </c>
      <c r="K128" s="26"/>
      <c r="L128" s="26">
        <f>IFERROR((VLOOKUP(K128,tenute!D:E,2,FALSE)),0)</f>
        <v>0</v>
      </c>
      <c r="M128" s="26"/>
      <c r="N128" s="26">
        <f>IFERROR((VLOOKUP(M128,guarnizioni!G:H,2,FALSE)),0)</f>
        <v>0</v>
      </c>
      <c r="O128" s="26"/>
      <c r="P128" s="26">
        <f>IFERROR((VLOOKUP(O128,'IP55'!A:B,2,FALSE)),0)</f>
        <v>0</v>
      </c>
      <c r="Q128" s="26"/>
      <c r="R128" s="26">
        <f>IFERROR((VLOOKUP(Q128,giranti!H:I,2,FALSE)),0)</f>
        <v>0</v>
      </c>
      <c r="S128" s="26"/>
      <c r="T128" s="26">
        <f>IFERROR((VLOOKUP(S128,'IP55'!A:C,3,FALSE)),0)</f>
        <v>0</v>
      </c>
      <c r="U128" s="26"/>
      <c r="V128" s="124"/>
      <c r="W128" s="26">
        <f t="shared" si="28"/>
        <v>6483.47</v>
      </c>
      <c r="X128" s="26">
        <f t="shared" si="26"/>
        <v>0</v>
      </c>
    </row>
    <row r="129" spans="1:24" s="42" customFormat="1" ht="14.25" customHeight="1" x14ac:dyDescent="0.2">
      <c r="A129" s="177" t="s">
        <v>2964</v>
      </c>
      <c r="B129" s="141" t="s">
        <v>2938</v>
      </c>
      <c r="C129" s="22">
        <v>15</v>
      </c>
      <c r="D129" s="22">
        <v>20</v>
      </c>
      <c r="E129" s="24">
        <v>10510</v>
      </c>
      <c r="F129" s="35"/>
      <c r="G129" s="36">
        <f t="shared" si="24"/>
        <v>0</v>
      </c>
      <c r="H129" s="24">
        <f t="shared" si="27"/>
        <v>0</v>
      </c>
      <c r="I129" s="24">
        <f t="shared" si="25"/>
        <v>0</v>
      </c>
      <c r="K129" s="26"/>
      <c r="L129" s="26">
        <f>IFERROR((VLOOKUP(K129,tenute!D:E,2,FALSE)),0)</f>
        <v>0</v>
      </c>
      <c r="M129" s="26"/>
      <c r="N129" s="26">
        <f>IFERROR((VLOOKUP(M129,guarnizioni!G:H,2,FALSE)),0)</f>
        <v>0</v>
      </c>
      <c r="O129" s="26"/>
      <c r="P129" s="26">
        <f>IFERROR((VLOOKUP(O129,'IP55'!A:B,2,FALSE)),0)</f>
        <v>0</v>
      </c>
      <c r="Q129" s="26"/>
      <c r="R129" s="26">
        <f>IFERROR((VLOOKUP(Q129,giranti!H:I,2,FALSE)),0)</f>
        <v>0</v>
      </c>
      <c r="S129" s="26"/>
      <c r="T129" s="26">
        <f>IFERROR((VLOOKUP(S129,'IP55'!A:C,3,FALSE)),0)</f>
        <v>0</v>
      </c>
      <c r="U129" s="26"/>
      <c r="V129" s="124"/>
      <c r="W129" s="26">
        <f t="shared" si="28"/>
        <v>10510</v>
      </c>
      <c r="X129" s="26">
        <f t="shared" si="26"/>
        <v>0</v>
      </c>
    </row>
    <row r="130" spans="1:24" s="42" customFormat="1" ht="14.25" customHeight="1" x14ac:dyDescent="0.2">
      <c r="A130" s="177" t="s">
        <v>2755</v>
      </c>
      <c r="B130" s="141" t="s">
        <v>2736</v>
      </c>
      <c r="C130" s="22">
        <v>11</v>
      </c>
      <c r="D130" s="22">
        <v>15</v>
      </c>
      <c r="E130" s="24">
        <v>6764.45</v>
      </c>
      <c r="F130" s="35"/>
      <c r="G130" s="36">
        <f t="shared" ref="G130:G155" si="29">IF(F130="",IF($I$8="","",$I$8),F130)</f>
        <v>0</v>
      </c>
      <c r="H130" s="24">
        <f t="shared" si="27"/>
        <v>0</v>
      </c>
      <c r="I130" s="24">
        <f t="shared" ref="I130:I155" si="30">H130*$I$10</f>
        <v>0</v>
      </c>
      <c r="K130" s="26"/>
      <c r="L130" s="26">
        <f>IFERROR((VLOOKUP(K130,tenute!D:E,2,FALSE)),0)</f>
        <v>0</v>
      </c>
      <c r="M130" s="26"/>
      <c r="N130" s="26">
        <f>IFERROR((VLOOKUP(M130,guarnizioni!G:H,2,FALSE)),0)</f>
        <v>0</v>
      </c>
      <c r="O130" s="26"/>
      <c r="P130" s="26">
        <f>IFERROR((VLOOKUP(O130,'IP55'!A:B,2,FALSE)),0)</f>
        <v>0</v>
      </c>
      <c r="Q130" s="26"/>
      <c r="R130" s="26">
        <f>IFERROR((VLOOKUP(Q130,giranti!H:I,2,FALSE)),0)</f>
        <v>0</v>
      </c>
      <c r="S130" s="26"/>
      <c r="T130" s="26">
        <f>IFERROR((VLOOKUP(S130,'IP55'!A:C,3,FALSE)),0)</f>
        <v>0</v>
      </c>
      <c r="U130" s="26"/>
      <c r="V130" s="124"/>
      <c r="W130" s="26">
        <f t="shared" si="28"/>
        <v>6764.45</v>
      </c>
      <c r="X130" s="26">
        <f t="shared" ref="X130:X155" si="31">W130*$I$8</f>
        <v>0</v>
      </c>
    </row>
    <row r="131" spans="1:24" s="42" customFormat="1" ht="14.25" customHeight="1" x14ac:dyDescent="0.2">
      <c r="A131" s="177" t="s">
        <v>2965</v>
      </c>
      <c r="B131" s="141" t="s">
        <v>2939</v>
      </c>
      <c r="C131" s="22">
        <v>15</v>
      </c>
      <c r="D131" s="22">
        <v>20</v>
      </c>
      <c r="E131" s="24">
        <v>10788.04</v>
      </c>
      <c r="F131" s="35"/>
      <c r="G131" s="36">
        <f t="shared" si="29"/>
        <v>0</v>
      </c>
      <c r="H131" s="24">
        <f t="shared" si="27"/>
        <v>0</v>
      </c>
      <c r="I131" s="24">
        <f t="shared" si="30"/>
        <v>0</v>
      </c>
      <c r="K131" s="26"/>
      <c r="L131" s="26">
        <f>IFERROR((VLOOKUP(K131,tenute!D:E,2,FALSE)),0)</f>
        <v>0</v>
      </c>
      <c r="M131" s="26"/>
      <c r="N131" s="26">
        <f>IFERROR((VLOOKUP(M131,guarnizioni!G:H,2,FALSE)),0)</f>
        <v>0</v>
      </c>
      <c r="O131" s="26"/>
      <c r="P131" s="26">
        <f>IFERROR((VLOOKUP(O131,'IP55'!A:B,2,FALSE)),0)</f>
        <v>0</v>
      </c>
      <c r="Q131" s="26"/>
      <c r="R131" s="26">
        <f>IFERROR((VLOOKUP(Q131,giranti!H:I,2,FALSE)),0)</f>
        <v>0</v>
      </c>
      <c r="S131" s="26"/>
      <c r="T131" s="26">
        <f>IFERROR((VLOOKUP(S131,'IP55'!A:C,3,FALSE)),0)</f>
        <v>0</v>
      </c>
      <c r="U131" s="26"/>
      <c r="V131" s="124"/>
      <c r="W131" s="26">
        <f t="shared" si="28"/>
        <v>10788.04</v>
      </c>
      <c r="X131" s="26">
        <f t="shared" si="31"/>
        <v>0</v>
      </c>
    </row>
    <row r="132" spans="1:24" s="42" customFormat="1" ht="14.25" customHeight="1" x14ac:dyDescent="0.2">
      <c r="A132" s="177" t="s">
        <v>8388</v>
      </c>
      <c r="B132" s="141" t="s">
        <v>8389</v>
      </c>
      <c r="C132" s="22">
        <v>18.5</v>
      </c>
      <c r="D132" s="22">
        <v>25</v>
      </c>
      <c r="E132" s="24">
        <v>3639.29</v>
      </c>
      <c r="F132" s="35"/>
      <c r="G132" s="36">
        <f t="shared" si="29"/>
        <v>0</v>
      </c>
      <c r="H132" s="24">
        <f t="shared" si="27"/>
        <v>0</v>
      </c>
      <c r="I132" s="24">
        <f t="shared" si="30"/>
        <v>0</v>
      </c>
      <c r="K132" s="26"/>
      <c r="L132" s="26">
        <f>IFERROR((VLOOKUP(K132,tenute!D:E,2,FALSE)),0)</f>
        <v>0</v>
      </c>
      <c r="M132" s="26"/>
      <c r="N132" s="26">
        <f>IFERROR((VLOOKUP(M132,guarnizioni!G:H,2,FALSE)),0)</f>
        <v>0</v>
      </c>
      <c r="O132" s="26"/>
      <c r="P132" s="26">
        <f>IFERROR((VLOOKUP(O132,'IP55'!A:B,2,FALSE)),0)</f>
        <v>0</v>
      </c>
      <c r="Q132" s="26"/>
      <c r="R132" s="26">
        <f>IFERROR((VLOOKUP(Q132,giranti!H:I,2,FALSE)),0)</f>
        <v>0</v>
      </c>
      <c r="S132" s="26"/>
      <c r="T132" s="26">
        <f>IFERROR((VLOOKUP(S132,'IP55'!A:C,3,FALSE)),0)</f>
        <v>0</v>
      </c>
      <c r="U132" s="26"/>
      <c r="V132" s="124"/>
      <c r="W132" s="26">
        <f t="shared" si="28"/>
        <v>3639.29</v>
      </c>
      <c r="X132" s="26">
        <f t="shared" si="31"/>
        <v>0</v>
      </c>
    </row>
    <row r="133" spans="1:24" s="42" customFormat="1" ht="14.25" customHeight="1" x14ac:dyDescent="0.2">
      <c r="A133" s="177" t="s">
        <v>2966</v>
      </c>
      <c r="B133" s="141" t="s">
        <v>2940</v>
      </c>
      <c r="C133" s="22">
        <v>4</v>
      </c>
      <c r="D133" s="22">
        <v>5.5</v>
      </c>
      <c r="E133" s="24">
        <v>3745.33</v>
      </c>
      <c r="F133" s="35"/>
      <c r="G133" s="36">
        <f t="shared" si="29"/>
        <v>0</v>
      </c>
      <c r="H133" s="24">
        <f t="shared" si="27"/>
        <v>0</v>
      </c>
      <c r="I133" s="24">
        <f t="shared" si="30"/>
        <v>0</v>
      </c>
      <c r="K133" s="26"/>
      <c r="L133" s="26">
        <f>IFERROR((VLOOKUP(K133,tenute!D:E,2,FALSE)),0)</f>
        <v>0</v>
      </c>
      <c r="M133" s="26"/>
      <c r="N133" s="26">
        <f>IFERROR((VLOOKUP(M133,guarnizioni!G:H,2,FALSE)),0)</f>
        <v>0</v>
      </c>
      <c r="O133" s="26"/>
      <c r="P133" s="26">
        <f>IFERROR((VLOOKUP(O133,'IP55'!A:B,2,FALSE)),0)</f>
        <v>0</v>
      </c>
      <c r="Q133" s="26"/>
      <c r="R133" s="26">
        <f>IFERROR((VLOOKUP(Q133,giranti!H:I,2,FALSE)),0)</f>
        <v>0</v>
      </c>
      <c r="S133" s="26"/>
      <c r="T133" s="26">
        <f>IFERROR((VLOOKUP(S133,'IP55'!A:C,3,FALSE)),0)</f>
        <v>0</v>
      </c>
      <c r="U133" s="26"/>
      <c r="V133" s="124"/>
      <c r="W133" s="26">
        <f t="shared" si="28"/>
        <v>3745.33</v>
      </c>
      <c r="X133" s="26">
        <f t="shared" si="31"/>
        <v>0</v>
      </c>
    </row>
    <row r="134" spans="1:24" s="42" customFormat="1" ht="14.25" customHeight="1" x14ac:dyDescent="0.2">
      <c r="A134" s="177" t="s">
        <v>2756</v>
      </c>
      <c r="B134" s="141" t="s">
        <v>2737</v>
      </c>
      <c r="C134" s="22">
        <v>5.5</v>
      </c>
      <c r="D134" s="22">
        <v>7.5</v>
      </c>
      <c r="E134" s="24">
        <v>4196.29</v>
      </c>
      <c r="F134" s="35"/>
      <c r="G134" s="36">
        <f t="shared" si="29"/>
        <v>0</v>
      </c>
      <c r="H134" s="24">
        <f t="shared" si="27"/>
        <v>0</v>
      </c>
      <c r="I134" s="24">
        <f t="shared" si="30"/>
        <v>0</v>
      </c>
      <c r="K134" s="26"/>
      <c r="L134" s="26">
        <f>IFERROR((VLOOKUP(K134,tenute!D:E,2,FALSE)),0)</f>
        <v>0</v>
      </c>
      <c r="M134" s="26"/>
      <c r="N134" s="26">
        <f>IFERROR((VLOOKUP(M134,guarnizioni!G:H,2,FALSE)),0)</f>
        <v>0</v>
      </c>
      <c r="O134" s="26"/>
      <c r="P134" s="26">
        <f>IFERROR((VLOOKUP(O134,'IP55'!A:B,2,FALSE)),0)</f>
        <v>0</v>
      </c>
      <c r="Q134" s="26"/>
      <c r="R134" s="26">
        <f>IFERROR((VLOOKUP(Q134,giranti!H:I,2,FALSE)),0)</f>
        <v>0</v>
      </c>
      <c r="S134" s="26"/>
      <c r="T134" s="26">
        <f>IFERROR((VLOOKUP(S134,'IP55'!A:C,3,FALSE)),0)</f>
        <v>0</v>
      </c>
      <c r="U134" s="26"/>
      <c r="V134" s="124"/>
      <c r="W134" s="26">
        <f t="shared" si="28"/>
        <v>4196.29</v>
      </c>
      <c r="X134" s="26">
        <f t="shared" si="31"/>
        <v>0</v>
      </c>
    </row>
    <row r="135" spans="1:24" s="42" customFormat="1" ht="14.25" customHeight="1" x14ac:dyDescent="0.2">
      <c r="A135" s="177" t="s">
        <v>2757</v>
      </c>
      <c r="B135" s="141" t="s">
        <v>2738</v>
      </c>
      <c r="C135" s="22">
        <v>7.5</v>
      </c>
      <c r="D135" s="22">
        <v>10</v>
      </c>
      <c r="E135" s="24">
        <v>5587.57</v>
      </c>
      <c r="F135" s="35"/>
      <c r="G135" s="36">
        <f t="shared" si="29"/>
        <v>0</v>
      </c>
      <c r="H135" s="24">
        <f t="shared" si="27"/>
        <v>0</v>
      </c>
      <c r="I135" s="24">
        <f t="shared" si="30"/>
        <v>0</v>
      </c>
      <c r="K135" s="26"/>
      <c r="L135" s="26">
        <f>IFERROR((VLOOKUP(K135,tenute!D:E,2,FALSE)),0)</f>
        <v>0</v>
      </c>
      <c r="M135" s="26"/>
      <c r="N135" s="26">
        <f>IFERROR((VLOOKUP(M135,guarnizioni!G:H,2,FALSE)),0)</f>
        <v>0</v>
      </c>
      <c r="O135" s="26"/>
      <c r="P135" s="26">
        <f>IFERROR((VLOOKUP(O135,'IP55'!A:B,2,FALSE)),0)</f>
        <v>0</v>
      </c>
      <c r="Q135" s="26"/>
      <c r="R135" s="26">
        <f>IFERROR((VLOOKUP(Q135,giranti!H:I,2,FALSE)),0)</f>
        <v>0</v>
      </c>
      <c r="S135" s="26"/>
      <c r="T135" s="26">
        <f>IFERROR((VLOOKUP(S135,'IP55'!A:C,3,FALSE)),0)</f>
        <v>0</v>
      </c>
      <c r="U135" s="26"/>
      <c r="V135" s="124"/>
      <c r="W135" s="26">
        <f t="shared" si="28"/>
        <v>5587.57</v>
      </c>
      <c r="X135" s="26">
        <f t="shared" si="31"/>
        <v>0</v>
      </c>
    </row>
    <row r="136" spans="1:24" s="42" customFormat="1" ht="14.25" customHeight="1" x14ac:dyDescent="0.2">
      <c r="A136" s="177" t="s">
        <v>2758</v>
      </c>
      <c r="B136" s="141" t="s">
        <v>2739</v>
      </c>
      <c r="C136" s="22">
        <v>7.5</v>
      </c>
      <c r="D136" s="22">
        <v>10</v>
      </c>
      <c r="E136" s="24">
        <v>5612.97</v>
      </c>
      <c r="F136" s="35"/>
      <c r="G136" s="36">
        <f t="shared" si="29"/>
        <v>0</v>
      </c>
      <c r="H136" s="24">
        <f t="shared" si="27"/>
        <v>0</v>
      </c>
      <c r="I136" s="24">
        <f t="shared" si="30"/>
        <v>0</v>
      </c>
      <c r="K136" s="26"/>
      <c r="L136" s="26">
        <f>IFERROR((VLOOKUP(K136,tenute!D:E,2,FALSE)),0)</f>
        <v>0</v>
      </c>
      <c r="M136" s="26"/>
      <c r="N136" s="26">
        <f>IFERROR((VLOOKUP(M136,guarnizioni!G:H,2,FALSE)),0)</f>
        <v>0</v>
      </c>
      <c r="O136" s="26"/>
      <c r="P136" s="26">
        <f>IFERROR((VLOOKUP(O136,'IP55'!A:B,2,FALSE)),0)</f>
        <v>0</v>
      </c>
      <c r="Q136" s="26"/>
      <c r="R136" s="26">
        <f>IFERROR((VLOOKUP(Q136,giranti!H:I,2,FALSE)),0)</f>
        <v>0</v>
      </c>
      <c r="S136" s="26"/>
      <c r="T136" s="26">
        <f>IFERROR((VLOOKUP(S136,'IP55'!A:C,3,FALSE)),0)</f>
        <v>0</v>
      </c>
      <c r="U136" s="26"/>
      <c r="V136" s="124"/>
      <c r="W136" s="26">
        <f t="shared" si="28"/>
        <v>5612.97</v>
      </c>
      <c r="X136" s="26">
        <f t="shared" si="31"/>
        <v>0</v>
      </c>
    </row>
    <row r="137" spans="1:24" s="42" customFormat="1" ht="14.25" customHeight="1" x14ac:dyDescent="0.2">
      <c r="A137" s="177" t="s">
        <v>2759</v>
      </c>
      <c r="B137" s="141" t="s">
        <v>2740</v>
      </c>
      <c r="C137" s="22">
        <v>9.1999999999999993</v>
      </c>
      <c r="D137" s="22">
        <v>12.5</v>
      </c>
      <c r="E137" s="24">
        <v>6216.64</v>
      </c>
      <c r="F137" s="35"/>
      <c r="G137" s="36">
        <f t="shared" si="29"/>
        <v>0</v>
      </c>
      <c r="H137" s="24">
        <f t="shared" si="27"/>
        <v>0</v>
      </c>
      <c r="I137" s="24">
        <f t="shared" si="30"/>
        <v>0</v>
      </c>
      <c r="K137" s="26"/>
      <c r="L137" s="26">
        <f>IFERROR((VLOOKUP(K137,tenute!D:E,2,FALSE)),0)</f>
        <v>0</v>
      </c>
      <c r="M137" s="26"/>
      <c r="N137" s="26">
        <f>IFERROR((VLOOKUP(M137,guarnizioni!G:H,2,FALSE)),0)</f>
        <v>0</v>
      </c>
      <c r="O137" s="26"/>
      <c r="P137" s="26">
        <f>IFERROR((VLOOKUP(O137,'IP55'!A:B,2,FALSE)),0)</f>
        <v>0</v>
      </c>
      <c r="Q137" s="26"/>
      <c r="R137" s="26">
        <f>IFERROR((VLOOKUP(Q137,giranti!H:I,2,FALSE)),0)</f>
        <v>0</v>
      </c>
      <c r="S137" s="26"/>
      <c r="T137" s="26">
        <f>IFERROR((VLOOKUP(S137,'IP55'!A:C,3,FALSE)),0)</f>
        <v>0</v>
      </c>
      <c r="U137" s="26"/>
      <c r="V137" s="124"/>
      <c r="W137" s="26">
        <f t="shared" si="28"/>
        <v>6216.64</v>
      </c>
      <c r="X137" s="26">
        <f t="shared" si="31"/>
        <v>0</v>
      </c>
    </row>
    <row r="138" spans="1:24" s="42" customFormat="1" ht="14.25" customHeight="1" x14ac:dyDescent="0.2">
      <c r="A138" s="177" t="s">
        <v>2760</v>
      </c>
      <c r="B138" s="141" t="s">
        <v>2741</v>
      </c>
      <c r="C138" s="22">
        <v>11</v>
      </c>
      <c r="D138" s="22">
        <v>15</v>
      </c>
      <c r="E138" s="24">
        <v>6496.9</v>
      </c>
      <c r="F138" s="35"/>
      <c r="G138" s="36">
        <f t="shared" si="29"/>
        <v>0</v>
      </c>
      <c r="H138" s="24">
        <f t="shared" ref="H138:H155" si="32">ROUND(E138*(G138),2)</f>
        <v>0</v>
      </c>
      <c r="I138" s="24">
        <f t="shared" si="30"/>
        <v>0</v>
      </c>
      <c r="K138" s="26"/>
      <c r="L138" s="26">
        <f>IFERROR((VLOOKUP(K138,tenute!D:E,2,FALSE)),0)</f>
        <v>0</v>
      </c>
      <c r="M138" s="26"/>
      <c r="N138" s="26">
        <f>IFERROR((VLOOKUP(M138,guarnizioni!G:H,2,FALSE)),0)</f>
        <v>0</v>
      </c>
      <c r="O138" s="26"/>
      <c r="P138" s="26">
        <f>IFERROR((VLOOKUP(O138,'IP55'!A:B,2,FALSE)),0)</f>
        <v>0</v>
      </c>
      <c r="Q138" s="26"/>
      <c r="R138" s="26">
        <f>IFERROR((VLOOKUP(Q138,giranti!H:I,2,FALSE)),0)</f>
        <v>0</v>
      </c>
      <c r="S138" s="26"/>
      <c r="T138" s="26">
        <f>IFERROR((VLOOKUP(S138,'IP55'!A:C,3,FALSE)),0)</f>
        <v>0</v>
      </c>
      <c r="U138" s="26"/>
      <c r="V138" s="124"/>
      <c r="W138" s="26">
        <f t="shared" si="28"/>
        <v>6496.9</v>
      </c>
      <c r="X138" s="26">
        <f t="shared" si="31"/>
        <v>0</v>
      </c>
    </row>
    <row r="139" spans="1:24" s="42" customFormat="1" ht="14.25" customHeight="1" x14ac:dyDescent="0.2">
      <c r="A139" s="177" t="s">
        <v>2967</v>
      </c>
      <c r="B139" s="141" t="s">
        <v>2941</v>
      </c>
      <c r="C139" s="22">
        <v>15</v>
      </c>
      <c r="D139" s="22">
        <v>20</v>
      </c>
      <c r="E139" s="24">
        <v>10522.55</v>
      </c>
      <c r="F139" s="35"/>
      <c r="G139" s="36">
        <f t="shared" si="29"/>
        <v>0</v>
      </c>
      <c r="H139" s="24">
        <f t="shared" si="32"/>
        <v>0</v>
      </c>
      <c r="I139" s="24">
        <f t="shared" si="30"/>
        <v>0</v>
      </c>
      <c r="K139" s="26"/>
      <c r="L139" s="26">
        <f>IFERROR((VLOOKUP(K139,tenute!D:E,2,FALSE)),0)</f>
        <v>0</v>
      </c>
      <c r="M139" s="26"/>
      <c r="N139" s="26">
        <f>IFERROR((VLOOKUP(M139,guarnizioni!G:H,2,FALSE)),0)</f>
        <v>0</v>
      </c>
      <c r="O139" s="26"/>
      <c r="P139" s="26">
        <f>IFERROR((VLOOKUP(O139,'IP55'!A:B,2,FALSE)),0)</f>
        <v>0</v>
      </c>
      <c r="Q139" s="26"/>
      <c r="R139" s="26">
        <f>IFERROR((VLOOKUP(Q139,giranti!H:I,2,FALSE)),0)</f>
        <v>0</v>
      </c>
      <c r="S139" s="26"/>
      <c r="T139" s="26">
        <f>IFERROR((VLOOKUP(S139,'IP55'!A:C,3,FALSE)),0)</f>
        <v>0</v>
      </c>
      <c r="U139" s="26"/>
      <c r="V139" s="124"/>
      <c r="W139" s="26">
        <f t="shared" si="28"/>
        <v>10522.55</v>
      </c>
      <c r="X139" s="26">
        <f t="shared" si="31"/>
        <v>0</v>
      </c>
    </row>
    <row r="140" spans="1:24" s="42" customFormat="1" ht="14.25" customHeight="1" x14ac:dyDescent="0.2">
      <c r="A140" s="177" t="s">
        <v>2968</v>
      </c>
      <c r="B140" s="141" t="s">
        <v>2942</v>
      </c>
      <c r="C140" s="22">
        <v>15</v>
      </c>
      <c r="D140" s="22">
        <v>20</v>
      </c>
      <c r="E140" s="24">
        <v>10522.55</v>
      </c>
      <c r="F140" s="35"/>
      <c r="G140" s="36">
        <f t="shared" si="29"/>
        <v>0</v>
      </c>
      <c r="H140" s="24">
        <f t="shared" si="32"/>
        <v>0</v>
      </c>
      <c r="I140" s="24">
        <f t="shared" si="30"/>
        <v>0</v>
      </c>
      <c r="K140" s="26"/>
      <c r="L140" s="26">
        <f>IFERROR((VLOOKUP(K140,tenute!D:E,2,FALSE)),0)</f>
        <v>0</v>
      </c>
      <c r="M140" s="26"/>
      <c r="N140" s="26">
        <f>IFERROR((VLOOKUP(M140,guarnizioni!G:H,2,FALSE)),0)</f>
        <v>0</v>
      </c>
      <c r="O140" s="26"/>
      <c r="P140" s="26">
        <f>IFERROR((VLOOKUP(O140,'IP55'!A:B,2,FALSE)),0)</f>
        <v>0</v>
      </c>
      <c r="Q140" s="26"/>
      <c r="R140" s="26">
        <f>IFERROR((VLOOKUP(Q140,giranti!H:I,2,FALSE)),0)</f>
        <v>0</v>
      </c>
      <c r="S140" s="26"/>
      <c r="T140" s="26">
        <f>IFERROR((VLOOKUP(S140,'IP55'!A:C,3,FALSE)),0)</f>
        <v>0</v>
      </c>
      <c r="U140" s="26"/>
      <c r="V140" s="124"/>
      <c r="W140" s="26">
        <f t="shared" si="28"/>
        <v>10522.55</v>
      </c>
      <c r="X140" s="26">
        <f t="shared" si="31"/>
        <v>0</v>
      </c>
    </row>
    <row r="141" spans="1:24" s="42" customFormat="1" ht="14.25" customHeight="1" x14ac:dyDescent="0.2">
      <c r="A141" s="177" t="s">
        <v>4236</v>
      </c>
      <c r="B141" s="141" t="s">
        <v>4237</v>
      </c>
      <c r="C141" s="22">
        <v>15</v>
      </c>
      <c r="D141" s="22">
        <v>20</v>
      </c>
      <c r="E141" s="24">
        <v>10650.75</v>
      </c>
      <c r="F141" s="35"/>
      <c r="G141" s="36">
        <f t="shared" si="29"/>
        <v>0</v>
      </c>
      <c r="H141" s="24">
        <f t="shared" si="32"/>
        <v>0</v>
      </c>
      <c r="I141" s="24">
        <f t="shared" si="30"/>
        <v>0</v>
      </c>
      <c r="K141" s="26"/>
      <c r="L141" s="26">
        <f>IFERROR((VLOOKUP(K141,tenute!D:E,2,FALSE)),0)</f>
        <v>0</v>
      </c>
      <c r="M141" s="26"/>
      <c r="N141" s="26">
        <f>IFERROR((VLOOKUP(M141,guarnizioni!G:H,2,FALSE)),0)</f>
        <v>0</v>
      </c>
      <c r="O141" s="26"/>
      <c r="P141" s="26">
        <f>IFERROR((VLOOKUP(O141,'IP55'!A:B,2,FALSE)),0)</f>
        <v>0</v>
      </c>
      <c r="Q141" s="26"/>
      <c r="R141" s="26">
        <f>IFERROR((VLOOKUP(Q141,giranti!H:I,2,FALSE)),0)</f>
        <v>0</v>
      </c>
      <c r="S141" s="26"/>
      <c r="T141" s="26">
        <f>IFERROR((VLOOKUP(S141,'IP55'!A:C,3,FALSE)),0)</f>
        <v>0</v>
      </c>
      <c r="U141" s="26"/>
      <c r="V141" s="124"/>
      <c r="W141" s="26">
        <f t="shared" si="28"/>
        <v>10650.75</v>
      </c>
      <c r="X141" s="26">
        <f t="shared" si="31"/>
        <v>0</v>
      </c>
    </row>
    <row r="142" spans="1:24" s="42" customFormat="1" ht="14.25" customHeight="1" x14ac:dyDescent="0.2">
      <c r="A142" s="177" t="s">
        <v>8390</v>
      </c>
      <c r="B142" s="141" t="s">
        <v>8391</v>
      </c>
      <c r="C142" s="22">
        <v>18.5</v>
      </c>
      <c r="D142" s="22">
        <v>25</v>
      </c>
      <c r="E142" s="24">
        <v>11390.37</v>
      </c>
      <c r="F142" s="35"/>
      <c r="G142" s="36">
        <f t="shared" si="29"/>
        <v>0</v>
      </c>
      <c r="H142" s="24">
        <f t="shared" si="32"/>
        <v>0</v>
      </c>
      <c r="I142" s="24">
        <f t="shared" si="30"/>
        <v>0</v>
      </c>
      <c r="K142" s="26"/>
      <c r="L142" s="26">
        <f>IFERROR((VLOOKUP(K142,tenute!D:E,2,FALSE)),0)</f>
        <v>0</v>
      </c>
      <c r="M142" s="26"/>
      <c r="N142" s="26">
        <f>IFERROR((VLOOKUP(M142,guarnizioni!G:H,2,FALSE)),0)</f>
        <v>0</v>
      </c>
      <c r="O142" s="26"/>
      <c r="P142" s="26">
        <f>IFERROR((VLOOKUP(O142,'IP55'!A:B,2,FALSE)),0)</f>
        <v>0</v>
      </c>
      <c r="Q142" s="26"/>
      <c r="R142" s="26">
        <f>IFERROR((VLOOKUP(Q142,giranti!H:I,2,FALSE)),0)</f>
        <v>0</v>
      </c>
      <c r="S142" s="26"/>
      <c r="T142" s="26">
        <f>IFERROR((VLOOKUP(S142,'IP55'!A:C,3,FALSE)),0)</f>
        <v>0</v>
      </c>
      <c r="U142" s="26"/>
      <c r="V142" s="124"/>
      <c r="W142" s="26">
        <f t="shared" si="28"/>
        <v>11390.37</v>
      </c>
      <c r="X142" s="26">
        <f t="shared" si="31"/>
        <v>0</v>
      </c>
    </row>
    <row r="143" spans="1:24" s="42" customFormat="1" ht="14.25" customHeight="1" x14ac:dyDescent="0.2">
      <c r="A143" s="177" t="s">
        <v>4238</v>
      </c>
      <c r="B143" s="141" t="s">
        <v>4239</v>
      </c>
      <c r="C143" s="22">
        <v>22</v>
      </c>
      <c r="D143" s="22">
        <v>30</v>
      </c>
      <c r="E143" s="24">
        <v>12662.2</v>
      </c>
      <c r="F143" s="35"/>
      <c r="G143" s="36">
        <f t="shared" si="29"/>
        <v>0</v>
      </c>
      <c r="H143" s="24">
        <f t="shared" si="32"/>
        <v>0</v>
      </c>
      <c r="I143" s="24">
        <f t="shared" si="30"/>
        <v>0</v>
      </c>
      <c r="K143" s="26"/>
      <c r="L143" s="26">
        <f>IFERROR((VLOOKUP(K143,tenute!D:E,2,FALSE)),0)</f>
        <v>0</v>
      </c>
      <c r="M143" s="26"/>
      <c r="N143" s="26">
        <f>IFERROR((VLOOKUP(M143,guarnizioni!G:H,2,FALSE)),0)</f>
        <v>0</v>
      </c>
      <c r="O143" s="26"/>
      <c r="P143" s="26">
        <f>IFERROR((VLOOKUP(O143,'IP55'!A:B,2,FALSE)),0)</f>
        <v>0</v>
      </c>
      <c r="Q143" s="26"/>
      <c r="R143" s="26">
        <f>IFERROR((VLOOKUP(Q143,giranti!H:I,2,FALSE)),0)</f>
        <v>0</v>
      </c>
      <c r="S143" s="26"/>
      <c r="T143" s="26">
        <f>IFERROR((VLOOKUP(S143,'IP55'!A:C,3,FALSE)),0)</f>
        <v>0</v>
      </c>
      <c r="U143" s="26"/>
      <c r="V143" s="124"/>
      <c r="W143" s="26">
        <f t="shared" si="28"/>
        <v>12662.2</v>
      </c>
      <c r="X143" s="26">
        <f t="shared" si="31"/>
        <v>0</v>
      </c>
    </row>
    <row r="144" spans="1:24" s="42" customFormat="1" ht="14.25" customHeight="1" x14ac:dyDescent="0.2">
      <c r="A144" s="177" t="s">
        <v>4240</v>
      </c>
      <c r="B144" s="141" t="s">
        <v>4241</v>
      </c>
      <c r="C144" s="22">
        <v>22</v>
      </c>
      <c r="D144" s="22">
        <v>30</v>
      </c>
      <c r="E144" s="24">
        <v>13048.2</v>
      </c>
      <c r="F144" s="35"/>
      <c r="G144" s="36">
        <f t="shared" si="29"/>
        <v>0</v>
      </c>
      <c r="H144" s="24">
        <f t="shared" si="32"/>
        <v>0</v>
      </c>
      <c r="I144" s="24">
        <f t="shared" si="30"/>
        <v>0</v>
      </c>
      <c r="K144" s="26"/>
      <c r="L144" s="26">
        <f>IFERROR((VLOOKUP(K144,tenute!D:E,2,FALSE)),0)</f>
        <v>0</v>
      </c>
      <c r="M144" s="26"/>
      <c r="N144" s="26">
        <f>IFERROR((VLOOKUP(M144,guarnizioni!G:H,2,FALSE)),0)</f>
        <v>0</v>
      </c>
      <c r="O144" s="26"/>
      <c r="P144" s="26">
        <f>IFERROR((VLOOKUP(O144,'IP55'!A:B,2,FALSE)),0)</f>
        <v>0</v>
      </c>
      <c r="Q144" s="26"/>
      <c r="R144" s="26">
        <f>IFERROR((VLOOKUP(Q144,giranti!H:I,2,FALSE)),0)</f>
        <v>0</v>
      </c>
      <c r="S144" s="26"/>
      <c r="T144" s="26">
        <f>IFERROR((VLOOKUP(S144,'IP55'!A:C,3,FALSE)),0)</f>
        <v>0</v>
      </c>
      <c r="U144" s="26"/>
      <c r="V144" s="124"/>
      <c r="W144" s="26">
        <f t="shared" si="28"/>
        <v>13048.2</v>
      </c>
      <c r="X144" s="26">
        <f t="shared" si="31"/>
        <v>0</v>
      </c>
    </row>
    <row r="145" spans="1:24" s="42" customFormat="1" ht="14.25" customHeight="1" x14ac:dyDescent="0.2">
      <c r="A145" s="177" t="s">
        <v>2761</v>
      </c>
      <c r="B145" s="141" t="s">
        <v>2742</v>
      </c>
      <c r="C145" s="22">
        <v>7.5</v>
      </c>
      <c r="D145" s="22">
        <v>10</v>
      </c>
      <c r="E145" s="24">
        <v>5790.85</v>
      </c>
      <c r="F145" s="35"/>
      <c r="G145" s="36">
        <f t="shared" si="29"/>
        <v>0</v>
      </c>
      <c r="H145" s="24">
        <f t="shared" si="32"/>
        <v>0</v>
      </c>
      <c r="I145" s="24">
        <f t="shared" si="30"/>
        <v>0</v>
      </c>
      <c r="K145" s="26"/>
      <c r="L145" s="26">
        <f>IFERROR((VLOOKUP(K145,tenute!D:E,2,FALSE)),0)</f>
        <v>0</v>
      </c>
      <c r="M145" s="26"/>
      <c r="N145" s="26">
        <f>IFERROR((VLOOKUP(M145,guarnizioni!G:H,2,FALSE)),0)</f>
        <v>0</v>
      </c>
      <c r="O145" s="26"/>
      <c r="P145" s="26">
        <f>IFERROR((VLOOKUP(O145,'IP55'!A:B,2,FALSE)),0)</f>
        <v>0</v>
      </c>
      <c r="Q145" s="26"/>
      <c r="R145" s="26">
        <f>IFERROR((VLOOKUP(Q145,giranti!H:I,2,FALSE)),0)</f>
        <v>0</v>
      </c>
      <c r="S145" s="26"/>
      <c r="T145" s="26">
        <f>IFERROR((VLOOKUP(S145,'IP55'!A:C,3,FALSE)),0)</f>
        <v>0</v>
      </c>
      <c r="U145" s="26"/>
      <c r="V145" s="124"/>
      <c r="W145" s="26">
        <f t="shared" si="28"/>
        <v>5790.85</v>
      </c>
      <c r="X145" s="26">
        <f t="shared" si="31"/>
        <v>0</v>
      </c>
    </row>
    <row r="146" spans="1:24" s="42" customFormat="1" ht="14.25" customHeight="1" x14ac:dyDescent="0.2">
      <c r="A146" s="177" t="s">
        <v>2762</v>
      </c>
      <c r="B146" s="141" t="s">
        <v>2743</v>
      </c>
      <c r="C146" s="22">
        <v>9.1999999999999993</v>
      </c>
      <c r="D146" s="22">
        <v>12.5</v>
      </c>
      <c r="E146" s="24">
        <v>5790.85</v>
      </c>
      <c r="F146" s="35"/>
      <c r="G146" s="36">
        <f t="shared" si="29"/>
        <v>0</v>
      </c>
      <c r="H146" s="24">
        <f t="shared" si="32"/>
        <v>0</v>
      </c>
      <c r="I146" s="24">
        <f t="shared" si="30"/>
        <v>0</v>
      </c>
      <c r="K146" s="26"/>
      <c r="L146" s="26">
        <f>IFERROR((VLOOKUP(K146,tenute!D:E,2,FALSE)),0)</f>
        <v>0</v>
      </c>
      <c r="M146" s="26"/>
      <c r="N146" s="26">
        <f>IFERROR((VLOOKUP(M146,guarnizioni!G:H,2,FALSE)),0)</f>
        <v>0</v>
      </c>
      <c r="O146" s="26"/>
      <c r="P146" s="26">
        <f>IFERROR((VLOOKUP(O146,'IP55'!A:B,2,FALSE)),0)</f>
        <v>0</v>
      </c>
      <c r="Q146" s="26"/>
      <c r="R146" s="26">
        <f>IFERROR((VLOOKUP(Q146,giranti!H:I,2,FALSE)),0)</f>
        <v>0</v>
      </c>
      <c r="S146" s="26"/>
      <c r="T146" s="26">
        <f>IFERROR((VLOOKUP(S146,'IP55'!A:C,3,FALSE)),0)</f>
        <v>0</v>
      </c>
      <c r="U146" s="26"/>
      <c r="V146" s="124"/>
      <c r="W146" s="26">
        <f t="shared" si="28"/>
        <v>5790.85</v>
      </c>
      <c r="X146" s="26">
        <f t="shared" si="31"/>
        <v>0</v>
      </c>
    </row>
    <row r="147" spans="1:24" s="42" customFormat="1" ht="14.25" customHeight="1" x14ac:dyDescent="0.2">
      <c r="A147" s="177" t="s">
        <v>2763</v>
      </c>
      <c r="B147" s="141" t="s">
        <v>2744</v>
      </c>
      <c r="C147" s="22">
        <v>11</v>
      </c>
      <c r="D147" s="22">
        <v>15</v>
      </c>
      <c r="E147" s="24">
        <v>6764.45</v>
      </c>
      <c r="F147" s="35"/>
      <c r="G147" s="36">
        <f t="shared" si="29"/>
        <v>0</v>
      </c>
      <c r="H147" s="24">
        <f t="shared" si="32"/>
        <v>0</v>
      </c>
      <c r="I147" s="24">
        <f t="shared" si="30"/>
        <v>0</v>
      </c>
      <c r="K147" s="26"/>
      <c r="L147" s="26">
        <f>IFERROR((VLOOKUP(K147,tenute!D:E,2,FALSE)),0)</f>
        <v>0</v>
      </c>
      <c r="M147" s="26"/>
      <c r="N147" s="26">
        <f>IFERROR((VLOOKUP(M147,guarnizioni!G:H,2,FALSE)),0)</f>
        <v>0</v>
      </c>
      <c r="O147" s="26"/>
      <c r="P147" s="26">
        <f>IFERROR((VLOOKUP(O147,'IP55'!A:B,2,FALSE)),0)</f>
        <v>0</v>
      </c>
      <c r="Q147" s="26"/>
      <c r="R147" s="26">
        <f>IFERROR((VLOOKUP(Q147,giranti!H:I,2,FALSE)),0)</f>
        <v>0</v>
      </c>
      <c r="S147" s="26"/>
      <c r="T147" s="26">
        <f>IFERROR((VLOOKUP(S147,'IP55'!A:C,3,FALSE)),0)</f>
        <v>0</v>
      </c>
      <c r="U147" s="26"/>
      <c r="V147" s="124"/>
      <c r="W147" s="26">
        <f t="shared" si="28"/>
        <v>6764.45</v>
      </c>
      <c r="X147" s="26">
        <f t="shared" si="31"/>
        <v>0</v>
      </c>
    </row>
    <row r="148" spans="1:24" s="42" customFormat="1" ht="14.25" customHeight="1" x14ac:dyDescent="0.2">
      <c r="A148" s="177" t="s">
        <v>2969</v>
      </c>
      <c r="B148" s="141" t="s">
        <v>2943</v>
      </c>
      <c r="C148" s="22">
        <v>15</v>
      </c>
      <c r="D148" s="22">
        <v>20</v>
      </c>
      <c r="E148" s="24">
        <v>10816.46</v>
      </c>
      <c r="F148" s="35"/>
      <c r="G148" s="36">
        <f t="shared" si="29"/>
        <v>0</v>
      </c>
      <c r="H148" s="24">
        <f t="shared" si="32"/>
        <v>0</v>
      </c>
      <c r="I148" s="24">
        <f t="shared" si="30"/>
        <v>0</v>
      </c>
      <c r="K148" s="26"/>
      <c r="L148" s="26">
        <f>IFERROR((VLOOKUP(K148,tenute!D:E,2,FALSE)),0)</f>
        <v>0</v>
      </c>
      <c r="M148" s="26"/>
      <c r="N148" s="26">
        <f>IFERROR((VLOOKUP(M148,guarnizioni!G:H,2,FALSE)),0)</f>
        <v>0</v>
      </c>
      <c r="O148" s="26"/>
      <c r="P148" s="26">
        <f>IFERROR((VLOOKUP(O148,'IP55'!A:B,2,FALSE)),0)</f>
        <v>0</v>
      </c>
      <c r="Q148" s="26"/>
      <c r="R148" s="26">
        <f>IFERROR((VLOOKUP(Q148,giranti!H:I,2,FALSE)),0)</f>
        <v>0</v>
      </c>
      <c r="S148" s="26"/>
      <c r="T148" s="26">
        <f>IFERROR((VLOOKUP(S148,'IP55'!A:C,3,FALSE)),0)</f>
        <v>0</v>
      </c>
      <c r="U148" s="26"/>
      <c r="V148" s="124"/>
      <c r="W148" s="26">
        <f t="shared" si="28"/>
        <v>10816.46</v>
      </c>
      <c r="X148" s="26">
        <f t="shared" si="31"/>
        <v>0</v>
      </c>
    </row>
    <row r="149" spans="1:24" s="42" customFormat="1" ht="14.25" customHeight="1" x14ac:dyDescent="0.2">
      <c r="A149" s="177" t="s">
        <v>8392</v>
      </c>
      <c r="B149" s="141" t="s">
        <v>8393</v>
      </c>
      <c r="C149" s="22">
        <v>18.5</v>
      </c>
      <c r="D149" s="22">
        <v>25</v>
      </c>
      <c r="E149" s="24">
        <v>11565.38</v>
      </c>
      <c r="F149" s="35"/>
      <c r="G149" s="36">
        <f t="shared" si="29"/>
        <v>0</v>
      </c>
      <c r="H149" s="24">
        <f t="shared" si="32"/>
        <v>0</v>
      </c>
      <c r="I149" s="24">
        <f t="shared" si="30"/>
        <v>0</v>
      </c>
      <c r="K149" s="26"/>
      <c r="L149" s="26">
        <f>IFERROR((VLOOKUP(K149,tenute!D:E,2,FALSE)),0)</f>
        <v>0</v>
      </c>
      <c r="M149" s="26"/>
      <c r="N149" s="26">
        <f>IFERROR((VLOOKUP(M149,guarnizioni!G:H,2,FALSE)),0)</f>
        <v>0</v>
      </c>
      <c r="O149" s="26"/>
      <c r="P149" s="26">
        <f>IFERROR((VLOOKUP(O149,'IP55'!A:B,2,FALSE)),0)</f>
        <v>0</v>
      </c>
      <c r="Q149" s="26"/>
      <c r="R149" s="26">
        <f>IFERROR((VLOOKUP(Q149,giranti!H:I,2,FALSE)),0)</f>
        <v>0</v>
      </c>
      <c r="S149" s="26"/>
      <c r="T149" s="26">
        <f>IFERROR((VLOOKUP(S149,'IP55'!A:C,3,FALSE)),0)</f>
        <v>0</v>
      </c>
      <c r="U149" s="26"/>
      <c r="V149" s="124"/>
      <c r="W149" s="26">
        <f t="shared" si="28"/>
        <v>11565.38</v>
      </c>
      <c r="X149" s="26">
        <f t="shared" si="31"/>
        <v>0</v>
      </c>
    </row>
    <row r="150" spans="1:24" s="42" customFormat="1" ht="14.25" customHeight="1" x14ac:dyDescent="0.2">
      <c r="A150" s="177" t="s">
        <v>8394</v>
      </c>
      <c r="B150" s="141" t="s">
        <v>8395</v>
      </c>
      <c r="C150" s="22">
        <v>22</v>
      </c>
      <c r="D150" s="22">
        <v>30</v>
      </c>
      <c r="E150" s="24">
        <v>13052.5</v>
      </c>
      <c r="F150" s="35"/>
      <c r="G150" s="36">
        <f t="shared" si="29"/>
        <v>0</v>
      </c>
      <c r="H150" s="24">
        <f t="shared" si="32"/>
        <v>0</v>
      </c>
      <c r="I150" s="24">
        <f t="shared" si="30"/>
        <v>0</v>
      </c>
      <c r="K150" s="26"/>
      <c r="L150" s="26">
        <f>IFERROR((VLOOKUP(K150,tenute!D:E,2,FALSE)),0)</f>
        <v>0</v>
      </c>
      <c r="M150" s="26"/>
      <c r="N150" s="26">
        <f>IFERROR((VLOOKUP(M150,guarnizioni!G:H,2,FALSE)),0)</f>
        <v>0</v>
      </c>
      <c r="O150" s="26"/>
      <c r="P150" s="26">
        <f>IFERROR((VLOOKUP(O150,'IP55'!A:B,2,FALSE)),0)</f>
        <v>0</v>
      </c>
      <c r="Q150" s="26"/>
      <c r="R150" s="26">
        <f>IFERROR((VLOOKUP(Q150,giranti!H:I,2,FALSE)),0)</f>
        <v>0</v>
      </c>
      <c r="S150" s="26"/>
      <c r="T150" s="26">
        <f>IFERROR((VLOOKUP(S150,'IP55'!A:C,3,FALSE)),0)</f>
        <v>0</v>
      </c>
      <c r="U150" s="26"/>
      <c r="V150" s="124"/>
      <c r="W150" s="26">
        <f t="shared" si="28"/>
        <v>13052.5</v>
      </c>
      <c r="X150" s="26">
        <f t="shared" si="31"/>
        <v>0</v>
      </c>
    </row>
    <row r="151" spans="1:24" s="42" customFormat="1" ht="14.25" customHeight="1" x14ac:dyDescent="0.2">
      <c r="A151" s="177" t="s">
        <v>2970</v>
      </c>
      <c r="B151" s="141" t="s">
        <v>2944</v>
      </c>
      <c r="C151" s="22">
        <v>22</v>
      </c>
      <c r="D151" s="22">
        <v>30</v>
      </c>
      <c r="E151" s="24">
        <v>13156.54</v>
      </c>
      <c r="F151" s="35"/>
      <c r="G151" s="36">
        <f t="shared" si="29"/>
        <v>0</v>
      </c>
      <c r="H151" s="24">
        <f t="shared" si="32"/>
        <v>0</v>
      </c>
      <c r="I151" s="24">
        <f t="shared" si="30"/>
        <v>0</v>
      </c>
      <c r="K151" s="26"/>
      <c r="L151" s="26">
        <f>IFERROR((VLOOKUP(K151,tenute!D:E,2,FALSE)),0)</f>
        <v>0</v>
      </c>
      <c r="M151" s="26"/>
      <c r="N151" s="26">
        <f>IFERROR((VLOOKUP(M151,guarnizioni!G:H,2,FALSE)),0)</f>
        <v>0</v>
      </c>
      <c r="O151" s="26"/>
      <c r="P151" s="26">
        <f>IFERROR((VLOOKUP(O151,'IP55'!A:B,2,FALSE)),0)</f>
        <v>0</v>
      </c>
      <c r="Q151" s="26"/>
      <c r="R151" s="26">
        <f>IFERROR((VLOOKUP(Q151,giranti!H:I,2,FALSE)),0)</f>
        <v>0</v>
      </c>
      <c r="S151" s="26"/>
      <c r="T151" s="26">
        <f>IFERROR((VLOOKUP(S151,'IP55'!A:C,3,FALSE)),0)</f>
        <v>0</v>
      </c>
      <c r="U151" s="26"/>
      <c r="V151" s="124"/>
      <c r="W151" s="26">
        <f t="shared" si="28"/>
        <v>13156.54</v>
      </c>
      <c r="X151" s="26">
        <f t="shared" si="31"/>
        <v>0</v>
      </c>
    </row>
    <row r="152" spans="1:24" s="42" customFormat="1" ht="14.25" customHeight="1" x14ac:dyDescent="0.2">
      <c r="A152" s="177" t="s">
        <v>8397</v>
      </c>
      <c r="B152" s="141" t="s">
        <v>8396</v>
      </c>
      <c r="C152" s="22">
        <v>18.5</v>
      </c>
      <c r="D152" s="22">
        <v>25</v>
      </c>
      <c r="E152" s="24">
        <v>12359.04</v>
      </c>
      <c r="F152" s="35"/>
      <c r="G152" s="36">
        <f t="shared" si="29"/>
        <v>0</v>
      </c>
      <c r="H152" s="24">
        <f t="shared" si="32"/>
        <v>0</v>
      </c>
      <c r="I152" s="24">
        <f t="shared" si="30"/>
        <v>0</v>
      </c>
      <c r="K152" s="26"/>
      <c r="L152" s="26">
        <f>IFERROR((VLOOKUP(K152,tenute!D:E,2,FALSE)),0)</f>
        <v>0</v>
      </c>
      <c r="M152" s="26"/>
      <c r="N152" s="26"/>
      <c r="O152" s="26"/>
      <c r="P152" s="26">
        <f>IFERROR((VLOOKUP(O152,'IP55'!A:B,2,FALSE)),0)</f>
        <v>0</v>
      </c>
      <c r="Q152" s="26"/>
      <c r="R152" s="26">
        <f>IFERROR((VLOOKUP(Q152,giranti!H:I,2,FALSE)),0)</f>
        <v>0</v>
      </c>
      <c r="S152" s="26"/>
      <c r="T152" s="26">
        <f>IFERROR((VLOOKUP(S152,'IP55'!A:C,3,FALSE)),0)</f>
        <v>0</v>
      </c>
      <c r="U152" s="26"/>
      <c r="V152" s="124"/>
      <c r="W152" s="26">
        <f t="shared" si="28"/>
        <v>12359.04</v>
      </c>
      <c r="X152" s="26">
        <f t="shared" si="31"/>
        <v>0</v>
      </c>
    </row>
    <row r="153" spans="1:24" s="42" customFormat="1" ht="14.25" customHeight="1" x14ac:dyDescent="0.2">
      <c r="A153" s="177" t="s">
        <v>2971</v>
      </c>
      <c r="B153" s="141" t="s">
        <v>2945</v>
      </c>
      <c r="C153" s="22">
        <v>22</v>
      </c>
      <c r="D153" s="22">
        <v>30</v>
      </c>
      <c r="E153" s="24">
        <v>13205.14</v>
      </c>
      <c r="F153" s="35"/>
      <c r="G153" s="36">
        <f t="shared" si="29"/>
        <v>0</v>
      </c>
      <c r="H153" s="24">
        <f t="shared" si="32"/>
        <v>0</v>
      </c>
      <c r="I153" s="24">
        <f t="shared" si="30"/>
        <v>0</v>
      </c>
      <c r="K153" s="26"/>
      <c r="L153" s="26">
        <f>IFERROR((VLOOKUP(K153,tenute!D:E,2,FALSE)),0)</f>
        <v>0</v>
      </c>
      <c r="M153" s="26"/>
      <c r="N153" s="26"/>
      <c r="O153" s="26"/>
      <c r="P153" s="26">
        <f>IFERROR((VLOOKUP(O153,'IP55'!A:B,2,FALSE)),0)</f>
        <v>0</v>
      </c>
      <c r="Q153" s="26"/>
      <c r="R153" s="26">
        <f>IFERROR((VLOOKUP(Q153,giranti!H:I,2,FALSE)),0)</f>
        <v>0</v>
      </c>
      <c r="S153" s="26"/>
      <c r="T153" s="26">
        <f>IFERROR((VLOOKUP(S153,'IP55'!A:C,3,FALSE)),0)</f>
        <v>0</v>
      </c>
      <c r="U153" s="26"/>
      <c r="V153" s="124"/>
      <c r="W153" s="26">
        <f t="shared" si="28"/>
        <v>13205.14</v>
      </c>
      <c r="X153" s="26">
        <f t="shared" si="31"/>
        <v>0</v>
      </c>
    </row>
    <row r="154" spans="1:24" s="42" customFormat="1" ht="14.25" customHeight="1" x14ac:dyDescent="0.2">
      <c r="A154" s="177" t="s">
        <v>8398</v>
      </c>
      <c r="B154" s="141" t="s">
        <v>8399</v>
      </c>
      <c r="C154" s="22">
        <v>30</v>
      </c>
      <c r="D154" s="22">
        <v>40</v>
      </c>
      <c r="E154" s="24">
        <v>15278.520499999999</v>
      </c>
      <c r="F154" s="35"/>
      <c r="G154" s="36">
        <f t="shared" si="29"/>
        <v>0</v>
      </c>
      <c r="H154" s="24">
        <f t="shared" si="32"/>
        <v>0</v>
      </c>
      <c r="I154" s="24">
        <f t="shared" si="30"/>
        <v>0</v>
      </c>
      <c r="J154" s="25"/>
      <c r="K154" s="26"/>
      <c r="L154" s="26">
        <f>IFERROR((VLOOKUP(K154,tenute!D:E,2,FALSE)),0)</f>
        <v>0</v>
      </c>
      <c r="M154" s="26"/>
      <c r="N154" s="26"/>
      <c r="O154" s="26"/>
      <c r="P154" s="26"/>
      <c r="Q154" s="26"/>
      <c r="R154" s="26">
        <f>IFERROR((VLOOKUP(Q154,giranti!H:I,2,FALSE)),0)</f>
        <v>0</v>
      </c>
      <c r="S154" s="26"/>
      <c r="T154" s="26">
        <f>IFERROR((VLOOKUP(S154,'IP55'!A:C,3,FALSE)),0)</f>
        <v>0</v>
      </c>
      <c r="U154" s="26"/>
      <c r="V154" s="124" t="str">
        <f t="shared" ref="V154" si="33">IF(U154="ok",(E154*0.06),"0,00")</f>
        <v>0,00</v>
      </c>
      <c r="W154" s="26" t="e">
        <f t="shared" ref="W154:W155" si="34">E154+L154+N154+P154+R154+T154+V154</f>
        <v>#VALUE!</v>
      </c>
      <c r="X154" s="26" t="e">
        <f t="shared" si="31"/>
        <v>#VALUE!</v>
      </c>
    </row>
    <row r="155" spans="1:24" s="42" customFormat="1" ht="14.25" customHeight="1" x14ac:dyDescent="0.2">
      <c r="A155" s="177" t="s">
        <v>8401</v>
      </c>
      <c r="B155" s="141" t="s">
        <v>8400</v>
      </c>
      <c r="C155" s="22">
        <v>37</v>
      </c>
      <c r="D155" s="22">
        <v>50</v>
      </c>
      <c r="E155" s="24">
        <v>17077.706999999999</v>
      </c>
      <c r="F155" s="35"/>
      <c r="G155" s="36">
        <f t="shared" si="29"/>
        <v>0</v>
      </c>
      <c r="H155" s="24">
        <f t="shared" si="32"/>
        <v>0</v>
      </c>
      <c r="I155" s="24">
        <f t="shared" si="30"/>
        <v>0</v>
      </c>
      <c r="J155" s="25"/>
      <c r="K155" s="26"/>
      <c r="L155" s="26">
        <f>IFERROR((VLOOKUP(K155,tenute!D:E,2,FALSE)),0)</f>
        <v>0</v>
      </c>
      <c r="M155" s="26"/>
      <c r="N155" s="26"/>
      <c r="O155" s="26"/>
      <c r="P155" s="26"/>
      <c r="Q155" s="26"/>
      <c r="R155" s="26">
        <f>IFERROR((VLOOKUP(Q155,giranti!H:I,2,FALSE)),0)</f>
        <v>0</v>
      </c>
      <c r="S155" s="26"/>
      <c r="T155" s="26">
        <f>IFERROR((VLOOKUP(S155,'IP55'!A:C,3,FALSE)),0)</f>
        <v>0</v>
      </c>
      <c r="U155" s="26"/>
      <c r="V155" s="124" t="str">
        <f>IF(U155="ok",(E155*0.06),"0,00")</f>
        <v>0,00</v>
      </c>
      <c r="W155" s="26" t="e">
        <f t="shared" si="34"/>
        <v>#VALUE!</v>
      </c>
      <c r="X155" s="26" t="e">
        <f t="shared" si="31"/>
        <v>#VALUE!</v>
      </c>
    </row>
    <row r="156" spans="1:24" s="42" customFormat="1" ht="14.25" customHeight="1" x14ac:dyDescent="0.25">
      <c r="A156" s="176"/>
      <c r="E156" s="179"/>
      <c r="H156" s="44"/>
      <c r="I156" s="44"/>
    </row>
    <row r="157" spans="1:24" s="42" customFormat="1" ht="13.5" customHeight="1" x14ac:dyDescent="0.2">
      <c r="A157" s="167">
        <v>6140002200000</v>
      </c>
      <c r="B157" s="22" t="s">
        <v>5645</v>
      </c>
      <c r="C157" s="22">
        <v>0.55000000000000004</v>
      </c>
      <c r="D157" s="22">
        <v>0.75</v>
      </c>
      <c r="E157" s="24">
        <v>1827.21</v>
      </c>
      <c r="F157" s="35"/>
      <c r="G157" s="36">
        <f t="shared" ref="G157:G188" si="35">IF(F157="",IF($I$8="","",$I$8),F157)</f>
        <v>0</v>
      </c>
      <c r="H157" s="24">
        <f t="shared" ref="H157:H227" si="36">ROUND(E157*(G157),2)</f>
        <v>0</v>
      </c>
      <c r="I157" s="24">
        <f t="shared" ref="I157:I188" si="37">H157*$I$10</f>
        <v>0</v>
      </c>
      <c r="K157" s="26"/>
      <c r="L157" s="26">
        <f>IFERROR((VLOOKUP(K157,tenute!D:E,2,FALSE)),0)</f>
        <v>0</v>
      </c>
      <c r="M157" s="26"/>
      <c r="N157" s="26">
        <f>IFERROR((VLOOKUP(M157,guarnizioni!G:H,2,FALSE)),0)</f>
        <v>0</v>
      </c>
      <c r="O157" s="26"/>
      <c r="P157" s="26">
        <f>IFERROR((VLOOKUP(O157,'IP55'!A:B,2,FALSE)),0)</f>
        <v>0</v>
      </c>
      <c r="Q157" s="26"/>
      <c r="R157" s="26"/>
      <c r="S157" s="26"/>
      <c r="T157" s="26"/>
      <c r="U157" s="26"/>
      <c r="V157" s="26" t="str">
        <f>IF(U157="ok",($E$14*0.06),"0,00")</f>
        <v>0,00</v>
      </c>
      <c r="W157" s="26" t="e">
        <f>E157+L157+N157+P157+R157+T157+V157</f>
        <v>#VALUE!</v>
      </c>
      <c r="X157" s="26" t="e">
        <f t="shared" ref="X157:X188" si="38">W157*$I$8</f>
        <v>#VALUE!</v>
      </c>
    </row>
    <row r="158" spans="1:24" s="42" customFormat="1" ht="14.25" customHeight="1" x14ac:dyDescent="0.2">
      <c r="A158" s="167">
        <v>6140004200000</v>
      </c>
      <c r="B158" s="22" t="s">
        <v>5646</v>
      </c>
      <c r="C158" s="22">
        <v>0.75</v>
      </c>
      <c r="D158" s="22">
        <v>1</v>
      </c>
      <c r="E158" s="24">
        <v>1889.73</v>
      </c>
      <c r="F158" s="35"/>
      <c r="G158" s="36">
        <f t="shared" si="35"/>
        <v>0</v>
      </c>
      <c r="H158" s="24">
        <f t="shared" si="36"/>
        <v>0</v>
      </c>
      <c r="I158" s="24">
        <f t="shared" si="37"/>
        <v>0</v>
      </c>
      <c r="K158" s="26"/>
      <c r="L158" s="26">
        <f>IFERROR((VLOOKUP(K158,tenute!D:E,2,FALSE)),0)</f>
        <v>0</v>
      </c>
      <c r="M158" s="26"/>
      <c r="N158" s="26">
        <f>IFERROR((VLOOKUP(M158,guarnizioni!G:H,2,FALSE)),0)</f>
        <v>0</v>
      </c>
      <c r="O158" s="26"/>
      <c r="P158" s="26">
        <f>IFERROR((VLOOKUP(O158,'IP55'!A:B,2,FALSE)),0)</f>
        <v>0</v>
      </c>
      <c r="Q158" s="26"/>
      <c r="R158" s="26"/>
      <c r="S158" s="26"/>
      <c r="T158" s="26"/>
      <c r="U158" s="26"/>
      <c r="V158" s="26" t="str">
        <f>IF(U158="ok",($E$15*0.06),"0,00")</f>
        <v>0,00</v>
      </c>
      <c r="W158" s="26" t="e">
        <f t="shared" ref="W158:W228" si="39">E158+L158+N158+P158+R158+T158+V158</f>
        <v>#VALUE!</v>
      </c>
      <c r="X158" s="26" t="e">
        <f t="shared" si="38"/>
        <v>#VALUE!</v>
      </c>
    </row>
    <row r="159" spans="1:24" s="42" customFormat="1" ht="14.25" customHeight="1" x14ac:dyDescent="0.2">
      <c r="A159" s="167">
        <v>6140006300000</v>
      </c>
      <c r="B159" s="22" t="s">
        <v>5647</v>
      </c>
      <c r="C159" s="22">
        <v>1.1000000000000001</v>
      </c>
      <c r="D159" s="22">
        <v>1.5</v>
      </c>
      <c r="E159" s="24">
        <v>1902.95</v>
      </c>
      <c r="F159" s="35"/>
      <c r="G159" s="36">
        <f t="shared" si="35"/>
        <v>0</v>
      </c>
      <c r="H159" s="24">
        <f t="shared" si="36"/>
        <v>0</v>
      </c>
      <c r="I159" s="24">
        <f t="shared" si="37"/>
        <v>0</v>
      </c>
      <c r="K159" s="26"/>
      <c r="L159" s="26">
        <f>IFERROR((VLOOKUP(K159,tenute!D:E,2,FALSE)),0)</f>
        <v>0</v>
      </c>
      <c r="M159" s="26"/>
      <c r="N159" s="26">
        <f>IFERROR((VLOOKUP(M159,guarnizioni!G:H,2,FALSE)),0)</f>
        <v>0</v>
      </c>
      <c r="O159" s="26"/>
      <c r="P159" s="26">
        <f>IFERROR((VLOOKUP(O159,'IP55'!A:B,2,FALSE)),0)</f>
        <v>0</v>
      </c>
      <c r="Q159" s="26"/>
      <c r="R159" s="26"/>
      <c r="S159" s="26"/>
      <c r="T159" s="26"/>
      <c r="U159" s="26"/>
      <c r="V159" s="26" t="str">
        <f>IF(U159="ok",($E$16*0.06),"0,00")</f>
        <v>0,00</v>
      </c>
      <c r="W159" s="26" t="e">
        <f t="shared" si="39"/>
        <v>#VALUE!</v>
      </c>
      <c r="X159" s="26" t="e">
        <f t="shared" si="38"/>
        <v>#VALUE!</v>
      </c>
    </row>
    <row r="160" spans="1:24" s="42" customFormat="1" ht="14.25" customHeight="1" x14ac:dyDescent="0.2">
      <c r="A160" s="167">
        <v>6140008300000</v>
      </c>
      <c r="B160" s="22" t="s">
        <v>5648</v>
      </c>
      <c r="C160" s="22">
        <v>1.5</v>
      </c>
      <c r="D160" s="22">
        <v>2</v>
      </c>
      <c r="E160" s="24">
        <v>2002.69</v>
      </c>
      <c r="F160" s="35"/>
      <c r="G160" s="36">
        <f t="shared" si="35"/>
        <v>0</v>
      </c>
      <c r="H160" s="24">
        <f t="shared" si="36"/>
        <v>0</v>
      </c>
      <c r="I160" s="24">
        <f t="shared" si="37"/>
        <v>0</v>
      </c>
      <c r="K160" s="26"/>
      <c r="L160" s="26">
        <f>IFERROR((VLOOKUP(K160,tenute!D:E,2,FALSE)),0)</f>
        <v>0</v>
      </c>
      <c r="M160" s="26"/>
      <c r="N160" s="26">
        <f>IFERROR((VLOOKUP(M160,guarnizioni!G:H,2,FALSE)),0)</f>
        <v>0</v>
      </c>
      <c r="O160" s="26"/>
      <c r="P160" s="26">
        <f>IFERROR((VLOOKUP(O160,'IP55'!A:B,2,FALSE)),0)</f>
        <v>0</v>
      </c>
      <c r="Q160" s="26"/>
      <c r="R160" s="26"/>
      <c r="S160" s="26"/>
      <c r="T160" s="26"/>
      <c r="U160" s="26"/>
      <c r="V160" s="26" t="str">
        <f>IF(U160="ok",($E$17*0.06),"0,00")</f>
        <v>0,00</v>
      </c>
      <c r="W160" s="26" t="e">
        <f t="shared" si="39"/>
        <v>#VALUE!</v>
      </c>
      <c r="X160" s="26" t="e">
        <f t="shared" si="38"/>
        <v>#VALUE!</v>
      </c>
    </row>
    <row r="161" spans="1:24" s="42" customFormat="1" ht="14.25" customHeight="1" x14ac:dyDescent="0.2">
      <c r="A161" s="167">
        <v>6140012300000</v>
      </c>
      <c r="B161" s="22" t="s">
        <v>5649</v>
      </c>
      <c r="C161" s="22">
        <v>1.5</v>
      </c>
      <c r="D161" s="22">
        <v>2</v>
      </c>
      <c r="E161" s="24">
        <v>2271.33</v>
      </c>
      <c r="F161" s="35"/>
      <c r="G161" s="36">
        <f t="shared" si="35"/>
        <v>0</v>
      </c>
      <c r="H161" s="24">
        <f t="shared" si="36"/>
        <v>0</v>
      </c>
      <c r="I161" s="24">
        <f t="shared" si="37"/>
        <v>0</v>
      </c>
      <c r="K161" s="26"/>
      <c r="L161" s="26">
        <f>IFERROR((VLOOKUP(K161,tenute!D:E,2,FALSE)),0)</f>
        <v>0</v>
      </c>
      <c r="M161" s="26"/>
      <c r="N161" s="26">
        <f>IFERROR((VLOOKUP(M161,guarnizioni!G:H,2,FALSE)),0)</f>
        <v>0</v>
      </c>
      <c r="O161" s="26"/>
      <c r="P161" s="26">
        <f>IFERROR((VLOOKUP(O161,'IP55'!A:B,2,FALSE)),0)</f>
        <v>0</v>
      </c>
      <c r="Q161" s="26"/>
      <c r="R161" s="26"/>
      <c r="S161" s="26"/>
      <c r="T161" s="26"/>
      <c r="U161" s="26"/>
      <c r="V161" s="26" t="str">
        <f>IF(U161="ok",($E$18*0.06),"0,00")</f>
        <v>0,00</v>
      </c>
      <c r="W161" s="26" t="e">
        <f t="shared" si="39"/>
        <v>#VALUE!</v>
      </c>
      <c r="X161" s="26" t="e">
        <f t="shared" si="38"/>
        <v>#VALUE!</v>
      </c>
    </row>
    <row r="162" spans="1:24" s="42" customFormat="1" ht="14.25" customHeight="1" x14ac:dyDescent="0.2">
      <c r="A162" s="167">
        <v>6140016400000</v>
      </c>
      <c r="B162" s="22" t="s">
        <v>5650</v>
      </c>
      <c r="C162" s="22">
        <v>2.2000000000000002</v>
      </c>
      <c r="D162" s="22">
        <v>3</v>
      </c>
      <c r="E162" s="24">
        <v>2567.87</v>
      </c>
      <c r="F162" s="35"/>
      <c r="G162" s="36">
        <f t="shared" si="35"/>
        <v>0</v>
      </c>
      <c r="H162" s="24">
        <f t="shared" si="36"/>
        <v>0</v>
      </c>
      <c r="I162" s="24">
        <f t="shared" si="37"/>
        <v>0</v>
      </c>
      <c r="K162" s="26"/>
      <c r="L162" s="26">
        <f>IFERROR((VLOOKUP(K162,tenute!D:E,2,FALSE)),0)</f>
        <v>0</v>
      </c>
      <c r="M162" s="26"/>
      <c r="N162" s="26">
        <f>IFERROR((VLOOKUP(M162,guarnizioni!G:H,2,FALSE)),0)</f>
        <v>0</v>
      </c>
      <c r="O162" s="26"/>
      <c r="P162" s="26">
        <f>IFERROR((VLOOKUP(O162,'IP55'!A:B,2,FALSE)),0)</f>
        <v>0</v>
      </c>
      <c r="Q162" s="26"/>
      <c r="R162" s="26"/>
      <c r="S162" s="26"/>
      <c r="T162" s="26"/>
      <c r="U162" s="26"/>
      <c r="V162" s="26" t="str">
        <f>IF(U162="ok",($E$19*0.06),"0,00")</f>
        <v>0,00</v>
      </c>
      <c r="W162" s="26" t="e">
        <f t="shared" si="39"/>
        <v>#VALUE!</v>
      </c>
      <c r="X162" s="26" t="e">
        <f t="shared" si="38"/>
        <v>#VALUE!</v>
      </c>
    </row>
    <row r="163" spans="1:24" s="42" customFormat="1" ht="14.25" customHeight="1" x14ac:dyDescent="0.2">
      <c r="A163" s="167">
        <v>6140020400000</v>
      </c>
      <c r="B163" s="22" t="s">
        <v>5651</v>
      </c>
      <c r="C163" s="22">
        <v>2.2000000000000002</v>
      </c>
      <c r="D163" s="22">
        <v>3</v>
      </c>
      <c r="E163" s="24">
        <v>2908.3</v>
      </c>
      <c r="F163" s="35"/>
      <c r="G163" s="36">
        <f t="shared" si="35"/>
        <v>0</v>
      </c>
      <c r="H163" s="24">
        <f t="shared" si="36"/>
        <v>0</v>
      </c>
      <c r="I163" s="24">
        <f t="shared" si="37"/>
        <v>0</v>
      </c>
      <c r="K163" s="26"/>
      <c r="L163" s="26">
        <f>IFERROR((VLOOKUP(K163,tenute!D:E,2,FALSE)),0)</f>
        <v>0</v>
      </c>
      <c r="M163" s="26"/>
      <c r="N163" s="26">
        <f>IFERROR((VLOOKUP(M163,guarnizioni!G:H,2,FALSE)),0)</f>
        <v>0</v>
      </c>
      <c r="O163" s="26"/>
      <c r="P163" s="26">
        <f>IFERROR((VLOOKUP(O163,'IP55'!A:B,2,FALSE)),0)</f>
        <v>0</v>
      </c>
      <c r="Q163" s="26"/>
      <c r="R163" s="26"/>
      <c r="S163" s="26"/>
      <c r="T163" s="26"/>
      <c r="U163" s="26"/>
      <c r="V163" s="26" t="str">
        <f>IF(U163="ok",($E$20*0.06),"0,00")</f>
        <v>0,00</v>
      </c>
      <c r="W163" s="26" t="e">
        <f t="shared" si="39"/>
        <v>#VALUE!</v>
      </c>
      <c r="X163" s="26" t="e">
        <f t="shared" si="38"/>
        <v>#VALUE!</v>
      </c>
    </row>
    <row r="164" spans="1:24" s="42" customFormat="1" ht="14.25" customHeight="1" x14ac:dyDescent="0.2">
      <c r="A164" s="167">
        <v>6140024300000</v>
      </c>
      <c r="B164" s="22" t="s">
        <v>5652</v>
      </c>
      <c r="C164" s="22">
        <v>3</v>
      </c>
      <c r="D164" s="22">
        <v>4</v>
      </c>
      <c r="E164" s="24">
        <v>3029.33</v>
      </c>
      <c r="F164" s="35"/>
      <c r="G164" s="36">
        <f t="shared" si="35"/>
        <v>0</v>
      </c>
      <c r="H164" s="24">
        <f t="shared" si="36"/>
        <v>0</v>
      </c>
      <c r="I164" s="24">
        <f t="shared" si="37"/>
        <v>0</v>
      </c>
      <c r="K164" s="26"/>
      <c r="L164" s="26">
        <f>IFERROR((VLOOKUP(K164,tenute!D:E,2,FALSE)),0)</f>
        <v>0</v>
      </c>
      <c r="M164" s="26"/>
      <c r="N164" s="26">
        <f>IFERROR((VLOOKUP(M164,guarnizioni!G:H,2,FALSE)),0)</f>
        <v>0</v>
      </c>
      <c r="O164" s="26"/>
      <c r="P164" s="26">
        <f>IFERROR((VLOOKUP(O164,'IP55'!A:B,2,FALSE)),0)</f>
        <v>0</v>
      </c>
      <c r="Q164" s="26"/>
      <c r="R164" s="26"/>
      <c r="S164" s="26"/>
      <c r="T164" s="26"/>
      <c r="U164" s="26"/>
      <c r="V164" s="26" t="str">
        <f>IF(U164="ok",($E$21*0.06),"0,00")</f>
        <v>0,00</v>
      </c>
      <c r="W164" s="26" t="e">
        <f t="shared" si="39"/>
        <v>#VALUE!</v>
      </c>
      <c r="X164" s="26" t="e">
        <f t="shared" si="38"/>
        <v>#VALUE!</v>
      </c>
    </row>
    <row r="165" spans="1:24" s="42" customFormat="1" ht="14.25" customHeight="1" x14ac:dyDescent="0.2">
      <c r="A165" s="167">
        <v>6140030400000</v>
      </c>
      <c r="B165" s="22" t="s">
        <v>5653</v>
      </c>
      <c r="C165" s="22">
        <v>4</v>
      </c>
      <c r="D165" s="22">
        <v>5.5</v>
      </c>
      <c r="E165" s="24">
        <v>3347.19</v>
      </c>
      <c r="F165" s="35"/>
      <c r="G165" s="36">
        <f t="shared" si="35"/>
        <v>0</v>
      </c>
      <c r="H165" s="24">
        <f t="shared" si="36"/>
        <v>0</v>
      </c>
      <c r="I165" s="24">
        <f t="shared" si="37"/>
        <v>0</v>
      </c>
      <c r="K165" s="26"/>
      <c r="L165" s="26">
        <f>IFERROR((VLOOKUP(K165,tenute!D:E,2,FALSE)),0)</f>
        <v>0</v>
      </c>
      <c r="M165" s="26"/>
      <c r="N165" s="26">
        <f>IFERROR((VLOOKUP(M165,guarnizioni!G:H,2,FALSE)),0)</f>
        <v>0</v>
      </c>
      <c r="O165" s="26"/>
      <c r="P165" s="26">
        <f>IFERROR((VLOOKUP(O165,'IP55'!A:B,2,FALSE)),0)</f>
        <v>0</v>
      </c>
      <c r="Q165" s="26"/>
      <c r="R165" s="26"/>
      <c r="S165" s="26"/>
      <c r="T165" s="26"/>
      <c r="U165" s="26"/>
      <c r="V165" s="26" t="str">
        <f t="shared" ref="V165:V171" si="40">IF(U165="ok",($E$22*0.06),"0,00")</f>
        <v>0,00</v>
      </c>
      <c r="W165" s="26" t="e">
        <f t="shared" si="39"/>
        <v>#VALUE!</v>
      </c>
      <c r="X165" s="26" t="e">
        <f t="shared" si="38"/>
        <v>#VALUE!</v>
      </c>
    </row>
    <row r="166" spans="1:24" s="42" customFormat="1" ht="14.25" customHeight="1" x14ac:dyDescent="0.2">
      <c r="A166" s="167">
        <v>6140231000000</v>
      </c>
      <c r="B166" s="22" t="s">
        <v>4919</v>
      </c>
      <c r="C166" s="22">
        <v>2.2000000000000002</v>
      </c>
      <c r="D166" s="22">
        <v>3</v>
      </c>
      <c r="E166" s="24">
        <v>2567.87</v>
      </c>
      <c r="F166" s="35"/>
      <c r="G166" s="36">
        <f t="shared" si="35"/>
        <v>0</v>
      </c>
      <c r="H166" s="24">
        <f t="shared" si="36"/>
        <v>0</v>
      </c>
      <c r="I166" s="24">
        <f t="shared" si="37"/>
        <v>0</v>
      </c>
      <c r="J166" s="25"/>
      <c r="K166" s="26"/>
      <c r="L166" s="26">
        <f>IFERROR((VLOOKUP(K166,tenute!D:E,2,FALSE)),0)</f>
        <v>0</v>
      </c>
      <c r="M166" s="26"/>
      <c r="N166" s="26">
        <f>IFERROR((VLOOKUP(M166,guarnizioni!G:H,2,FALSE)),0)</f>
        <v>0</v>
      </c>
      <c r="O166" s="26"/>
      <c r="P166" s="26">
        <f>IFERROR((VLOOKUP(O166,'IP55'!A:B,2,FALSE)),0)</f>
        <v>0</v>
      </c>
      <c r="Q166" s="26"/>
      <c r="R166" s="26"/>
      <c r="S166" s="26"/>
      <c r="T166" s="26"/>
      <c r="U166" s="26"/>
      <c r="V166" s="26" t="str">
        <f t="shared" si="40"/>
        <v>0,00</v>
      </c>
      <c r="W166" s="26" t="e">
        <f t="shared" ref="W166:W171" si="41">E166+L166+N166+P166+R166+T166+V166</f>
        <v>#VALUE!</v>
      </c>
      <c r="X166" s="26" t="e">
        <f t="shared" si="38"/>
        <v>#VALUE!</v>
      </c>
    </row>
    <row r="167" spans="1:24" s="42" customFormat="1" ht="14.25" customHeight="1" x14ac:dyDescent="0.2">
      <c r="A167" s="167">
        <v>6140233000000</v>
      </c>
      <c r="B167" s="22" t="s">
        <v>4920</v>
      </c>
      <c r="C167" s="22">
        <v>3</v>
      </c>
      <c r="D167" s="22">
        <v>4</v>
      </c>
      <c r="E167" s="24">
        <v>2823.23</v>
      </c>
      <c r="F167" s="35"/>
      <c r="G167" s="36">
        <f t="shared" si="35"/>
        <v>0</v>
      </c>
      <c r="H167" s="24">
        <f t="shared" si="36"/>
        <v>0</v>
      </c>
      <c r="I167" s="24">
        <f t="shared" si="37"/>
        <v>0</v>
      </c>
      <c r="J167" s="25"/>
      <c r="K167" s="26"/>
      <c r="L167" s="26">
        <f>IFERROR((VLOOKUP(K167,tenute!D:E,2,FALSE)),0)</f>
        <v>0</v>
      </c>
      <c r="M167" s="26"/>
      <c r="N167" s="26">
        <f>IFERROR((VLOOKUP(M167,guarnizioni!G:H,2,FALSE)),0)</f>
        <v>0</v>
      </c>
      <c r="O167" s="26"/>
      <c r="P167" s="26">
        <f>IFERROR((VLOOKUP(O167,'IP55'!A:B,2,FALSE)),0)</f>
        <v>0</v>
      </c>
      <c r="Q167" s="26"/>
      <c r="R167" s="26"/>
      <c r="S167" s="26"/>
      <c r="T167" s="26"/>
      <c r="U167" s="26"/>
      <c r="V167" s="26" t="str">
        <f t="shared" si="40"/>
        <v>0,00</v>
      </c>
      <c r="W167" s="26" t="e">
        <f t="shared" si="41"/>
        <v>#VALUE!</v>
      </c>
      <c r="X167" s="26" t="e">
        <f t="shared" si="38"/>
        <v>#VALUE!</v>
      </c>
    </row>
    <row r="168" spans="1:24" s="42" customFormat="1" ht="14.25" customHeight="1" x14ac:dyDescent="0.2">
      <c r="A168" s="167">
        <v>6140236000000</v>
      </c>
      <c r="B168" s="22" t="s">
        <v>4921</v>
      </c>
      <c r="C168" s="22">
        <v>4</v>
      </c>
      <c r="D168" s="22">
        <v>5.5</v>
      </c>
      <c r="E168" s="24">
        <v>3037.29</v>
      </c>
      <c r="F168" s="35"/>
      <c r="G168" s="36">
        <f t="shared" si="35"/>
        <v>0</v>
      </c>
      <c r="H168" s="24">
        <f t="shared" si="36"/>
        <v>0</v>
      </c>
      <c r="I168" s="24">
        <f t="shared" si="37"/>
        <v>0</v>
      </c>
      <c r="J168" s="25"/>
      <c r="K168" s="26"/>
      <c r="L168" s="26">
        <f>IFERROR((VLOOKUP(K168,tenute!D:E,2,FALSE)),0)</f>
        <v>0</v>
      </c>
      <c r="M168" s="26"/>
      <c r="N168" s="26">
        <f>IFERROR((VLOOKUP(M168,guarnizioni!G:H,2,FALSE)),0)</f>
        <v>0</v>
      </c>
      <c r="O168" s="26"/>
      <c r="P168" s="26">
        <f>IFERROR((VLOOKUP(O168,'IP55'!A:B,2,FALSE)),0)</f>
        <v>0</v>
      </c>
      <c r="Q168" s="26"/>
      <c r="R168" s="26"/>
      <c r="S168" s="26"/>
      <c r="T168" s="26"/>
      <c r="U168" s="26"/>
      <c r="V168" s="26" t="str">
        <f t="shared" si="40"/>
        <v>0,00</v>
      </c>
      <c r="W168" s="26" t="e">
        <f t="shared" si="41"/>
        <v>#VALUE!</v>
      </c>
      <c r="X168" s="26" t="e">
        <f t="shared" si="38"/>
        <v>#VALUE!</v>
      </c>
    </row>
    <row r="169" spans="1:24" s="42" customFormat="1" ht="14.25" customHeight="1" x14ac:dyDescent="0.2">
      <c r="A169" s="167">
        <v>6140238000000</v>
      </c>
      <c r="B169" s="22" t="s">
        <v>4922</v>
      </c>
      <c r="C169" s="22">
        <v>4</v>
      </c>
      <c r="D169" s="22">
        <v>5.5</v>
      </c>
      <c r="E169" s="24">
        <v>3347.19</v>
      </c>
      <c r="F169" s="35"/>
      <c r="G169" s="36">
        <f t="shared" si="35"/>
        <v>0</v>
      </c>
      <c r="H169" s="24">
        <f t="shared" si="36"/>
        <v>0</v>
      </c>
      <c r="I169" s="24">
        <f t="shared" si="37"/>
        <v>0</v>
      </c>
      <c r="J169" s="25"/>
      <c r="K169" s="26"/>
      <c r="L169" s="26">
        <f>IFERROR((VLOOKUP(K169,tenute!D:E,2,FALSE)),0)</f>
        <v>0</v>
      </c>
      <c r="M169" s="26"/>
      <c r="N169" s="26">
        <f>IFERROR((VLOOKUP(M169,guarnizioni!G:H,2,FALSE)),0)</f>
        <v>0</v>
      </c>
      <c r="O169" s="26"/>
      <c r="P169" s="26">
        <f>IFERROR((VLOOKUP(O169,'IP55'!A:B,2,FALSE)),0)</f>
        <v>0</v>
      </c>
      <c r="Q169" s="26"/>
      <c r="R169" s="26"/>
      <c r="S169" s="26"/>
      <c r="T169" s="26"/>
      <c r="U169" s="26"/>
      <c r="V169" s="26" t="str">
        <f t="shared" si="40"/>
        <v>0,00</v>
      </c>
      <c r="W169" s="26" t="e">
        <f t="shared" si="41"/>
        <v>#VALUE!</v>
      </c>
      <c r="X169" s="26" t="e">
        <f t="shared" si="38"/>
        <v>#VALUE!</v>
      </c>
    </row>
    <row r="170" spans="1:24" s="42" customFormat="1" ht="14.25" customHeight="1" x14ac:dyDescent="0.2">
      <c r="A170" s="167">
        <v>6140240000000</v>
      </c>
      <c r="B170" s="22" t="s">
        <v>4923</v>
      </c>
      <c r="C170" s="22">
        <v>5</v>
      </c>
      <c r="D170" s="22">
        <v>7.5</v>
      </c>
      <c r="E170" s="24">
        <v>4145.04</v>
      </c>
      <c r="F170" s="35"/>
      <c r="G170" s="36">
        <f t="shared" si="35"/>
        <v>0</v>
      </c>
      <c r="H170" s="24">
        <f t="shared" si="36"/>
        <v>0</v>
      </c>
      <c r="I170" s="24">
        <f t="shared" si="37"/>
        <v>0</v>
      </c>
      <c r="J170" s="25"/>
      <c r="K170" s="26"/>
      <c r="L170" s="26">
        <f>IFERROR((VLOOKUP(K170,tenute!D:E,2,FALSE)),0)</f>
        <v>0</v>
      </c>
      <c r="M170" s="26"/>
      <c r="N170" s="26">
        <f>IFERROR((VLOOKUP(M170,guarnizioni!G:H,2,FALSE)),0)</f>
        <v>0</v>
      </c>
      <c r="O170" s="26"/>
      <c r="P170" s="26">
        <f>IFERROR((VLOOKUP(O170,'IP55'!A:B,2,FALSE)),0)</f>
        <v>0</v>
      </c>
      <c r="Q170" s="26"/>
      <c r="R170" s="26"/>
      <c r="S170" s="26"/>
      <c r="T170" s="26"/>
      <c r="U170" s="26"/>
      <c r="V170" s="26" t="str">
        <f t="shared" si="40"/>
        <v>0,00</v>
      </c>
      <c r="W170" s="26" t="e">
        <f t="shared" si="41"/>
        <v>#VALUE!</v>
      </c>
      <c r="X170" s="26" t="e">
        <f t="shared" si="38"/>
        <v>#VALUE!</v>
      </c>
    </row>
    <row r="171" spans="1:24" s="42" customFormat="1" ht="14.25" customHeight="1" x14ac:dyDescent="0.2">
      <c r="A171" s="167">
        <v>6140242000000</v>
      </c>
      <c r="B171" s="22" t="s">
        <v>4924</v>
      </c>
      <c r="C171" s="22">
        <v>7.5</v>
      </c>
      <c r="D171" s="22">
        <v>10</v>
      </c>
      <c r="E171" s="24">
        <v>4451.93</v>
      </c>
      <c r="F171" s="35"/>
      <c r="G171" s="36">
        <f t="shared" si="35"/>
        <v>0</v>
      </c>
      <c r="H171" s="24">
        <f t="shared" si="36"/>
        <v>0</v>
      </c>
      <c r="I171" s="24">
        <f t="shared" si="37"/>
        <v>0</v>
      </c>
      <c r="J171" s="25"/>
      <c r="K171" s="26"/>
      <c r="L171" s="26">
        <f>IFERROR((VLOOKUP(K171,tenute!D:E,2,FALSE)),0)</f>
        <v>0</v>
      </c>
      <c r="M171" s="26"/>
      <c r="N171" s="26">
        <f>IFERROR((VLOOKUP(M171,guarnizioni!G:H,2,FALSE)),0)</f>
        <v>0</v>
      </c>
      <c r="O171" s="26"/>
      <c r="P171" s="26">
        <f>IFERROR((VLOOKUP(O171,'IP55'!A:B,2,FALSE)),0)</f>
        <v>0</v>
      </c>
      <c r="Q171" s="26"/>
      <c r="R171" s="26"/>
      <c r="S171" s="26"/>
      <c r="T171" s="26"/>
      <c r="U171" s="26"/>
      <c r="V171" s="26" t="str">
        <f t="shared" si="40"/>
        <v>0,00</v>
      </c>
      <c r="W171" s="26" t="e">
        <f t="shared" si="41"/>
        <v>#VALUE!</v>
      </c>
      <c r="X171" s="26" t="e">
        <f t="shared" si="38"/>
        <v>#VALUE!</v>
      </c>
    </row>
    <row r="172" spans="1:24" s="42" customFormat="1" ht="14.25" customHeight="1" x14ac:dyDescent="0.2">
      <c r="A172" s="167">
        <v>6140032300000</v>
      </c>
      <c r="B172" s="22" t="s">
        <v>5654</v>
      </c>
      <c r="C172" s="22">
        <v>1.1000000000000001</v>
      </c>
      <c r="D172" s="22">
        <v>1.5</v>
      </c>
      <c r="E172" s="24">
        <v>1946.86</v>
      </c>
      <c r="F172" s="35"/>
      <c r="G172" s="36">
        <f t="shared" si="35"/>
        <v>0</v>
      </c>
      <c r="H172" s="24">
        <f t="shared" si="36"/>
        <v>0</v>
      </c>
      <c r="I172" s="24">
        <f t="shared" si="37"/>
        <v>0</v>
      </c>
      <c r="K172" s="26"/>
      <c r="L172" s="26">
        <f>IFERROR((VLOOKUP(K172,tenute!D:E,2,FALSE)),0)</f>
        <v>0</v>
      </c>
      <c r="M172" s="26"/>
      <c r="N172" s="26">
        <f>IFERROR((VLOOKUP(M172,guarnizioni!G:H,2,FALSE)),0)</f>
        <v>0</v>
      </c>
      <c r="O172" s="26"/>
      <c r="P172" s="26">
        <f>IFERROR((VLOOKUP(O172,'IP55'!A:B,2,FALSE)),0)</f>
        <v>0</v>
      </c>
      <c r="Q172" s="26"/>
      <c r="R172" s="26"/>
      <c r="S172" s="26"/>
      <c r="T172" s="26"/>
      <c r="U172" s="26"/>
      <c r="V172" s="26" t="str">
        <f>IF(U172="ok",($E$29*0.06),"0,00")</f>
        <v>0,00</v>
      </c>
      <c r="W172" s="26" t="e">
        <f t="shared" si="39"/>
        <v>#VALUE!</v>
      </c>
      <c r="X172" s="26" t="e">
        <f t="shared" si="38"/>
        <v>#VALUE!</v>
      </c>
    </row>
    <row r="173" spans="1:24" s="42" customFormat="1" ht="14.25" customHeight="1" x14ac:dyDescent="0.2">
      <c r="A173" s="167">
        <v>6140034300000</v>
      </c>
      <c r="B173" s="22" t="s">
        <v>5655</v>
      </c>
      <c r="C173" s="22">
        <v>1.5</v>
      </c>
      <c r="D173" s="22">
        <v>2</v>
      </c>
      <c r="E173" s="24">
        <v>2004.02</v>
      </c>
      <c r="F173" s="35"/>
      <c r="G173" s="36">
        <f t="shared" si="35"/>
        <v>0</v>
      </c>
      <c r="H173" s="24">
        <f t="shared" si="36"/>
        <v>0</v>
      </c>
      <c r="I173" s="24">
        <f t="shared" si="37"/>
        <v>0</v>
      </c>
      <c r="K173" s="26"/>
      <c r="L173" s="26">
        <f>IFERROR((VLOOKUP(K173,tenute!D:E,2,FALSE)),0)</f>
        <v>0</v>
      </c>
      <c r="M173" s="26"/>
      <c r="N173" s="26">
        <f>IFERROR((VLOOKUP(M173,guarnizioni!G:H,2,FALSE)),0)</f>
        <v>0</v>
      </c>
      <c r="O173" s="26"/>
      <c r="P173" s="26">
        <f>IFERROR((VLOOKUP(O173,'IP55'!A:B,2,FALSE)),0)</f>
        <v>0</v>
      </c>
      <c r="Q173" s="26"/>
      <c r="R173" s="26"/>
      <c r="S173" s="26"/>
      <c r="T173" s="26"/>
      <c r="U173" s="26"/>
      <c r="V173" s="26" t="str">
        <f>IF(U173="ok",($E$30*0.06),"0,00")</f>
        <v>0,00</v>
      </c>
      <c r="W173" s="26" t="e">
        <f t="shared" si="39"/>
        <v>#VALUE!</v>
      </c>
      <c r="X173" s="26" t="e">
        <f t="shared" si="38"/>
        <v>#VALUE!</v>
      </c>
    </row>
    <row r="174" spans="1:24" s="42" customFormat="1" ht="14.25" customHeight="1" x14ac:dyDescent="0.2">
      <c r="A174" s="167">
        <v>6140038400000</v>
      </c>
      <c r="B174" s="22" t="s">
        <v>5656</v>
      </c>
      <c r="C174" s="22">
        <v>2.2000000000000002</v>
      </c>
      <c r="D174" s="22">
        <v>3</v>
      </c>
      <c r="E174" s="24">
        <v>2211.52</v>
      </c>
      <c r="F174" s="35"/>
      <c r="G174" s="36">
        <f t="shared" si="35"/>
        <v>0</v>
      </c>
      <c r="H174" s="24">
        <f t="shared" si="36"/>
        <v>0</v>
      </c>
      <c r="I174" s="24">
        <f t="shared" si="37"/>
        <v>0</v>
      </c>
      <c r="K174" s="26" t="s">
        <v>3592</v>
      </c>
      <c r="L174" s="26">
        <f>IFERROR((VLOOKUP(K174,tenute!D:E,2,FALSE)),0)</f>
        <v>41.88</v>
      </c>
      <c r="M174" s="26"/>
      <c r="N174" s="26">
        <f>IFERROR((VLOOKUP(M174,guarnizioni!G:H,2,FALSE)),0)</f>
        <v>0</v>
      </c>
      <c r="O174" s="26"/>
      <c r="P174" s="26">
        <f>IFERROR((VLOOKUP(O174,'IP55'!A:B,2,FALSE)),0)</f>
        <v>0</v>
      </c>
      <c r="Q174" s="26"/>
      <c r="R174" s="26"/>
      <c r="S174" s="26"/>
      <c r="T174" s="26"/>
      <c r="U174" s="26"/>
      <c r="V174" s="26" t="str">
        <f>IF(U174="ok",($E$31*0.06),"0,00")</f>
        <v>0,00</v>
      </c>
      <c r="W174" s="26" t="e">
        <f t="shared" si="39"/>
        <v>#VALUE!</v>
      </c>
      <c r="X174" s="26" t="e">
        <f t="shared" si="38"/>
        <v>#VALUE!</v>
      </c>
    </row>
    <row r="175" spans="1:24" s="42" customFormat="1" ht="14.25" customHeight="1" x14ac:dyDescent="0.2">
      <c r="A175" s="167">
        <v>6140042400000</v>
      </c>
      <c r="B175" s="22" t="s">
        <v>5657</v>
      </c>
      <c r="C175" s="22">
        <v>2.2000000000000002</v>
      </c>
      <c r="D175" s="22">
        <v>3</v>
      </c>
      <c r="E175" s="24">
        <v>2634.37</v>
      </c>
      <c r="F175" s="35"/>
      <c r="G175" s="36">
        <f t="shared" si="35"/>
        <v>0</v>
      </c>
      <c r="H175" s="24">
        <f t="shared" si="36"/>
        <v>0</v>
      </c>
      <c r="I175" s="24">
        <f t="shared" si="37"/>
        <v>0</v>
      </c>
      <c r="K175" s="26"/>
      <c r="L175" s="26">
        <f>IFERROR((VLOOKUP(K175,tenute!D:E,2,FALSE)),0)</f>
        <v>0</v>
      </c>
      <c r="M175" s="26"/>
      <c r="N175" s="26">
        <f>IFERROR((VLOOKUP(M175,guarnizioni!G:H,2,FALSE)),0)</f>
        <v>0</v>
      </c>
      <c r="O175" s="26"/>
      <c r="P175" s="26">
        <f>IFERROR((VLOOKUP(O175,'IP55'!A:B,2,FALSE)),0)</f>
        <v>0</v>
      </c>
      <c r="Q175" s="26"/>
      <c r="R175" s="26"/>
      <c r="S175" s="26"/>
      <c r="T175" s="26"/>
      <c r="U175" s="26"/>
      <c r="V175" s="26" t="str">
        <f>IF(U175="ok",($E$32*0.06),"0,00")</f>
        <v>0,00</v>
      </c>
      <c r="W175" s="26" t="e">
        <f t="shared" si="39"/>
        <v>#VALUE!</v>
      </c>
      <c r="X175" s="26" t="e">
        <f t="shared" si="38"/>
        <v>#VALUE!</v>
      </c>
    </row>
    <row r="176" spans="1:24" s="42" customFormat="1" ht="14.25" customHeight="1" x14ac:dyDescent="0.2">
      <c r="A176" s="167">
        <v>6140046300000</v>
      </c>
      <c r="B176" s="22" t="s">
        <v>5658</v>
      </c>
      <c r="C176" s="22">
        <v>3</v>
      </c>
      <c r="D176" s="22">
        <v>4</v>
      </c>
      <c r="E176" s="24">
        <v>2889.71</v>
      </c>
      <c r="F176" s="35"/>
      <c r="G176" s="36">
        <f t="shared" si="35"/>
        <v>0</v>
      </c>
      <c r="H176" s="24">
        <f t="shared" si="36"/>
        <v>0</v>
      </c>
      <c r="I176" s="24">
        <f t="shared" si="37"/>
        <v>0</v>
      </c>
      <c r="K176" s="26"/>
      <c r="L176" s="26">
        <f>IFERROR((VLOOKUP(K176,tenute!D:E,2,FALSE)),0)</f>
        <v>0</v>
      </c>
      <c r="M176" s="26"/>
      <c r="N176" s="26">
        <f>IFERROR((VLOOKUP(M176,guarnizioni!G:H,2,FALSE)),0)</f>
        <v>0</v>
      </c>
      <c r="O176" s="26"/>
      <c r="P176" s="26">
        <f>IFERROR((VLOOKUP(O176,'IP55'!A:B,2,FALSE)),0)</f>
        <v>0</v>
      </c>
      <c r="Q176" s="26"/>
      <c r="R176" s="26"/>
      <c r="S176" s="26"/>
      <c r="T176" s="26"/>
      <c r="U176" s="26"/>
      <c r="V176" s="26" t="str">
        <f>IF(U176="ok",($E$33*0.06),"0,00")</f>
        <v>0,00</v>
      </c>
      <c r="W176" s="26" t="e">
        <f t="shared" si="39"/>
        <v>#VALUE!</v>
      </c>
      <c r="X176" s="26" t="e">
        <f t="shared" si="38"/>
        <v>#VALUE!</v>
      </c>
    </row>
    <row r="177" spans="1:24" s="42" customFormat="1" ht="14.25" customHeight="1" x14ac:dyDescent="0.2">
      <c r="A177" s="167">
        <v>6140052400000</v>
      </c>
      <c r="B177" s="22" t="s">
        <v>5659</v>
      </c>
      <c r="C177" s="22">
        <v>4</v>
      </c>
      <c r="D177" s="22">
        <v>5.5</v>
      </c>
      <c r="E177" s="24">
        <v>3103.8</v>
      </c>
      <c r="F177" s="35"/>
      <c r="G177" s="36">
        <f t="shared" si="35"/>
        <v>0</v>
      </c>
      <c r="H177" s="24">
        <f t="shared" si="36"/>
        <v>0</v>
      </c>
      <c r="I177" s="24">
        <f t="shared" si="37"/>
        <v>0</v>
      </c>
      <c r="K177" s="26"/>
      <c r="L177" s="26">
        <f>IFERROR((VLOOKUP(K177,tenute!D:E,2,FALSE)),0)</f>
        <v>0</v>
      </c>
      <c r="M177" s="26"/>
      <c r="N177" s="26">
        <f>IFERROR((VLOOKUP(M177,guarnizioni!G:H,2,FALSE)),0)</f>
        <v>0</v>
      </c>
      <c r="O177" s="26"/>
      <c r="P177" s="26">
        <f>IFERROR((VLOOKUP(O177,'IP55'!A:B,2,FALSE)),0)</f>
        <v>0</v>
      </c>
      <c r="Q177" s="26"/>
      <c r="R177" s="26"/>
      <c r="S177" s="26"/>
      <c r="T177" s="26"/>
      <c r="U177" s="26"/>
      <c r="V177" s="26" t="str">
        <f>IF(U177="ok",($E$34*0.06),"0,00")</f>
        <v>0,00</v>
      </c>
      <c r="W177" s="26" t="e">
        <f t="shared" si="39"/>
        <v>#VALUE!</v>
      </c>
      <c r="X177" s="26" t="e">
        <f t="shared" si="38"/>
        <v>#VALUE!</v>
      </c>
    </row>
    <row r="178" spans="1:24" s="42" customFormat="1" ht="14.25" customHeight="1" x14ac:dyDescent="0.2">
      <c r="A178" s="167">
        <v>6140056230000</v>
      </c>
      <c r="B178" s="22" t="s">
        <v>5660</v>
      </c>
      <c r="C178" s="22">
        <v>4</v>
      </c>
      <c r="D178" s="22">
        <v>5.5</v>
      </c>
      <c r="E178" s="24">
        <v>3539.99</v>
      </c>
      <c r="F178" s="35"/>
      <c r="G178" s="36">
        <f t="shared" si="35"/>
        <v>0</v>
      </c>
      <c r="H178" s="24">
        <f t="shared" si="36"/>
        <v>0</v>
      </c>
      <c r="I178" s="24">
        <f t="shared" si="37"/>
        <v>0</v>
      </c>
      <c r="K178" s="26"/>
      <c r="L178" s="26">
        <f>IFERROR((VLOOKUP(K178,tenute!D:E,2,FALSE)),0)</f>
        <v>0</v>
      </c>
      <c r="M178" s="26"/>
      <c r="N178" s="26">
        <f>IFERROR((VLOOKUP(M178,guarnizioni!G:H,2,FALSE)),0)</f>
        <v>0</v>
      </c>
      <c r="O178" s="26"/>
      <c r="P178" s="26">
        <f>IFERROR((VLOOKUP(O178,'IP55'!A:B,2,FALSE)),0)</f>
        <v>0</v>
      </c>
      <c r="Q178" s="26"/>
      <c r="R178" s="26"/>
      <c r="S178" s="26"/>
      <c r="T178" s="26"/>
      <c r="U178" s="26"/>
      <c r="V178" s="26" t="str">
        <f>IF(U178="ok",($E$35*0.06),"0,00")</f>
        <v>0,00</v>
      </c>
      <c r="W178" s="26" t="e">
        <f t="shared" si="39"/>
        <v>#VALUE!</v>
      </c>
      <c r="X178" s="26" t="e">
        <f t="shared" si="38"/>
        <v>#VALUE!</v>
      </c>
    </row>
    <row r="179" spans="1:24" s="42" customFormat="1" ht="14.25" customHeight="1" x14ac:dyDescent="0.2">
      <c r="A179" s="167">
        <v>6140056400000</v>
      </c>
      <c r="B179" s="22" t="s">
        <v>5661</v>
      </c>
      <c r="C179" s="22">
        <v>4</v>
      </c>
      <c r="D179" s="22">
        <v>5.5</v>
      </c>
      <c r="E179" s="24">
        <v>3539.99</v>
      </c>
      <c r="F179" s="35"/>
      <c r="G179" s="36">
        <f t="shared" si="35"/>
        <v>0</v>
      </c>
      <c r="H179" s="24">
        <f t="shared" si="36"/>
        <v>0</v>
      </c>
      <c r="I179" s="24">
        <f t="shared" si="37"/>
        <v>0</v>
      </c>
      <c r="K179" s="26"/>
      <c r="L179" s="26">
        <f>IFERROR((VLOOKUP(K179,tenute!D:E,2,FALSE)),0)</f>
        <v>0</v>
      </c>
      <c r="M179" s="26"/>
      <c r="N179" s="26">
        <f>IFERROR((VLOOKUP(M179,guarnizioni!G:H,2,FALSE)),0)</f>
        <v>0</v>
      </c>
      <c r="O179" s="26"/>
      <c r="P179" s="26">
        <f>IFERROR((VLOOKUP(O179,'IP55'!A:B,2,FALSE)),0)</f>
        <v>0</v>
      </c>
      <c r="Q179" s="26"/>
      <c r="R179" s="26"/>
      <c r="S179" s="26"/>
      <c r="T179" s="26"/>
      <c r="U179" s="26"/>
      <c r="V179" s="26" t="str">
        <f>IF(U179="ok",($E$36*0.06),"0,00")</f>
        <v>0,00</v>
      </c>
      <c r="W179" s="26" t="e">
        <f t="shared" si="39"/>
        <v>#VALUE!</v>
      </c>
      <c r="X179" s="26" t="e">
        <f t="shared" si="38"/>
        <v>#VALUE!</v>
      </c>
    </row>
    <row r="180" spans="1:24" s="42" customFormat="1" ht="14.25" customHeight="1" x14ac:dyDescent="0.2">
      <c r="A180" s="167">
        <v>6140060200000</v>
      </c>
      <c r="B180" s="22" t="s">
        <v>5662</v>
      </c>
      <c r="C180" s="22">
        <v>5.5</v>
      </c>
      <c r="D180" s="22">
        <v>7.5</v>
      </c>
      <c r="E180" s="24">
        <v>4337.83</v>
      </c>
      <c r="F180" s="35"/>
      <c r="G180" s="36">
        <f t="shared" si="35"/>
        <v>0</v>
      </c>
      <c r="H180" s="24">
        <f t="shared" si="36"/>
        <v>0</v>
      </c>
      <c r="I180" s="24">
        <f t="shared" si="37"/>
        <v>0</v>
      </c>
      <c r="K180" s="26"/>
      <c r="L180" s="26">
        <f>IFERROR((VLOOKUP(K180,tenute!D:E,2,FALSE)),0)</f>
        <v>0</v>
      </c>
      <c r="M180" s="26"/>
      <c r="N180" s="26">
        <f>IFERROR((VLOOKUP(M180,guarnizioni!G:H,2,FALSE)),0)</f>
        <v>0</v>
      </c>
      <c r="O180" s="26"/>
      <c r="P180" s="26">
        <f>IFERROR((VLOOKUP(O180,'IP55'!A:B,2,FALSE)),0)</f>
        <v>0</v>
      </c>
      <c r="Q180" s="26"/>
      <c r="R180" s="26"/>
      <c r="S180" s="26"/>
      <c r="T180" s="26"/>
      <c r="U180" s="26"/>
      <c r="V180" s="26" t="str">
        <f>IF(U180="ok",($E$37*0.06),"0,00")</f>
        <v>0,00</v>
      </c>
      <c r="W180" s="26" t="e">
        <f t="shared" si="39"/>
        <v>#VALUE!</v>
      </c>
      <c r="X180" s="26" t="e">
        <f t="shared" si="38"/>
        <v>#VALUE!</v>
      </c>
    </row>
    <row r="181" spans="1:24" s="42" customFormat="1" ht="14.25" customHeight="1" x14ac:dyDescent="0.2">
      <c r="A181" s="167">
        <v>6140064200000</v>
      </c>
      <c r="B181" s="22" t="s">
        <v>5663</v>
      </c>
      <c r="C181" s="22">
        <v>5.5</v>
      </c>
      <c r="D181" s="22">
        <v>7.5</v>
      </c>
      <c r="E181" s="24">
        <v>4337.83</v>
      </c>
      <c r="F181" s="35"/>
      <c r="G181" s="36">
        <f t="shared" si="35"/>
        <v>0</v>
      </c>
      <c r="H181" s="24">
        <f t="shared" si="36"/>
        <v>0</v>
      </c>
      <c r="I181" s="24">
        <f t="shared" si="37"/>
        <v>0</v>
      </c>
      <c r="K181" s="26"/>
      <c r="L181" s="26">
        <f>IFERROR((VLOOKUP(K181,tenute!D:E,2,FALSE)),0)</f>
        <v>0</v>
      </c>
      <c r="M181" s="26"/>
      <c r="N181" s="26">
        <f>IFERROR((VLOOKUP(M181,guarnizioni!G:H,2,FALSE)),0)</f>
        <v>0</v>
      </c>
      <c r="O181" s="26"/>
      <c r="P181" s="26">
        <f>IFERROR((VLOOKUP(O181,'IP55'!A:B,2,FALSE)),0)</f>
        <v>0</v>
      </c>
      <c r="Q181" s="26"/>
      <c r="R181" s="26"/>
      <c r="S181" s="26"/>
      <c r="T181" s="26"/>
      <c r="U181" s="26"/>
      <c r="V181" s="26" t="str">
        <f>IF(U181="ok",($E$38*0.06),"0,00")</f>
        <v>0,00</v>
      </c>
      <c r="W181" s="26" t="e">
        <f t="shared" si="39"/>
        <v>#VALUE!</v>
      </c>
      <c r="X181" s="26" t="e">
        <f t="shared" si="38"/>
        <v>#VALUE!</v>
      </c>
    </row>
    <row r="182" spans="1:24" s="42" customFormat="1" ht="14.25" customHeight="1" x14ac:dyDescent="0.2">
      <c r="A182" s="167">
        <v>6140068200000</v>
      </c>
      <c r="B182" s="22" t="s">
        <v>5664</v>
      </c>
      <c r="C182" s="22">
        <v>7.5</v>
      </c>
      <c r="D182" s="22">
        <v>10</v>
      </c>
      <c r="E182" s="24">
        <v>4644.74</v>
      </c>
      <c r="F182" s="35"/>
      <c r="G182" s="36">
        <f t="shared" si="35"/>
        <v>0</v>
      </c>
      <c r="H182" s="24">
        <f t="shared" si="36"/>
        <v>0</v>
      </c>
      <c r="I182" s="24">
        <f t="shared" si="37"/>
        <v>0</v>
      </c>
      <c r="K182" s="26"/>
      <c r="L182" s="26">
        <f>IFERROR((VLOOKUP(K182,tenute!D:E,2,FALSE)),0)</f>
        <v>0</v>
      </c>
      <c r="M182" s="26"/>
      <c r="N182" s="26">
        <f>IFERROR((VLOOKUP(M182,guarnizioni!G:H,2,FALSE)),0)</f>
        <v>0</v>
      </c>
      <c r="O182" s="26"/>
      <c r="P182" s="26">
        <f>IFERROR((VLOOKUP(O182,'IP55'!A:B,2,FALSE)),0)</f>
        <v>0</v>
      </c>
      <c r="Q182" s="26"/>
      <c r="R182" s="26"/>
      <c r="S182" s="26"/>
      <c r="T182" s="26"/>
      <c r="U182" s="26"/>
      <c r="V182" s="26" t="str">
        <f>IF(U182="ok",($E$39*0.06),"0,00")</f>
        <v>0,00</v>
      </c>
      <c r="W182" s="26" t="e">
        <f t="shared" si="39"/>
        <v>#VALUE!</v>
      </c>
      <c r="X182" s="26" t="e">
        <f t="shared" si="38"/>
        <v>#VALUE!</v>
      </c>
    </row>
    <row r="183" spans="1:24" s="42" customFormat="1" ht="14.25" customHeight="1" x14ac:dyDescent="0.2">
      <c r="A183" s="167">
        <v>6140072300000</v>
      </c>
      <c r="B183" s="22" t="s">
        <v>5665</v>
      </c>
      <c r="C183" s="22">
        <v>9.1999999999999993</v>
      </c>
      <c r="D183" s="22">
        <v>12.5</v>
      </c>
      <c r="E183" s="24">
        <v>5930.11</v>
      </c>
      <c r="F183" s="35"/>
      <c r="G183" s="36">
        <f t="shared" si="35"/>
        <v>0</v>
      </c>
      <c r="H183" s="24">
        <f t="shared" si="36"/>
        <v>0</v>
      </c>
      <c r="I183" s="24">
        <f t="shared" si="37"/>
        <v>0</v>
      </c>
      <c r="K183" s="26"/>
      <c r="L183" s="26">
        <f>IFERROR((VLOOKUP(K183,tenute!D:E,2,FALSE)),0)</f>
        <v>0</v>
      </c>
      <c r="M183" s="26"/>
      <c r="N183" s="26">
        <f>IFERROR((VLOOKUP(M183,guarnizioni!G:H,2,FALSE)),0)</f>
        <v>0</v>
      </c>
      <c r="O183" s="26"/>
      <c r="P183" s="26">
        <f>IFERROR((VLOOKUP(O183,'IP55'!A:B,2,FALSE)),0)</f>
        <v>0</v>
      </c>
      <c r="Q183" s="26"/>
      <c r="R183" s="26"/>
      <c r="S183" s="26"/>
      <c r="T183" s="26"/>
      <c r="U183" s="26"/>
      <c r="V183" s="26" t="str">
        <f>IF(U183="ok",($E$40*0.06),"0,00")</f>
        <v>0,00</v>
      </c>
      <c r="W183" s="26" t="e">
        <f t="shared" si="39"/>
        <v>#VALUE!</v>
      </c>
      <c r="X183" s="26" t="e">
        <f t="shared" si="38"/>
        <v>#VALUE!</v>
      </c>
    </row>
    <row r="184" spans="1:24" s="42" customFormat="1" ht="14.25" customHeight="1" x14ac:dyDescent="0.2">
      <c r="A184" s="167">
        <v>6140076300000</v>
      </c>
      <c r="B184" s="22" t="s">
        <v>5666</v>
      </c>
      <c r="C184" s="22">
        <v>11</v>
      </c>
      <c r="D184" s="22">
        <v>15</v>
      </c>
      <c r="E184" s="24">
        <v>6242.95</v>
      </c>
      <c r="F184" s="35"/>
      <c r="G184" s="36">
        <f t="shared" si="35"/>
        <v>0</v>
      </c>
      <c r="H184" s="24">
        <f t="shared" si="36"/>
        <v>0</v>
      </c>
      <c r="I184" s="24">
        <f t="shared" si="37"/>
        <v>0</v>
      </c>
      <c r="K184" s="26"/>
      <c r="L184" s="26">
        <f>IFERROR((VLOOKUP(K184,tenute!D:E,2,FALSE)),0)</f>
        <v>0</v>
      </c>
      <c r="M184" s="26"/>
      <c r="N184" s="26">
        <f>IFERROR((VLOOKUP(M184,guarnizioni!G:H,2,FALSE)),0)</f>
        <v>0</v>
      </c>
      <c r="O184" s="26"/>
      <c r="P184" s="26">
        <f>IFERROR((VLOOKUP(O184,'IP55'!A:B,2,FALSE)),0)</f>
        <v>0</v>
      </c>
      <c r="Q184" s="26"/>
      <c r="R184" s="26"/>
      <c r="S184" s="26"/>
      <c r="T184" s="26"/>
      <c r="U184" s="26"/>
      <c r="V184" s="26" t="str">
        <f>IF(U184="ok",($E$41*0.06),"0,00")</f>
        <v>0,00</v>
      </c>
      <c r="W184" s="26" t="e">
        <f t="shared" si="39"/>
        <v>#VALUE!</v>
      </c>
      <c r="X184" s="26" t="e">
        <f t="shared" si="38"/>
        <v>#VALUE!</v>
      </c>
    </row>
    <row r="185" spans="1:24" s="42" customFormat="1" ht="14.25" customHeight="1" x14ac:dyDescent="0.2">
      <c r="A185" s="167">
        <v>6140080300000</v>
      </c>
      <c r="B185" s="22" t="s">
        <v>5667</v>
      </c>
      <c r="C185" s="22">
        <v>15</v>
      </c>
      <c r="D185" s="22">
        <v>20</v>
      </c>
      <c r="E185" s="24">
        <v>6589.17</v>
      </c>
      <c r="F185" s="35"/>
      <c r="G185" s="36">
        <f t="shared" si="35"/>
        <v>0</v>
      </c>
      <c r="H185" s="24">
        <f t="shared" si="36"/>
        <v>0</v>
      </c>
      <c r="I185" s="24">
        <f t="shared" si="37"/>
        <v>0</v>
      </c>
      <c r="K185" s="26"/>
      <c r="L185" s="26">
        <f>IFERROR((VLOOKUP(K185,tenute!D:E,2,FALSE)),0)</f>
        <v>0</v>
      </c>
      <c r="M185" s="26"/>
      <c r="N185" s="26">
        <f>IFERROR((VLOOKUP(M185,guarnizioni!G:H,2,FALSE)),0)</f>
        <v>0</v>
      </c>
      <c r="O185" s="26"/>
      <c r="P185" s="26">
        <f>IFERROR((VLOOKUP(O185,'IP55'!A:B,2,FALSE)),0)</f>
        <v>0</v>
      </c>
      <c r="Q185" s="26"/>
      <c r="R185" s="26"/>
      <c r="S185" s="26"/>
      <c r="T185" s="26"/>
      <c r="U185" s="26"/>
      <c r="V185" s="26" t="str">
        <f>IF(U185="ok",($E$42*0.06),"0,00")</f>
        <v>0,00</v>
      </c>
      <c r="W185" s="26" t="e">
        <f t="shared" si="39"/>
        <v>#VALUE!</v>
      </c>
      <c r="X185" s="26" t="e">
        <f t="shared" si="38"/>
        <v>#VALUE!</v>
      </c>
    </row>
    <row r="186" spans="1:24" s="42" customFormat="1" ht="14.25" customHeight="1" x14ac:dyDescent="0.2">
      <c r="A186" s="167">
        <v>6140082400000</v>
      </c>
      <c r="B186" s="22" t="s">
        <v>5668</v>
      </c>
      <c r="C186" s="22">
        <v>2.2000000000000002</v>
      </c>
      <c r="D186" s="22">
        <v>3</v>
      </c>
      <c r="E186" s="24">
        <v>2675.57</v>
      </c>
      <c r="F186" s="35"/>
      <c r="G186" s="36">
        <f t="shared" si="35"/>
        <v>0</v>
      </c>
      <c r="H186" s="24">
        <f t="shared" si="36"/>
        <v>0</v>
      </c>
      <c r="I186" s="24">
        <f t="shared" si="37"/>
        <v>0</v>
      </c>
      <c r="K186" s="26"/>
      <c r="L186" s="26">
        <f>IFERROR((VLOOKUP(K186,tenute!D:E,2,FALSE)),0)</f>
        <v>0</v>
      </c>
      <c r="M186" s="26"/>
      <c r="N186" s="26">
        <f>IFERROR((VLOOKUP(M186,guarnizioni!G:H,2,FALSE)),0)</f>
        <v>0</v>
      </c>
      <c r="O186" s="26"/>
      <c r="P186" s="26">
        <f>IFERROR((VLOOKUP(O186,'IP55'!A:B,2,FALSE)),0)</f>
        <v>0</v>
      </c>
      <c r="Q186" s="26"/>
      <c r="R186" s="26"/>
      <c r="S186" s="26"/>
      <c r="T186" s="26"/>
      <c r="U186" s="26"/>
      <c r="V186" s="26" t="str">
        <f>IF(U186="ok",($E$43*0.06),"0,00")</f>
        <v>0,00</v>
      </c>
      <c r="W186" s="26" t="e">
        <f t="shared" si="39"/>
        <v>#VALUE!</v>
      </c>
      <c r="X186" s="26" t="e">
        <f t="shared" si="38"/>
        <v>#VALUE!</v>
      </c>
    </row>
    <row r="187" spans="1:24" s="42" customFormat="1" ht="14.25" customHeight="1" x14ac:dyDescent="0.2">
      <c r="A187" s="167">
        <v>6140086300000</v>
      </c>
      <c r="B187" s="22" t="s">
        <v>5669</v>
      </c>
      <c r="C187" s="22">
        <v>3</v>
      </c>
      <c r="D187" s="22">
        <v>4</v>
      </c>
      <c r="E187" s="24">
        <v>2920.31</v>
      </c>
      <c r="F187" s="35"/>
      <c r="G187" s="36">
        <f t="shared" si="35"/>
        <v>0</v>
      </c>
      <c r="H187" s="24">
        <f t="shared" si="36"/>
        <v>0</v>
      </c>
      <c r="I187" s="24">
        <f t="shared" si="37"/>
        <v>0</v>
      </c>
      <c r="K187" s="26"/>
      <c r="L187" s="26">
        <f>IFERROR((VLOOKUP(K187,tenute!D:E,2,FALSE)),0)</f>
        <v>0</v>
      </c>
      <c r="M187" s="26"/>
      <c r="N187" s="26">
        <f>IFERROR((VLOOKUP(M187,guarnizioni!G:H,2,FALSE)),0)</f>
        <v>0</v>
      </c>
      <c r="O187" s="26"/>
      <c r="P187" s="26">
        <f>IFERROR((VLOOKUP(O187,'IP55'!A:B,2,FALSE)),0)</f>
        <v>0</v>
      </c>
      <c r="Q187" s="26"/>
      <c r="R187" s="26"/>
      <c r="S187" s="26"/>
      <c r="T187" s="26"/>
      <c r="U187" s="26"/>
      <c r="V187" s="26" t="str">
        <f>IF(U187="ok",($E$44*0.06),"0,00")</f>
        <v>0,00</v>
      </c>
      <c r="W187" s="26" t="e">
        <f t="shared" si="39"/>
        <v>#VALUE!</v>
      </c>
      <c r="X187" s="26" t="e">
        <f t="shared" si="38"/>
        <v>#VALUE!</v>
      </c>
    </row>
    <row r="188" spans="1:24" s="42" customFormat="1" ht="14.25" customHeight="1" x14ac:dyDescent="0.2">
      <c r="A188" s="167">
        <v>6140092400000</v>
      </c>
      <c r="B188" s="22" t="s">
        <v>5670</v>
      </c>
      <c r="C188" s="22">
        <v>4</v>
      </c>
      <c r="D188" s="22">
        <v>5.5</v>
      </c>
      <c r="E188" s="24">
        <v>3122.42</v>
      </c>
      <c r="F188" s="35"/>
      <c r="G188" s="36">
        <f t="shared" si="35"/>
        <v>0</v>
      </c>
      <c r="H188" s="24">
        <f t="shared" si="36"/>
        <v>0</v>
      </c>
      <c r="I188" s="24">
        <f t="shared" si="37"/>
        <v>0</v>
      </c>
      <c r="K188" s="26"/>
      <c r="L188" s="26">
        <f>IFERROR((VLOOKUP(K188,tenute!D:E,2,FALSE)),0)</f>
        <v>0</v>
      </c>
      <c r="M188" s="26"/>
      <c r="N188" s="26">
        <f>IFERROR((VLOOKUP(M188,guarnizioni!G:H,2,FALSE)),0)</f>
        <v>0</v>
      </c>
      <c r="O188" s="26"/>
      <c r="P188" s="26">
        <f>IFERROR((VLOOKUP(O188,'IP55'!A:B,2,FALSE)),0)</f>
        <v>0</v>
      </c>
      <c r="Q188" s="26"/>
      <c r="R188" s="26"/>
      <c r="S188" s="26"/>
      <c r="T188" s="26"/>
      <c r="U188" s="26"/>
      <c r="V188" s="26" t="str">
        <f>IF(U188="ok",($E$45*0.06),"0,00")</f>
        <v>0,00</v>
      </c>
      <c r="W188" s="26" t="e">
        <f t="shared" si="39"/>
        <v>#VALUE!</v>
      </c>
      <c r="X188" s="26" t="e">
        <f t="shared" si="38"/>
        <v>#VALUE!</v>
      </c>
    </row>
    <row r="189" spans="1:24" s="42" customFormat="1" ht="14.25" customHeight="1" x14ac:dyDescent="0.2">
      <c r="A189" s="167" t="s">
        <v>6849</v>
      </c>
      <c r="B189" s="22" t="s">
        <v>5671</v>
      </c>
      <c r="C189" s="22">
        <v>4</v>
      </c>
      <c r="D189" s="22">
        <v>5.5</v>
      </c>
      <c r="E189" s="24">
        <v>3122.42</v>
      </c>
      <c r="F189" s="35"/>
      <c r="G189" s="36">
        <f t="shared" ref="G189:G220" si="42">IF(F189="",IF($I$8="","",$I$8),F189)</f>
        <v>0</v>
      </c>
      <c r="H189" s="24">
        <f t="shared" si="36"/>
        <v>0</v>
      </c>
      <c r="I189" s="24">
        <f t="shared" ref="I189:I220" si="43">H189*$I$10</f>
        <v>0</v>
      </c>
      <c r="K189" s="26"/>
      <c r="L189" s="26">
        <f>IFERROR((VLOOKUP(K189,tenute!D:E,2,FALSE)),0)</f>
        <v>0</v>
      </c>
      <c r="M189" s="26"/>
      <c r="N189" s="26">
        <f>IFERROR((VLOOKUP(M189,guarnizioni!G:H,2,FALSE)),0)</f>
        <v>0</v>
      </c>
      <c r="O189" s="26"/>
      <c r="P189" s="26">
        <f>IFERROR((VLOOKUP(O189,'IP55'!A:B,2,FALSE)),0)</f>
        <v>0</v>
      </c>
      <c r="Q189" s="26"/>
      <c r="R189" s="26"/>
      <c r="S189" s="26"/>
      <c r="T189" s="26"/>
      <c r="U189" s="26"/>
      <c r="V189" s="26" t="str">
        <f>IF(U189="ok",($E$46*0.06),"0,00")</f>
        <v>0,00</v>
      </c>
      <c r="W189" s="26" t="e">
        <f t="shared" si="39"/>
        <v>#VALUE!</v>
      </c>
      <c r="X189" s="26" t="e">
        <f t="shared" ref="X189:X220" si="44">W189*$I$8</f>
        <v>#VALUE!</v>
      </c>
    </row>
    <row r="190" spans="1:24" s="42" customFormat="1" ht="14.25" customHeight="1" x14ac:dyDescent="0.2">
      <c r="A190" s="167">
        <v>6140096200000</v>
      </c>
      <c r="B190" s="22" t="s">
        <v>5672</v>
      </c>
      <c r="C190" s="22">
        <v>5.5</v>
      </c>
      <c r="D190" s="22">
        <v>7.5</v>
      </c>
      <c r="E190" s="24">
        <v>4289.8999999999996</v>
      </c>
      <c r="F190" s="35"/>
      <c r="G190" s="36">
        <f t="shared" si="42"/>
        <v>0</v>
      </c>
      <c r="H190" s="24">
        <f t="shared" si="36"/>
        <v>0</v>
      </c>
      <c r="I190" s="24">
        <f t="shared" si="43"/>
        <v>0</v>
      </c>
      <c r="K190" s="26"/>
      <c r="L190" s="26">
        <f>IFERROR((VLOOKUP(K190,tenute!D:E,2,FALSE)),0)</f>
        <v>0</v>
      </c>
      <c r="M190" s="26"/>
      <c r="N190" s="26">
        <f>IFERROR((VLOOKUP(M190,guarnizioni!G:H,2,FALSE)),0)</f>
        <v>0</v>
      </c>
      <c r="O190" s="26"/>
      <c r="P190" s="26">
        <f>IFERROR((VLOOKUP(O190,'IP55'!A:B,2,FALSE)),0)</f>
        <v>0</v>
      </c>
      <c r="Q190" s="26"/>
      <c r="R190" s="26"/>
      <c r="S190" s="26"/>
      <c r="T190" s="26"/>
      <c r="U190" s="26"/>
      <c r="V190" s="26" t="str">
        <f>IF(U190="ok",($E$47*0.06),"0,00")</f>
        <v>0,00</v>
      </c>
      <c r="W190" s="26" t="e">
        <f t="shared" si="39"/>
        <v>#VALUE!</v>
      </c>
      <c r="X190" s="26" t="e">
        <f t="shared" si="44"/>
        <v>#VALUE!</v>
      </c>
    </row>
    <row r="191" spans="1:24" s="42" customFormat="1" ht="14.25" customHeight="1" x14ac:dyDescent="0.2">
      <c r="A191" s="167">
        <v>6140100200000</v>
      </c>
      <c r="B191" s="22" t="s">
        <v>5673</v>
      </c>
      <c r="C191" s="22">
        <v>7.5</v>
      </c>
      <c r="D191" s="22">
        <v>10</v>
      </c>
      <c r="E191" s="24">
        <v>4641.95</v>
      </c>
      <c r="F191" s="35"/>
      <c r="G191" s="36">
        <f t="shared" si="42"/>
        <v>0</v>
      </c>
      <c r="H191" s="24">
        <f t="shared" si="36"/>
        <v>0</v>
      </c>
      <c r="I191" s="24">
        <f t="shared" si="43"/>
        <v>0</v>
      </c>
      <c r="K191" s="26"/>
      <c r="L191" s="26">
        <f>IFERROR((VLOOKUP(K191,tenute!D:E,2,FALSE)),0)</f>
        <v>0</v>
      </c>
      <c r="M191" s="26"/>
      <c r="N191" s="26">
        <f>IFERROR((VLOOKUP(M191,guarnizioni!G:H,2,FALSE)),0)</f>
        <v>0</v>
      </c>
      <c r="O191" s="26"/>
      <c r="P191" s="26">
        <f>IFERROR((VLOOKUP(O191,'IP55'!A:B,2,FALSE)),0)</f>
        <v>0</v>
      </c>
      <c r="Q191" s="26"/>
      <c r="R191" s="26"/>
      <c r="S191" s="26"/>
      <c r="T191" s="26"/>
      <c r="U191" s="26"/>
      <c r="V191" s="26" t="str">
        <f>IF(U191="ok",($E$48*0.06),"0,00")</f>
        <v>0,00</v>
      </c>
      <c r="W191" s="26" t="e">
        <f t="shared" si="39"/>
        <v>#VALUE!</v>
      </c>
      <c r="X191" s="26" t="e">
        <f t="shared" si="44"/>
        <v>#VALUE!</v>
      </c>
    </row>
    <row r="192" spans="1:24" s="42" customFormat="1" ht="14.25" customHeight="1" x14ac:dyDescent="0.2">
      <c r="A192" s="167">
        <v>6140104300000</v>
      </c>
      <c r="B192" s="22" t="s">
        <v>5674</v>
      </c>
      <c r="C192" s="22">
        <v>9.1999999999999993</v>
      </c>
      <c r="D192" s="22">
        <v>12.5</v>
      </c>
      <c r="E192" s="24">
        <v>6103.26</v>
      </c>
      <c r="F192" s="35"/>
      <c r="G192" s="36">
        <f t="shared" si="42"/>
        <v>0</v>
      </c>
      <c r="H192" s="24">
        <f t="shared" si="36"/>
        <v>0</v>
      </c>
      <c r="I192" s="24">
        <f t="shared" si="43"/>
        <v>0</v>
      </c>
      <c r="K192" s="26"/>
      <c r="L192" s="26">
        <f>IFERROR((VLOOKUP(K192,tenute!D:E,2,FALSE)),0)</f>
        <v>0</v>
      </c>
      <c r="M192" s="26"/>
      <c r="N192" s="26">
        <f>IFERROR((VLOOKUP(M192,guarnizioni!G:H,2,FALSE)),0)</f>
        <v>0</v>
      </c>
      <c r="O192" s="26"/>
      <c r="P192" s="26">
        <f>IFERROR((VLOOKUP(O192,'IP55'!A:B,2,FALSE)),0)</f>
        <v>0</v>
      </c>
      <c r="Q192" s="26"/>
      <c r="R192" s="26"/>
      <c r="S192" s="26"/>
      <c r="T192" s="26"/>
      <c r="U192" s="26"/>
      <c r="V192" s="26" t="str">
        <f>IF(U192="ok",($E$49*0.06),"0,00")</f>
        <v>0,00</v>
      </c>
      <c r="W192" s="26" t="e">
        <f t="shared" si="39"/>
        <v>#VALUE!</v>
      </c>
      <c r="X192" s="26" t="e">
        <f t="shared" si="44"/>
        <v>#VALUE!</v>
      </c>
    </row>
    <row r="193" spans="1:24" s="42" customFormat="1" ht="14.25" customHeight="1" x14ac:dyDescent="0.2">
      <c r="A193" s="167">
        <v>6140108300000</v>
      </c>
      <c r="B193" s="22" t="s">
        <v>5675</v>
      </c>
      <c r="C193" s="22">
        <v>11</v>
      </c>
      <c r="D193" s="22">
        <v>15</v>
      </c>
      <c r="E193" s="24">
        <v>6453.73</v>
      </c>
      <c r="F193" s="35"/>
      <c r="G193" s="36">
        <f t="shared" si="42"/>
        <v>0</v>
      </c>
      <c r="H193" s="24">
        <f t="shared" si="36"/>
        <v>0</v>
      </c>
      <c r="I193" s="24">
        <f t="shared" si="43"/>
        <v>0</v>
      </c>
      <c r="K193" s="26"/>
      <c r="L193" s="26">
        <f>IFERROR((VLOOKUP(K193,tenute!D:E,2,FALSE)),0)</f>
        <v>0</v>
      </c>
      <c r="M193" s="26"/>
      <c r="N193" s="26">
        <f>IFERROR((VLOOKUP(M193,guarnizioni!G:H,2,FALSE)),0)</f>
        <v>0</v>
      </c>
      <c r="O193" s="26"/>
      <c r="P193" s="26">
        <f>IFERROR((VLOOKUP(O193,'IP55'!A:B,2,FALSE)),0)</f>
        <v>0</v>
      </c>
      <c r="Q193" s="26"/>
      <c r="R193" s="26"/>
      <c r="S193" s="26"/>
      <c r="T193" s="26"/>
      <c r="U193" s="26"/>
      <c r="V193" s="26" t="str">
        <f>IF(U193="ok",($E$50*0.06),"0,00")</f>
        <v>0,00</v>
      </c>
      <c r="W193" s="26" t="e">
        <f t="shared" si="39"/>
        <v>#VALUE!</v>
      </c>
      <c r="X193" s="26" t="e">
        <f t="shared" si="44"/>
        <v>#VALUE!</v>
      </c>
    </row>
    <row r="194" spans="1:24" s="42" customFormat="1" ht="14.25" customHeight="1" x14ac:dyDescent="0.2">
      <c r="A194" s="167" t="s">
        <v>6850</v>
      </c>
      <c r="B194" s="22" t="s">
        <v>5676</v>
      </c>
      <c r="C194" s="22">
        <v>15</v>
      </c>
      <c r="D194" s="22">
        <v>20</v>
      </c>
      <c r="E194" s="24">
        <v>6800.76</v>
      </c>
      <c r="F194" s="35"/>
      <c r="G194" s="36">
        <f t="shared" si="42"/>
        <v>0</v>
      </c>
      <c r="H194" s="24">
        <f t="shared" si="36"/>
        <v>0</v>
      </c>
      <c r="I194" s="24">
        <f t="shared" si="43"/>
        <v>0</v>
      </c>
      <c r="K194" s="26"/>
      <c r="L194" s="26">
        <f>IFERROR((VLOOKUP(K194,tenute!D:E,2,FALSE)),0)</f>
        <v>0</v>
      </c>
      <c r="M194" s="26"/>
      <c r="N194" s="26">
        <f>IFERROR((VLOOKUP(M194,guarnizioni!G:H,2,FALSE)),0)</f>
        <v>0</v>
      </c>
      <c r="O194" s="26"/>
      <c r="P194" s="26">
        <f>IFERROR((VLOOKUP(O194,'IP55'!A:B,2,FALSE)),0)</f>
        <v>0</v>
      </c>
      <c r="Q194" s="26"/>
      <c r="R194" s="26"/>
      <c r="S194" s="26"/>
      <c r="T194" s="26"/>
      <c r="U194" s="26"/>
      <c r="V194" s="26" t="str">
        <f>IF(U194="ok",($E$51*0.06),"0,00")</f>
        <v>0,00</v>
      </c>
      <c r="W194" s="26" t="e">
        <f t="shared" si="39"/>
        <v>#VALUE!</v>
      </c>
      <c r="X194" s="26" t="e">
        <f t="shared" si="44"/>
        <v>#VALUE!</v>
      </c>
    </row>
    <row r="195" spans="1:24" s="42" customFormat="1" ht="14.25" customHeight="1" x14ac:dyDescent="0.2">
      <c r="A195" s="167">
        <v>6140112300000</v>
      </c>
      <c r="B195" s="22" t="s">
        <v>5677</v>
      </c>
      <c r="C195" s="22">
        <v>11</v>
      </c>
      <c r="D195" s="22">
        <v>15</v>
      </c>
      <c r="E195" s="24">
        <v>6589.17</v>
      </c>
      <c r="F195" s="35"/>
      <c r="G195" s="36">
        <f t="shared" si="42"/>
        <v>0</v>
      </c>
      <c r="H195" s="24">
        <f t="shared" si="36"/>
        <v>0</v>
      </c>
      <c r="I195" s="24">
        <f t="shared" si="43"/>
        <v>0</v>
      </c>
      <c r="K195" s="26"/>
      <c r="L195" s="26">
        <f>IFERROR((VLOOKUP(K195,tenute!D:E,2,FALSE)),0)</f>
        <v>0</v>
      </c>
      <c r="M195" s="26"/>
      <c r="N195" s="26">
        <f>IFERROR((VLOOKUP(M195,guarnizioni!G:H,2,FALSE)),0)</f>
        <v>0</v>
      </c>
      <c r="O195" s="26"/>
      <c r="P195" s="26">
        <f>IFERROR((VLOOKUP(O195,'IP55'!A:B,2,FALSE)),0)</f>
        <v>0</v>
      </c>
      <c r="Q195" s="26"/>
      <c r="R195" s="26"/>
      <c r="S195" s="26"/>
      <c r="T195" s="26"/>
      <c r="U195" s="26"/>
      <c r="V195" s="26" t="str">
        <f>IF(U195="ok",($E$52*0.06),"0,00")</f>
        <v>0,00</v>
      </c>
      <c r="W195" s="26" t="e">
        <f t="shared" si="39"/>
        <v>#VALUE!</v>
      </c>
      <c r="X195" s="26" t="e">
        <f t="shared" si="44"/>
        <v>#VALUE!</v>
      </c>
    </row>
    <row r="196" spans="1:24" s="42" customFormat="1" ht="14.25" customHeight="1" x14ac:dyDescent="0.2">
      <c r="A196" s="167">
        <v>6140116300000</v>
      </c>
      <c r="B196" s="22" t="s">
        <v>5678</v>
      </c>
      <c r="C196" s="22">
        <v>15</v>
      </c>
      <c r="D196" s="22">
        <v>20</v>
      </c>
      <c r="E196" s="24">
        <v>6936.87</v>
      </c>
      <c r="F196" s="35"/>
      <c r="G196" s="36">
        <f t="shared" si="42"/>
        <v>0</v>
      </c>
      <c r="H196" s="24">
        <f t="shared" si="36"/>
        <v>0</v>
      </c>
      <c r="I196" s="24">
        <f t="shared" si="43"/>
        <v>0</v>
      </c>
      <c r="K196" s="26"/>
      <c r="L196" s="26">
        <f>IFERROR((VLOOKUP(K196,tenute!D:E,2,FALSE)),0)</f>
        <v>0</v>
      </c>
      <c r="M196" s="26"/>
      <c r="N196" s="26">
        <f>IFERROR((VLOOKUP(M196,guarnizioni!G:H,2,FALSE)),0)</f>
        <v>0</v>
      </c>
      <c r="O196" s="26"/>
      <c r="P196" s="26">
        <f>IFERROR((VLOOKUP(O196,'IP55'!A:B,2,FALSE)),0)</f>
        <v>0</v>
      </c>
      <c r="Q196" s="26"/>
      <c r="R196" s="26"/>
      <c r="S196" s="26"/>
      <c r="T196" s="26"/>
      <c r="U196" s="26"/>
      <c r="V196" s="26" t="str">
        <f>IF(U196="ok",($E$53*0.06),"0,00")</f>
        <v>0,00</v>
      </c>
      <c r="W196" s="26" t="e">
        <f t="shared" si="39"/>
        <v>#VALUE!</v>
      </c>
      <c r="X196" s="26" t="e">
        <f t="shared" si="44"/>
        <v>#VALUE!</v>
      </c>
    </row>
    <row r="197" spans="1:24" s="42" customFormat="1" ht="14.25" customHeight="1" x14ac:dyDescent="0.2">
      <c r="A197" s="167">
        <v>6140120400000</v>
      </c>
      <c r="B197" s="22" t="s">
        <v>6826</v>
      </c>
      <c r="C197" s="22">
        <v>18.5</v>
      </c>
      <c r="D197" s="22">
        <v>25</v>
      </c>
      <c r="E197" s="24">
        <v>7994.21</v>
      </c>
      <c r="F197" s="35"/>
      <c r="G197" s="36">
        <f t="shared" si="42"/>
        <v>0</v>
      </c>
      <c r="H197" s="24">
        <f t="shared" si="36"/>
        <v>0</v>
      </c>
      <c r="I197" s="24">
        <f t="shared" si="43"/>
        <v>0</v>
      </c>
      <c r="K197" s="26"/>
      <c r="L197" s="26">
        <f>IFERROR((VLOOKUP(K197,tenute!D:E,2,FALSE)),0)</f>
        <v>0</v>
      </c>
      <c r="M197" s="26"/>
      <c r="N197" s="26">
        <f>IFERROR((VLOOKUP(M197,guarnizioni!G:H,2,FALSE)),0)</f>
        <v>0</v>
      </c>
      <c r="O197" s="26"/>
      <c r="P197" s="26">
        <f>IFERROR((VLOOKUP(O197,'IP55'!A:B,2,FALSE)),0)</f>
        <v>0</v>
      </c>
      <c r="Q197" s="26"/>
      <c r="R197" s="26"/>
      <c r="S197" s="26"/>
      <c r="T197" s="26"/>
      <c r="U197" s="26"/>
      <c r="V197" s="26" t="str">
        <f>IF(U197="ok",($E$54*0.06),"0,00")</f>
        <v>0,00</v>
      </c>
      <c r="W197" s="26" t="e">
        <f t="shared" si="39"/>
        <v>#VALUE!</v>
      </c>
      <c r="X197" s="26" t="e">
        <f t="shared" si="44"/>
        <v>#VALUE!</v>
      </c>
    </row>
    <row r="198" spans="1:24" s="42" customFormat="1" ht="14.25" customHeight="1" x14ac:dyDescent="0.2">
      <c r="A198" s="167" t="s">
        <v>6851</v>
      </c>
      <c r="B198" s="22" t="s">
        <v>6827</v>
      </c>
      <c r="C198" s="22">
        <v>22</v>
      </c>
      <c r="D198" s="22">
        <v>30</v>
      </c>
      <c r="E198" s="24">
        <v>9291.9</v>
      </c>
      <c r="F198" s="35"/>
      <c r="G198" s="36">
        <f t="shared" si="42"/>
        <v>0</v>
      </c>
      <c r="H198" s="24">
        <f>ROUND(E198*(G198),2)</f>
        <v>0</v>
      </c>
      <c r="I198" s="24">
        <f t="shared" si="43"/>
        <v>0</v>
      </c>
      <c r="K198" s="26"/>
      <c r="L198" s="26">
        <f>IFERROR((VLOOKUP(K198,tenute!D:E,2,FALSE)),0)</f>
        <v>0</v>
      </c>
      <c r="M198" s="26"/>
      <c r="N198" s="26">
        <f>IFERROR((VLOOKUP(M198,guarnizioni!G:H,2,FALSE)),0)</f>
        <v>0</v>
      </c>
      <c r="O198" s="26"/>
      <c r="P198" s="26">
        <f>IFERROR((VLOOKUP(O198,'IP55'!A:B,2,FALSE)),0)</f>
        <v>0</v>
      </c>
      <c r="Q198" s="26"/>
      <c r="R198" s="26"/>
      <c r="S198" s="26"/>
      <c r="T198" s="26"/>
      <c r="U198" s="26"/>
      <c r="V198" s="26" t="str">
        <f>IF(U198="ok",($E$65*0.06),"0,00")</f>
        <v>0,00</v>
      </c>
      <c r="W198" s="26" t="e">
        <f>E198+L198+N198+P198+R198+T198+V198</f>
        <v>#VALUE!</v>
      </c>
      <c r="X198" s="26" t="e">
        <f t="shared" si="44"/>
        <v>#VALUE!</v>
      </c>
    </row>
    <row r="199" spans="1:24" s="42" customFormat="1" ht="14.25" customHeight="1" x14ac:dyDescent="0.2">
      <c r="A199" s="167">
        <v>6140140300000</v>
      </c>
      <c r="B199" s="22" t="s">
        <v>5679</v>
      </c>
      <c r="C199" s="22">
        <v>5.5</v>
      </c>
      <c r="D199" s="22">
        <v>7.5</v>
      </c>
      <c r="E199" s="24">
        <v>4600.8900000000003</v>
      </c>
      <c r="F199" s="35"/>
      <c r="G199" s="36">
        <f t="shared" si="42"/>
        <v>0</v>
      </c>
      <c r="H199" s="24">
        <f t="shared" si="36"/>
        <v>0</v>
      </c>
      <c r="I199" s="24">
        <f t="shared" si="43"/>
        <v>0</v>
      </c>
      <c r="K199" s="26"/>
      <c r="L199" s="26">
        <f>IFERROR((VLOOKUP(K199,tenute!D:E,2,FALSE)),0)</f>
        <v>0</v>
      </c>
      <c r="M199" s="26"/>
      <c r="N199" s="26">
        <f>IFERROR((VLOOKUP(M199,guarnizioni!G:H,2,FALSE)),0)</f>
        <v>0</v>
      </c>
      <c r="O199" s="26"/>
      <c r="P199" s="26">
        <f>IFERROR((VLOOKUP(O199,'IP55'!A:B,2,FALSE)),0)</f>
        <v>0</v>
      </c>
      <c r="Q199" s="26"/>
      <c r="R199" s="26"/>
      <c r="S199" s="26"/>
      <c r="T199" s="26"/>
      <c r="U199" s="26"/>
      <c r="V199" s="26" t="str">
        <f>IF(U199="ok",($E$56*0.06),"0,00")</f>
        <v>0,00</v>
      </c>
      <c r="W199" s="26" t="e">
        <f t="shared" si="39"/>
        <v>#VALUE!</v>
      </c>
      <c r="X199" s="26" t="e">
        <f t="shared" si="44"/>
        <v>#VALUE!</v>
      </c>
    </row>
    <row r="200" spans="1:24" s="42" customFormat="1" ht="14.25" customHeight="1" x14ac:dyDescent="0.2">
      <c r="A200" s="167">
        <v>6140144300000</v>
      </c>
      <c r="B200" s="22" t="s">
        <v>5680</v>
      </c>
      <c r="C200" s="22">
        <v>7.5</v>
      </c>
      <c r="D200" s="22">
        <v>10</v>
      </c>
      <c r="E200" s="24">
        <v>4957.03</v>
      </c>
      <c r="F200" s="35"/>
      <c r="G200" s="36">
        <f t="shared" si="42"/>
        <v>0</v>
      </c>
      <c r="H200" s="24">
        <f t="shared" si="36"/>
        <v>0</v>
      </c>
      <c r="I200" s="24">
        <f t="shared" si="43"/>
        <v>0</v>
      </c>
      <c r="K200" s="26"/>
      <c r="L200" s="26">
        <f>IFERROR((VLOOKUP(K200,tenute!D:E,2,FALSE)),0)</f>
        <v>0</v>
      </c>
      <c r="M200" s="26"/>
      <c r="N200" s="26">
        <f>IFERROR((VLOOKUP(M200,guarnizioni!G:H,2,FALSE)),0)</f>
        <v>0</v>
      </c>
      <c r="O200" s="26"/>
      <c r="P200" s="26">
        <f>IFERROR((VLOOKUP(O200,'IP55'!A:B,2,FALSE)),0)</f>
        <v>0</v>
      </c>
      <c r="Q200" s="26"/>
      <c r="R200" s="26"/>
      <c r="S200" s="26"/>
      <c r="T200" s="26"/>
      <c r="U200" s="26"/>
      <c r="V200" s="26" t="str">
        <f>IF(U200="ok",($E$57*0.06),"0,00")</f>
        <v>0,00</v>
      </c>
      <c r="W200" s="26" t="e">
        <f t="shared" si="39"/>
        <v>#VALUE!</v>
      </c>
      <c r="X200" s="26" t="e">
        <f t="shared" si="44"/>
        <v>#VALUE!</v>
      </c>
    </row>
    <row r="201" spans="1:24" s="42" customFormat="1" ht="14.25" customHeight="1" x14ac:dyDescent="0.2">
      <c r="A201" s="167">
        <v>6140152300000</v>
      </c>
      <c r="B201" s="22" t="s">
        <v>5681</v>
      </c>
      <c r="C201" s="22">
        <v>7.5</v>
      </c>
      <c r="D201" s="22">
        <v>10</v>
      </c>
      <c r="E201" s="24">
        <v>5120.0200000000004</v>
      </c>
      <c r="F201" s="35"/>
      <c r="G201" s="36">
        <f t="shared" si="42"/>
        <v>0</v>
      </c>
      <c r="H201" s="24">
        <f t="shared" si="36"/>
        <v>0</v>
      </c>
      <c r="I201" s="24">
        <f t="shared" si="43"/>
        <v>0</v>
      </c>
      <c r="K201" s="26"/>
      <c r="L201" s="26">
        <f>IFERROR((VLOOKUP(K201,tenute!D:E,2,FALSE)),0)</f>
        <v>0</v>
      </c>
      <c r="M201" s="26"/>
      <c r="N201" s="26">
        <f>IFERROR((VLOOKUP(M201,guarnizioni!G:H,2,FALSE)),0)</f>
        <v>0</v>
      </c>
      <c r="O201" s="26"/>
      <c r="P201" s="26">
        <f>IFERROR((VLOOKUP(O201,'IP55'!A:B,2,FALSE)),0)</f>
        <v>0</v>
      </c>
      <c r="Q201" s="26"/>
      <c r="R201" s="26"/>
      <c r="S201" s="26"/>
      <c r="T201" s="26"/>
      <c r="U201" s="26"/>
      <c r="V201" s="26" t="str">
        <f>IF(U201="ok",($E$58*0.06),"0,00")</f>
        <v>0,00</v>
      </c>
      <c r="W201" s="26" t="e">
        <f t="shared" si="39"/>
        <v>#VALUE!</v>
      </c>
      <c r="X201" s="26" t="e">
        <f t="shared" si="44"/>
        <v>#VALUE!</v>
      </c>
    </row>
    <row r="202" spans="1:24" s="42" customFormat="1" ht="14.25" customHeight="1" x14ac:dyDescent="0.2">
      <c r="A202" s="167">
        <v>6140156400000</v>
      </c>
      <c r="B202" s="22" t="s">
        <v>5682</v>
      </c>
      <c r="C202" s="22">
        <v>9.1999999999999993</v>
      </c>
      <c r="D202" s="22">
        <v>12.5</v>
      </c>
      <c r="E202" s="24">
        <v>5375.78</v>
      </c>
      <c r="F202" s="35"/>
      <c r="G202" s="36">
        <f t="shared" si="42"/>
        <v>0</v>
      </c>
      <c r="H202" s="24">
        <f t="shared" si="36"/>
        <v>0</v>
      </c>
      <c r="I202" s="24">
        <f t="shared" si="43"/>
        <v>0</v>
      </c>
      <c r="K202" s="26"/>
      <c r="L202" s="26">
        <f>IFERROR((VLOOKUP(K202,tenute!D:E,2,FALSE)),0)</f>
        <v>0</v>
      </c>
      <c r="M202" s="26"/>
      <c r="N202" s="26">
        <f>IFERROR((VLOOKUP(M202,guarnizioni!G:H,2,FALSE)),0)</f>
        <v>0</v>
      </c>
      <c r="O202" s="26"/>
      <c r="P202" s="26">
        <f>IFERROR((VLOOKUP(O202,'IP55'!A:B,2,FALSE)),0)</f>
        <v>0</v>
      </c>
      <c r="Q202" s="26"/>
      <c r="R202" s="26"/>
      <c r="S202" s="26"/>
      <c r="T202" s="26"/>
      <c r="U202" s="26"/>
      <c r="V202" s="26" t="str">
        <f>IF(U202="ok",($E$59*0.06),"0,00")</f>
        <v>0,00</v>
      </c>
      <c r="W202" s="26" t="e">
        <f t="shared" si="39"/>
        <v>#VALUE!</v>
      </c>
      <c r="X202" s="26" t="e">
        <f t="shared" si="44"/>
        <v>#VALUE!</v>
      </c>
    </row>
    <row r="203" spans="1:24" s="42" customFormat="1" ht="14.25" customHeight="1" x14ac:dyDescent="0.2">
      <c r="A203" s="167">
        <v>6140160400000</v>
      </c>
      <c r="B203" s="22" t="s">
        <v>5683</v>
      </c>
      <c r="C203" s="22">
        <v>11</v>
      </c>
      <c r="D203" s="22">
        <v>15</v>
      </c>
      <c r="E203" s="24">
        <v>6242.95</v>
      </c>
      <c r="F203" s="35"/>
      <c r="G203" s="36">
        <f t="shared" si="42"/>
        <v>0</v>
      </c>
      <c r="H203" s="24">
        <f t="shared" si="36"/>
        <v>0</v>
      </c>
      <c r="I203" s="24">
        <f t="shared" si="43"/>
        <v>0</v>
      </c>
      <c r="K203" s="26"/>
      <c r="L203" s="26">
        <f>IFERROR((VLOOKUP(K203,tenute!D:E,2,FALSE)),0)</f>
        <v>0</v>
      </c>
      <c r="M203" s="26"/>
      <c r="N203" s="26">
        <f>IFERROR((VLOOKUP(M203,guarnizioni!G:H,2,FALSE)),0)</f>
        <v>0</v>
      </c>
      <c r="O203" s="26"/>
      <c r="P203" s="26">
        <f>IFERROR((VLOOKUP(O203,'IP55'!A:B,2,FALSE)),0)</f>
        <v>0</v>
      </c>
      <c r="Q203" s="26"/>
      <c r="R203" s="26"/>
      <c r="S203" s="26"/>
      <c r="T203" s="26"/>
      <c r="U203" s="26"/>
      <c r="V203" s="26" t="str">
        <f>IF(U203="ok",($E$60*0.06),"0,00")</f>
        <v>0,00</v>
      </c>
      <c r="W203" s="26" t="e">
        <f t="shared" si="39"/>
        <v>#VALUE!</v>
      </c>
      <c r="X203" s="26" t="e">
        <f t="shared" si="44"/>
        <v>#VALUE!</v>
      </c>
    </row>
    <row r="204" spans="1:24" s="42" customFormat="1" ht="14.25" customHeight="1" x14ac:dyDescent="0.2">
      <c r="A204" s="167" t="s">
        <v>6852</v>
      </c>
      <c r="B204" s="22" t="s">
        <v>5684</v>
      </c>
      <c r="C204" s="22">
        <v>15</v>
      </c>
      <c r="D204" s="22">
        <v>20</v>
      </c>
      <c r="E204" s="24">
        <v>6589.17</v>
      </c>
      <c r="F204" s="35"/>
      <c r="G204" s="36">
        <f t="shared" si="42"/>
        <v>0</v>
      </c>
      <c r="H204" s="24">
        <f t="shared" si="36"/>
        <v>0</v>
      </c>
      <c r="I204" s="24">
        <f t="shared" si="43"/>
        <v>0</v>
      </c>
      <c r="K204" s="26"/>
      <c r="L204" s="26">
        <f>IFERROR((VLOOKUP(K204,tenute!D:E,2,FALSE)),0)</f>
        <v>0</v>
      </c>
      <c r="M204" s="26"/>
      <c r="N204" s="26">
        <f>IFERROR((VLOOKUP(M204,guarnizioni!G:H,2,FALSE)),0)</f>
        <v>0</v>
      </c>
      <c r="O204" s="26"/>
      <c r="P204" s="26">
        <f>IFERROR((VLOOKUP(O204,'IP55'!A:B,2,FALSE)),0)</f>
        <v>0</v>
      </c>
      <c r="Q204" s="26"/>
      <c r="R204" s="26"/>
      <c r="S204" s="26"/>
      <c r="T204" s="26"/>
      <c r="U204" s="26"/>
      <c r="V204" s="26" t="str">
        <f>IF(U204="ok",($E$61*0.06),"0,00")</f>
        <v>0,00</v>
      </c>
      <c r="W204" s="26" t="e">
        <f t="shared" si="39"/>
        <v>#VALUE!</v>
      </c>
      <c r="X204" s="26" t="e">
        <f t="shared" si="44"/>
        <v>#VALUE!</v>
      </c>
    </row>
    <row r="205" spans="1:24" s="42" customFormat="1" ht="14.25" customHeight="1" x14ac:dyDescent="0.2">
      <c r="A205" s="167">
        <v>6140164400000</v>
      </c>
      <c r="B205" s="22" t="s">
        <v>5685</v>
      </c>
      <c r="C205" s="22">
        <v>15</v>
      </c>
      <c r="D205" s="22">
        <v>20</v>
      </c>
      <c r="E205" s="24">
        <v>6589.17</v>
      </c>
      <c r="F205" s="35"/>
      <c r="G205" s="36">
        <f t="shared" si="42"/>
        <v>0</v>
      </c>
      <c r="H205" s="24">
        <f t="shared" si="36"/>
        <v>0</v>
      </c>
      <c r="I205" s="24">
        <f t="shared" si="43"/>
        <v>0</v>
      </c>
      <c r="K205" s="26"/>
      <c r="L205" s="26">
        <f>IFERROR((VLOOKUP(K205,tenute!D:E,2,FALSE)),0)</f>
        <v>0</v>
      </c>
      <c r="M205" s="26"/>
      <c r="N205" s="26">
        <f>IFERROR((VLOOKUP(M205,guarnizioni!G:H,2,FALSE)),0)</f>
        <v>0</v>
      </c>
      <c r="O205" s="26"/>
      <c r="P205" s="26">
        <f>IFERROR((VLOOKUP(O205,'IP55'!A:B,2,FALSE)),0)</f>
        <v>0</v>
      </c>
      <c r="Q205" s="26"/>
      <c r="R205" s="26"/>
      <c r="S205" s="26"/>
      <c r="T205" s="26"/>
      <c r="U205" s="26"/>
      <c r="V205" s="26" t="str">
        <f>IF(U205="ok",($E$62*0.06),"0,00")</f>
        <v>0,00</v>
      </c>
      <c r="W205" s="26" t="e">
        <f t="shared" si="39"/>
        <v>#VALUE!</v>
      </c>
      <c r="X205" s="26" t="e">
        <f t="shared" si="44"/>
        <v>#VALUE!</v>
      </c>
    </row>
    <row r="206" spans="1:24" s="42" customFormat="1" ht="14.25" customHeight="1" x14ac:dyDescent="0.2">
      <c r="A206" s="167">
        <v>6140168400000</v>
      </c>
      <c r="B206" s="22" t="s">
        <v>5686</v>
      </c>
      <c r="C206" s="22">
        <v>15</v>
      </c>
      <c r="D206" s="22">
        <v>20</v>
      </c>
      <c r="E206" s="24">
        <v>7213.38</v>
      </c>
      <c r="F206" s="35"/>
      <c r="G206" s="36">
        <f t="shared" si="42"/>
        <v>0</v>
      </c>
      <c r="H206" s="24">
        <f t="shared" si="36"/>
        <v>0</v>
      </c>
      <c r="I206" s="24">
        <f t="shared" si="43"/>
        <v>0</v>
      </c>
      <c r="K206" s="26"/>
      <c r="L206" s="26">
        <f>IFERROR((VLOOKUP(K206,tenute!D:E,2,FALSE)),0)</f>
        <v>0</v>
      </c>
      <c r="M206" s="26"/>
      <c r="N206" s="26">
        <f>IFERROR((VLOOKUP(M206,guarnizioni!G:H,2,FALSE)),0)</f>
        <v>0</v>
      </c>
      <c r="O206" s="26"/>
      <c r="P206" s="26">
        <f>IFERROR((VLOOKUP(O206,'IP55'!A:B,2,FALSE)),0)</f>
        <v>0</v>
      </c>
      <c r="Q206" s="26"/>
      <c r="R206" s="26"/>
      <c r="S206" s="26"/>
      <c r="T206" s="26"/>
      <c r="U206" s="26"/>
      <c r="V206" s="26" t="str">
        <f>IF(U206="ok",($E$63*0.06),"0,00")</f>
        <v>0,00</v>
      </c>
      <c r="W206" s="26" t="e">
        <f t="shared" si="39"/>
        <v>#VALUE!</v>
      </c>
      <c r="X206" s="26" t="e">
        <f t="shared" si="44"/>
        <v>#VALUE!</v>
      </c>
    </row>
    <row r="207" spans="1:24" s="42" customFormat="1" ht="14.25" customHeight="1" x14ac:dyDescent="0.2">
      <c r="A207" s="167" t="s">
        <v>6829</v>
      </c>
      <c r="B207" s="22" t="s">
        <v>6828</v>
      </c>
      <c r="C207" s="22">
        <v>18.5</v>
      </c>
      <c r="D207" s="22">
        <v>25</v>
      </c>
      <c r="E207" s="24">
        <v>8286.81</v>
      </c>
      <c r="F207" s="35"/>
      <c r="G207" s="36">
        <f t="shared" si="42"/>
        <v>0</v>
      </c>
      <c r="H207" s="24">
        <f t="shared" si="36"/>
        <v>0</v>
      </c>
      <c r="I207" s="24">
        <f t="shared" si="43"/>
        <v>0</v>
      </c>
      <c r="K207" s="26"/>
      <c r="L207" s="26">
        <f>IFERROR((VLOOKUP(K207,tenute!D:E,2,FALSE)),0)</f>
        <v>0</v>
      </c>
      <c r="M207" s="26"/>
      <c r="N207" s="26">
        <f>IFERROR((VLOOKUP(M207,guarnizioni!G:H,2,FALSE)),0)</f>
        <v>0</v>
      </c>
      <c r="O207" s="26"/>
      <c r="P207" s="26">
        <f>IFERROR((VLOOKUP(O207,'IP55'!A:B,2,FALSE)),0)</f>
        <v>0</v>
      </c>
      <c r="Q207" s="26"/>
      <c r="R207" s="26"/>
      <c r="S207" s="26"/>
      <c r="T207" s="26"/>
      <c r="U207" s="26"/>
      <c r="V207" s="26" t="str">
        <f>IF(U207="ok",($E$64*0.06),"0,00")</f>
        <v>0,00</v>
      </c>
      <c r="W207" s="26" t="e">
        <f t="shared" si="39"/>
        <v>#VALUE!</v>
      </c>
      <c r="X207" s="26" t="e">
        <f t="shared" si="44"/>
        <v>#VALUE!</v>
      </c>
    </row>
    <row r="208" spans="1:24" s="42" customFormat="1" ht="14.25" customHeight="1" x14ac:dyDescent="0.2">
      <c r="A208" s="167" t="s">
        <v>6831</v>
      </c>
      <c r="B208" s="22" t="s">
        <v>6830</v>
      </c>
      <c r="C208" s="22">
        <v>22</v>
      </c>
      <c r="D208" s="22">
        <v>30</v>
      </c>
      <c r="E208" s="24">
        <v>8791.16</v>
      </c>
      <c r="F208" s="35"/>
      <c r="G208" s="36">
        <f t="shared" si="42"/>
        <v>0</v>
      </c>
      <c r="H208" s="24">
        <f t="shared" si="36"/>
        <v>0</v>
      </c>
      <c r="I208" s="24">
        <f t="shared" si="43"/>
        <v>0</v>
      </c>
      <c r="K208" s="26"/>
      <c r="L208" s="26">
        <f>IFERROR((VLOOKUP(K208,tenute!D:E,2,FALSE)),0)</f>
        <v>0</v>
      </c>
      <c r="M208" s="26"/>
      <c r="N208" s="26">
        <f>IFERROR((VLOOKUP(M208,guarnizioni!G:H,2,FALSE)),0)</f>
        <v>0</v>
      </c>
      <c r="O208" s="26"/>
      <c r="P208" s="26">
        <f>IFERROR((VLOOKUP(O208,'IP55'!A:B,2,FALSE)),0)</f>
        <v>0</v>
      </c>
      <c r="Q208" s="26"/>
      <c r="R208" s="26"/>
      <c r="S208" s="26"/>
      <c r="T208" s="26"/>
      <c r="U208" s="26"/>
      <c r="V208" s="26" t="str">
        <f>IF(U208="ok",($E$65*0.06),"0,00")</f>
        <v>0,00</v>
      </c>
      <c r="W208" s="26" t="e">
        <f t="shared" si="39"/>
        <v>#VALUE!</v>
      </c>
      <c r="X208" s="26" t="e">
        <f t="shared" si="44"/>
        <v>#VALUE!</v>
      </c>
    </row>
    <row r="209" spans="1:24" s="42" customFormat="1" ht="14.25" customHeight="1" x14ac:dyDescent="0.2">
      <c r="A209" s="167">
        <v>6140176400000</v>
      </c>
      <c r="B209" s="22" t="s">
        <v>5687</v>
      </c>
      <c r="C209" s="22">
        <v>22</v>
      </c>
      <c r="D209" s="22">
        <v>30</v>
      </c>
      <c r="E209" s="24">
        <v>10408.11</v>
      </c>
      <c r="F209" s="35"/>
      <c r="G209" s="36">
        <f t="shared" si="42"/>
        <v>0</v>
      </c>
      <c r="H209" s="24">
        <f t="shared" si="36"/>
        <v>0</v>
      </c>
      <c r="I209" s="24">
        <f t="shared" si="43"/>
        <v>0</v>
      </c>
      <c r="K209" s="26"/>
      <c r="L209" s="26">
        <f>IFERROR((VLOOKUP(K209,tenute!D:E,2,FALSE)),0)</f>
        <v>0</v>
      </c>
      <c r="M209" s="26"/>
      <c r="N209" s="26">
        <f>IFERROR((VLOOKUP(M209,guarnizioni!G:H,2,FALSE)),0)</f>
        <v>0</v>
      </c>
      <c r="O209" s="26"/>
      <c r="P209" s="26">
        <f>IFERROR((VLOOKUP(O209,'IP55'!A:B,2,FALSE)),0)</f>
        <v>0</v>
      </c>
      <c r="Q209" s="26"/>
      <c r="R209" s="26"/>
      <c r="S209" s="26"/>
      <c r="T209" s="26"/>
      <c r="U209" s="26"/>
      <c r="V209" s="26" t="str">
        <f>IF(U209="ok",($E$66*0.06),"0,00")</f>
        <v>0,00</v>
      </c>
      <c r="W209" s="26" t="e">
        <f t="shared" si="39"/>
        <v>#VALUE!</v>
      </c>
      <c r="X209" s="26" t="e">
        <f t="shared" si="44"/>
        <v>#VALUE!</v>
      </c>
    </row>
    <row r="210" spans="1:24" s="42" customFormat="1" ht="13.5" customHeight="1" x14ac:dyDescent="0.2">
      <c r="A210" s="167" t="s">
        <v>4076</v>
      </c>
      <c r="B210" s="22" t="s">
        <v>5688</v>
      </c>
      <c r="C210" s="22">
        <v>30</v>
      </c>
      <c r="D210" s="22">
        <v>40</v>
      </c>
      <c r="E210" s="24">
        <v>13715.95</v>
      </c>
      <c r="F210" s="35"/>
      <c r="G210" s="36">
        <f t="shared" si="42"/>
        <v>0</v>
      </c>
      <c r="H210" s="24">
        <f t="shared" si="36"/>
        <v>0</v>
      </c>
      <c r="I210" s="24">
        <f t="shared" si="43"/>
        <v>0</v>
      </c>
      <c r="K210" s="26"/>
      <c r="L210" s="26">
        <f>IFERROR((VLOOKUP(K210,tenute!D:E,2,FALSE)),0)</f>
        <v>0</v>
      </c>
      <c r="M210" s="26"/>
      <c r="N210" s="26">
        <f>IFERROR((VLOOKUP(M210,guarnizioni!G:H,2,FALSE)),0)</f>
        <v>0</v>
      </c>
      <c r="O210" s="26"/>
      <c r="P210" s="26"/>
      <c r="Q210" s="26"/>
      <c r="R210" s="26"/>
      <c r="S210" s="26"/>
      <c r="T210" s="26"/>
      <c r="U210" s="26"/>
      <c r="V210" s="26" t="str">
        <f>IF(U210="ok",($E$67*0.06),"0,00")</f>
        <v>0,00</v>
      </c>
      <c r="W210" s="26" t="e">
        <f t="shared" si="39"/>
        <v>#VALUE!</v>
      </c>
      <c r="X210" s="26" t="e">
        <f t="shared" si="44"/>
        <v>#VALUE!</v>
      </c>
    </row>
    <row r="211" spans="1:24" s="42" customFormat="1" ht="13.5" customHeight="1" x14ac:dyDescent="0.2">
      <c r="A211" s="167" t="s">
        <v>4242</v>
      </c>
      <c r="B211" s="22" t="s">
        <v>5689</v>
      </c>
      <c r="C211" s="22">
        <v>37</v>
      </c>
      <c r="D211" s="22">
        <v>50</v>
      </c>
      <c r="E211" s="24">
        <v>14628.85</v>
      </c>
      <c r="F211" s="35"/>
      <c r="G211" s="36">
        <f t="shared" si="42"/>
        <v>0</v>
      </c>
      <c r="H211" s="24">
        <f t="shared" si="36"/>
        <v>0</v>
      </c>
      <c r="I211" s="24">
        <f t="shared" si="43"/>
        <v>0</v>
      </c>
      <c r="K211" s="26"/>
      <c r="L211" s="26">
        <f>IFERROR((VLOOKUP(K211,tenute!D:E,2,FALSE)),0)</f>
        <v>0</v>
      </c>
      <c r="M211" s="26"/>
      <c r="N211" s="26">
        <f>IFERROR((VLOOKUP(M211,guarnizioni!G:H,2,FALSE)),0)</f>
        <v>0</v>
      </c>
      <c r="O211" s="26"/>
      <c r="P211" s="26"/>
      <c r="Q211" s="26"/>
      <c r="R211" s="26"/>
      <c r="S211" s="26"/>
      <c r="T211" s="26"/>
      <c r="U211" s="26"/>
      <c r="V211" s="26" t="str">
        <f>IF(U211="ok",($E$68*0.06),"0,00")</f>
        <v>0,00</v>
      </c>
      <c r="W211" s="26" t="e">
        <f t="shared" si="39"/>
        <v>#VALUE!</v>
      </c>
      <c r="X211" s="26" t="e">
        <f t="shared" si="44"/>
        <v>#VALUE!</v>
      </c>
    </row>
    <row r="212" spans="1:24" s="42" customFormat="1" ht="14.25" customHeight="1" x14ac:dyDescent="0.2">
      <c r="A212" s="167">
        <v>6140184300000</v>
      </c>
      <c r="B212" s="22" t="s">
        <v>5690</v>
      </c>
      <c r="C212" s="22">
        <v>7.5</v>
      </c>
      <c r="D212" s="22">
        <v>10</v>
      </c>
      <c r="E212" s="24">
        <v>6025.36</v>
      </c>
      <c r="F212" s="35"/>
      <c r="G212" s="36">
        <f t="shared" si="42"/>
        <v>0</v>
      </c>
      <c r="H212" s="24">
        <f t="shared" si="36"/>
        <v>0</v>
      </c>
      <c r="I212" s="24">
        <f t="shared" si="43"/>
        <v>0</v>
      </c>
      <c r="K212" s="26"/>
      <c r="L212" s="26">
        <f>IFERROR((VLOOKUP(K212,tenute!D:E,2,FALSE)),0)</f>
        <v>0</v>
      </c>
      <c r="M212" s="26"/>
      <c r="N212" s="26">
        <f>IFERROR((VLOOKUP(M212,guarnizioni!G:H,2,FALSE)),0)</f>
        <v>0</v>
      </c>
      <c r="O212" s="26"/>
      <c r="P212" s="26">
        <f>IFERROR((VLOOKUP(O212,'IP55'!A:B,2,FALSE)),0)</f>
        <v>0</v>
      </c>
      <c r="Q212" s="26"/>
      <c r="R212" s="26"/>
      <c r="S212" s="26"/>
      <c r="T212" s="26"/>
      <c r="U212" s="26"/>
      <c r="V212" s="26" t="str">
        <f>IF(U212="ok",($E$69*0.06),"0,00")</f>
        <v>0,00</v>
      </c>
      <c r="W212" s="26" t="e">
        <f t="shared" si="39"/>
        <v>#VALUE!</v>
      </c>
      <c r="X212" s="26" t="e">
        <f t="shared" si="44"/>
        <v>#VALUE!</v>
      </c>
    </row>
    <row r="213" spans="1:24" s="42" customFormat="1" ht="14.25" customHeight="1" x14ac:dyDescent="0.2">
      <c r="A213" s="167">
        <v>6140188400000</v>
      </c>
      <c r="B213" s="22" t="s">
        <v>5691</v>
      </c>
      <c r="C213" s="22">
        <v>9.1999999999999993</v>
      </c>
      <c r="D213" s="22">
        <v>12.5</v>
      </c>
      <c r="E213" s="24">
        <v>6311.32</v>
      </c>
      <c r="F213" s="35"/>
      <c r="G213" s="36">
        <f t="shared" si="42"/>
        <v>0</v>
      </c>
      <c r="H213" s="24">
        <f t="shared" si="36"/>
        <v>0</v>
      </c>
      <c r="I213" s="24">
        <f t="shared" si="43"/>
        <v>0</v>
      </c>
      <c r="K213" s="26"/>
      <c r="L213" s="26">
        <f>IFERROR((VLOOKUP(K213,tenute!D:E,2,FALSE)),0)</f>
        <v>0</v>
      </c>
      <c r="M213" s="26"/>
      <c r="N213" s="26">
        <f>IFERROR((VLOOKUP(M213,guarnizioni!G:H,2,FALSE)),0)</f>
        <v>0</v>
      </c>
      <c r="O213" s="26"/>
      <c r="P213" s="26">
        <f>IFERROR((VLOOKUP(O213,'IP55'!A:B,2,FALSE)),0)</f>
        <v>0</v>
      </c>
      <c r="Q213" s="26"/>
      <c r="R213" s="26"/>
      <c r="S213" s="26"/>
      <c r="T213" s="26"/>
      <c r="U213" s="26"/>
      <c r="V213" s="26" t="str">
        <f>IF(U213="ok",($E$70*0.06),"0,00")</f>
        <v>0,00</v>
      </c>
      <c r="W213" s="26" t="e">
        <f t="shared" si="39"/>
        <v>#VALUE!</v>
      </c>
      <c r="X213" s="26" t="e">
        <f t="shared" si="44"/>
        <v>#VALUE!</v>
      </c>
    </row>
    <row r="214" spans="1:24" s="42" customFormat="1" ht="14.25" customHeight="1" x14ac:dyDescent="0.2">
      <c r="A214" s="167">
        <v>6140192400000</v>
      </c>
      <c r="B214" s="22" t="s">
        <v>5692</v>
      </c>
      <c r="C214" s="22">
        <v>11</v>
      </c>
      <c r="D214" s="22">
        <v>15</v>
      </c>
      <c r="E214" s="24">
        <v>7182.62</v>
      </c>
      <c r="F214" s="35"/>
      <c r="G214" s="36">
        <f t="shared" si="42"/>
        <v>0</v>
      </c>
      <c r="H214" s="24">
        <f t="shared" si="36"/>
        <v>0</v>
      </c>
      <c r="I214" s="24">
        <f t="shared" si="43"/>
        <v>0</v>
      </c>
      <c r="K214" s="26"/>
      <c r="L214" s="26">
        <f>IFERROR((VLOOKUP(K214,tenute!D:E,2,FALSE)),0)</f>
        <v>0</v>
      </c>
      <c r="M214" s="26"/>
      <c r="N214" s="26">
        <f>IFERROR((VLOOKUP(M214,guarnizioni!G:H,2,FALSE)),0)</f>
        <v>0</v>
      </c>
      <c r="O214" s="26"/>
      <c r="P214" s="26">
        <f>IFERROR((VLOOKUP(O214,'IP55'!A:B,2,FALSE)),0)</f>
        <v>0</v>
      </c>
      <c r="Q214" s="26"/>
      <c r="R214" s="26"/>
      <c r="S214" s="26"/>
      <c r="T214" s="26"/>
      <c r="U214" s="26"/>
      <c r="V214" s="26" t="str">
        <f>IF(U214="ok",($E$71*0.06),"0,00")</f>
        <v>0,00</v>
      </c>
      <c r="W214" s="26" t="e">
        <f t="shared" si="39"/>
        <v>#VALUE!</v>
      </c>
      <c r="X214" s="26" t="e">
        <f t="shared" si="44"/>
        <v>#VALUE!</v>
      </c>
    </row>
    <row r="215" spans="1:24" s="42" customFormat="1" ht="14.25" customHeight="1" x14ac:dyDescent="0.2">
      <c r="A215" s="167">
        <v>6140196400000</v>
      </c>
      <c r="B215" s="22" t="s">
        <v>5693</v>
      </c>
      <c r="C215" s="22">
        <v>15</v>
      </c>
      <c r="D215" s="22">
        <v>20</v>
      </c>
      <c r="E215" s="24">
        <v>7527.54</v>
      </c>
      <c r="F215" s="35"/>
      <c r="G215" s="36">
        <f t="shared" si="42"/>
        <v>0</v>
      </c>
      <c r="H215" s="24">
        <f t="shared" si="36"/>
        <v>0</v>
      </c>
      <c r="I215" s="24">
        <f t="shared" si="43"/>
        <v>0</v>
      </c>
      <c r="K215" s="26"/>
      <c r="L215" s="26">
        <f>IFERROR((VLOOKUP(K215,tenute!D:E,2,FALSE)),0)</f>
        <v>0</v>
      </c>
      <c r="M215" s="26"/>
      <c r="N215" s="26">
        <f>IFERROR((VLOOKUP(M215,guarnizioni!G:H,2,FALSE)),0)</f>
        <v>0</v>
      </c>
      <c r="O215" s="26"/>
      <c r="P215" s="26">
        <f>IFERROR((VLOOKUP(O215,'IP55'!A:B,2,FALSE)),0)</f>
        <v>0</v>
      </c>
      <c r="Q215" s="26"/>
      <c r="R215" s="26"/>
      <c r="S215" s="26"/>
      <c r="T215" s="26"/>
      <c r="U215" s="26"/>
      <c r="V215" s="26" t="str">
        <f>IF(U215="ok",($E$72*0.06),"0,00")</f>
        <v>0,00</v>
      </c>
      <c r="W215" s="26" t="e">
        <f t="shared" si="39"/>
        <v>#VALUE!</v>
      </c>
      <c r="X215" s="26" t="e">
        <f t="shared" si="44"/>
        <v>#VALUE!</v>
      </c>
    </row>
    <row r="216" spans="1:24" s="42" customFormat="1" ht="14.25" customHeight="1" x14ac:dyDescent="0.2">
      <c r="A216" s="167">
        <v>6140200400000</v>
      </c>
      <c r="B216" s="22" t="s">
        <v>6832</v>
      </c>
      <c r="C216" s="22">
        <v>18.5</v>
      </c>
      <c r="D216" s="22">
        <v>25</v>
      </c>
      <c r="E216" s="24">
        <v>8611.5</v>
      </c>
      <c r="F216" s="35"/>
      <c r="G216" s="36">
        <f t="shared" si="42"/>
        <v>0</v>
      </c>
      <c r="H216" s="24">
        <f t="shared" si="36"/>
        <v>0</v>
      </c>
      <c r="I216" s="24">
        <f t="shared" si="43"/>
        <v>0</v>
      </c>
      <c r="K216" s="26"/>
      <c r="L216" s="26">
        <f>IFERROR((VLOOKUP(K216,tenute!D:E,2,FALSE)),0)</f>
        <v>0</v>
      </c>
      <c r="M216" s="26"/>
      <c r="N216" s="26">
        <f>IFERROR((VLOOKUP(M216,guarnizioni!G:H,2,FALSE)),0)</f>
        <v>0</v>
      </c>
      <c r="O216" s="26"/>
      <c r="P216" s="26">
        <f>IFERROR((VLOOKUP(O216,'IP55'!A:B,2,FALSE)),0)</f>
        <v>0</v>
      </c>
      <c r="Q216" s="26"/>
      <c r="R216" s="26"/>
      <c r="S216" s="26"/>
      <c r="T216" s="26"/>
      <c r="U216" s="26"/>
      <c r="V216" s="26" t="str">
        <f>IF(U216="ok",($E$73*0.06),"0,00")</f>
        <v>0,00</v>
      </c>
      <c r="W216" s="26" t="e">
        <f t="shared" si="39"/>
        <v>#VALUE!</v>
      </c>
      <c r="X216" s="26" t="e">
        <f t="shared" si="44"/>
        <v>#VALUE!</v>
      </c>
    </row>
    <row r="217" spans="1:24" s="42" customFormat="1" ht="14.25" customHeight="1" x14ac:dyDescent="0.2">
      <c r="A217" s="167" t="s">
        <v>6833</v>
      </c>
      <c r="B217" s="22" t="s">
        <v>6834</v>
      </c>
      <c r="C217" s="22">
        <v>22</v>
      </c>
      <c r="D217" s="22">
        <v>30</v>
      </c>
      <c r="E217" s="24">
        <v>12365.95</v>
      </c>
      <c r="F217" s="35"/>
      <c r="G217" s="36">
        <f t="shared" si="42"/>
        <v>0</v>
      </c>
      <c r="H217" s="24">
        <f t="shared" si="36"/>
        <v>0</v>
      </c>
      <c r="I217" s="24">
        <f t="shared" si="43"/>
        <v>0</v>
      </c>
      <c r="K217" s="26"/>
      <c r="L217" s="26">
        <f>IFERROR((VLOOKUP(K217,tenute!D:E,2,FALSE)),0)</f>
        <v>0</v>
      </c>
      <c r="M217" s="26"/>
      <c r="N217" s="26">
        <f>IFERROR((VLOOKUP(M217,guarnizioni!G:H,2,FALSE)),0)</f>
        <v>0</v>
      </c>
      <c r="O217" s="26"/>
      <c r="P217" s="26"/>
      <c r="Q217" s="26"/>
      <c r="R217" s="26"/>
      <c r="S217" s="26"/>
      <c r="T217" s="26"/>
      <c r="U217" s="26"/>
      <c r="V217" s="26" t="str">
        <f>IF(U217="ok",($E$74*0.06),"0,00")</f>
        <v>0,00</v>
      </c>
      <c r="W217" s="26" t="e">
        <f t="shared" si="39"/>
        <v>#VALUE!</v>
      </c>
      <c r="X217" s="26" t="e">
        <f t="shared" si="44"/>
        <v>#VALUE!</v>
      </c>
    </row>
    <row r="218" spans="1:24" s="42" customFormat="1" ht="14.25" customHeight="1" x14ac:dyDescent="0.2">
      <c r="A218" s="167" t="s">
        <v>2272</v>
      </c>
      <c r="B218" s="22" t="s">
        <v>5694</v>
      </c>
      <c r="C218" s="22">
        <v>30</v>
      </c>
      <c r="D218" s="22">
        <v>40</v>
      </c>
      <c r="E218" s="24">
        <v>13480.3</v>
      </c>
      <c r="F218" s="35"/>
      <c r="G218" s="36">
        <f t="shared" si="42"/>
        <v>0</v>
      </c>
      <c r="H218" s="24">
        <f t="shared" si="36"/>
        <v>0</v>
      </c>
      <c r="I218" s="24">
        <f t="shared" si="43"/>
        <v>0</v>
      </c>
      <c r="K218" s="26"/>
      <c r="L218" s="26">
        <f>IFERROR((VLOOKUP(K218,tenute!D:E,2,FALSE)),0)</f>
        <v>0</v>
      </c>
      <c r="M218" s="26"/>
      <c r="N218" s="26">
        <f>IFERROR((VLOOKUP(M218,guarnizioni!G:H,2,FALSE)),0)</f>
        <v>0</v>
      </c>
      <c r="O218" s="26"/>
      <c r="P218" s="26"/>
      <c r="Q218" s="26"/>
      <c r="R218" s="26"/>
      <c r="S218" s="26"/>
      <c r="T218" s="26"/>
      <c r="U218" s="26"/>
      <c r="V218" s="26" t="str">
        <f>IF(U218="ok",($E$75*0.06),"0,00")</f>
        <v>0,00</v>
      </c>
      <c r="W218" s="26" t="e">
        <f t="shared" si="39"/>
        <v>#VALUE!</v>
      </c>
      <c r="X218" s="26" t="e">
        <f t="shared" si="44"/>
        <v>#VALUE!</v>
      </c>
    </row>
    <row r="219" spans="1:24" s="42" customFormat="1" ht="14.25" customHeight="1" x14ac:dyDescent="0.2">
      <c r="A219" s="167" t="s">
        <v>2273</v>
      </c>
      <c r="B219" s="22" t="s">
        <v>5695</v>
      </c>
      <c r="C219" s="22">
        <v>22</v>
      </c>
      <c r="D219" s="22">
        <v>30</v>
      </c>
      <c r="E219" s="24">
        <v>13441.75</v>
      </c>
      <c r="F219" s="35"/>
      <c r="G219" s="36">
        <f t="shared" si="42"/>
        <v>0</v>
      </c>
      <c r="H219" s="24">
        <f t="shared" si="36"/>
        <v>0</v>
      </c>
      <c r="I219" s="24">
        <f t="shared" si="43"/>
        <v>0</v>
      </c>
      <c r="K219" s="26"/>
      <c r="L219" s="26">
        <f>IFERROR((VLOOKUP(K219,tenute!D:E,2,FALSE)),0)</f>
        <v>0</v>
      </c>
      <c r="M219" s="26"/>
      <c r="N219" s="26">
        <f>IFERROR((VLOOKUP(M219,guarnizioni!G:H,2,FALSE)),0)</f>
        <v>0</v>
      </c>
      <c r="O219" s="26"/>
      <c r="P219" s="26"/>
      <c r="Q219" s="26"/>
      <c r="R219" s="26"/>
      <c r="S219" s="26"/>
      <c r="T219" s="26"/>
      <c r="U219" s="26"/>
      <c r="V219" s="26" t="str">
        <f>IF(U219="ok",($E$76*0.06),"0,00")</f>
        <v>0,00</v>
      </c>
      <c r="W219" s="26" t="e">
        <f t="shared" si="39"/>
        <v>#VALUE!</v>
      </c>
      <c r="X219" s="26" t="e">
        <f t="shared" si="44"/>
        <v>#VALUE!</v>
      </c>
    </row>
    <row r="220" spans="1:24" s="42" customFormat="1" ht="14.25" customHeight="1" x14ac:dyDescent="0.2">
      <c r="A220" s="167" t="s">
        <v>4243</v>
      </c>
      <c r="B220" s="22" t="s">
        <v>5696</v>
      </c>
      <c r="C220" s="22">
        <v>30</v>
      </c>
      <c r="D220" s="22">
        <v>40</v>
      </c>
      <c r="E220" s="24">
        <v>15092.43</v>
      </c>
      <c r="F220" s="35"/>
      <c r="G220" s="36">
        <f t="shared" si="42"/>
        <v>0</v>
      </c>
      <c r="H220" s="24">
        <f t="shared" si="36"/>
        <v>0</v>
      </c>
      <c r="I220" s="24">
        <f t="shared" si="43"/>
        <v>0</v>
      </c>
      <c r="K220" s="26"/>
      <c r="L220" s="26">
        <f>IFERROR((VLOOKUP(K220,tenute!D:E,2,FALSE)),0)</f>
        <v>0</v>
      </c>
      <c r="M220" s="26"/>
      <c r="N220" s="26">
        <f>IFERROR((VLOOKUP(M220,guarnizioni!G:H,2,FALSE)),0)</f>
        <v>0</v>
      </c>
      <c r="O220" s="26"/>
      <c r="P220" s="26"/>
      <c r="Q220" s="26"/>
      <c r="R220" s="26"/>
      <c r="S220" s="26"/>
      <c r="T220" s="26"/>
      <c r="U220" s="26"/>
      <c r="V220" s="26" t="str">
        <f>IF(U220="ok",($E$77*0.06),"0,00")</f>
        <v>0,00</v>
      </c>
      <c r="W220" s="26" t="e">
        <f t="shared" si="39"/>
        <v>#VALUE!</v>
      </c>
      <c r="X220" s="26" t="e">
        <f t="shared" si="44"/>
        <v>#VALUE!</v>
      </c>
    </row>
    <row r="221" spans="1:24" s="42" customFormat="1" ht="14.25" customHeight="1" x14ac:dyDescent="0.2">
      <c r="A221" s="167" t="s">
        <v>2274</v>
      </c>
      <c r="B221" s="22" t="s">
        <v>5697</v>
      </c>
      <c r="C221" s="22">
        <v>37</v>
      </c>
      <c r="D221" s="22">
        <v>50</v>
      </c>
      <c r="E221" s="24">
        <v>16399.54</v>
      </c>
      <c r="F221" s="35"/>
      <c r="G221" s="36">
        <f t="shared" ref="G221:G230" si="45">IF(F221="",IF($I$8="","",$I$8),F221)</f>
        <v>0</v>
      </c>
      <c r="H221" s="24">
        <f t="shared" si="36"/>
        <v>0</v>
      </c>
      <c r="I221" s="24">
        <f t="shared" ref="I221:I230" si="46">H221*$I$10</f>
        <v>0</v>
      </c>
      <c r="K221" s="26"/>
      <c r="L221" s="26">
        <f>IFERROR((VLOOKUP(K221,tenute!D:E,2,FALSE)),0)</f>
        <v>0</v>
      </c>
      <c r="M221" s="26"/>
      <c r="N221" s="26">
        <f>IFERROR((VLOOKUP(M221,guarnizioni!G:H,2,FALSE)),0)</f>
        <v>0</v>
      </c>
      <c r="O221" s="26"/>
      <c r="P221" s="26"/>
      <c r="Q221" s="26"/>
      <c r="R221" s="26"/>
      <c r="S221" s="26"/>
      <c r="T221" s="26"/>
      <c r="U221" s="26"/>
      <c r="V221" s="26" t="str">
        <f>IF(U221="ok",($E$78*0.06),"0,00")</f>
        <v>0,00</v>
      </c>
      <c r="W221" s="26" t="e">
        <f t="shared" si="39"/>
        <v>#VALUE!</v>
      </c>
      <c r="X221" s="26" t="e">
        <f t="shared" ref="X221:X230" si="47">W221*$I$8</f>
        <v>#VALUE!</v>
      </c>
    </row>
    <row r="222" spans="1:24" s="42" customFormat="1" ht="14.25" customHeight="1" x14ac:dyDescent="0.2">
      <c r="A222" s="167" t="s">
        <v>2275</v>
      </c>
      <c r="B222" s="22" t="s">
        <v>5698</v>
      </c>
      <c r="C222" s="22">
        <v>45</v>
      </c>
      <c r="D222" s="22">
        <v>60</v>
      </c>
      <c r="E222" s="24">
        <v>18959.150000000001</v>
      </c>
      <c r="F222" s="35"/>
      <c r="G222" s="36">
        <f t="shared" si="45"/>
        <v>0</v>
      </c>
      <c r="H222" s="24">
        <f t="shared" si="36"/>
        <v>0</v>
      </c>
      <c r="I222" s="24">
        <f t="shared" si="46"/>
        <v>0</v>
      </c>
      <c r="K222" s="26"/>
      <c r="L222" s="26">
        <f>IFERROR((VLOOKUP(K222,tenute!D:E,2,FALSE)),0)</f>
        <v>0</v>
      </c>
      <c r="M222" s="26"/>
      <c r="N222" s="26">
        <f>IFERROR((VLOOKUP(M222,guarnizioni!G:H,2,FALSE)),0)</f>
        <v>0</v>
      </c>
      <c r="O222" s="26"/>
      <c r="P222" s="26"/>
      <c r="Q222" s="26"/>
      <c r="R222" s="26"/>
      <c r="S222" s="26"/>
      <c r="T222" s="26"/>
      <c r="U222" s="26"/>
      <c r="V222" s="26" t="str">
        <f>IF(U222="ok",($E$79*0.06),"0,00")</f>
        <v>0,00</v>
      </c>
      <c r="W222" s="26" t="e">
        <f t="shared" si="39"/>
        <v>#VALUE!</v>
      </c>
      <c r="X222" s="26" t="e">
        <f t="shared" si="47"/>
        <v>#VALUE!</v>
      </c>
    </row>
    <row r="223" spans="1:24" s="42" customFormat="1" ht="14.25" customHeight="1" x14ac:dyDescent="0.2">
      <c r="A223" s="167" t="s">
        <v>2276</v>
      </c>
      <c r="B223" s="22" t="s">
        <v>5699</v>
      </c>
      <c r="C223" s="22">
        <v>55</v>
      </c>
      <c r="D223" s="22">
        <v>75</v>
      </c>
      <c r="E223" s="24">
        <v>21155.23</v>
      </c>
      <c r="F223" s="35"/>
      <c r="G223" s="36">
        <f t="shared" si="45"/>
        <v>0</v>
      </c>
      <c r="H223" s="24">
        <f t="shared" si="36"/>
        <v>0</v>
      </c>
      <c r="I223" s="24">
        <f t="shared" si="46"/>
        <v>0</v>
      </c>
      <c r="K223" s="26"/>
      <c r="L223" s="26">
        <f>IFERROR((VLOOKUP(K223,tenute!D:E,2,FALSE)),0)</f>
        <v>0</v>
      </c>
      <c r="M223" s="26"/>
      <c r="N223" s="26">
        <f>IFERROR((VLOOKUP(M223,guarnizioni!G:H,2,FALSE)),0)</f>
        <v>0</v>
      </c>
      <c r="O223" s="26"/>
      <c r="P223" s="26"/>
      <c r="Q223" s="26"/>
      <c r="R223" s="26"/>
      <c r="S223" s="26"/>
      <c r="T223" s="26"/>
      <c r="U223" s="26"/>
      <c r="V223" s="26" t="str">
        <f>IF(U223="ok",($E$80*0.06),"0,00")</f>
        <v>0,00</v>
      </c>
      <c r="W223" s="26" t="e">
        <f t="shared" si="39"/>
        <v>#VALUE!</v>
      </c>
      <c r="X223" s="26" t="e">
        <f t="shared" si="47"/>
        <v>#VALUE!</v>
      </c>
    </row>
    <row r="224" spans="1:24" s="42" customFormat="1" ht="14.25" customHeight="1" x14ac:dyDescent="0.2">
      <c r="A224" s="167" t="s">
        <v>6835</v>
      </c>
      <c r="B224" s="22" t="s">
        <v>6836</v>
      </c>
      <c r="C224" s="22">
        <v>18.5</v>
      </c>
      <c r="D224" s="22">
        <v>25</v>
      </c>
      <c r="E224" s="24">
        <v>12361.89</v>
      </c>
      <c r="F224" s="35"/>
      <c r="G224" s="36">
        <f t="shared" si="45"/>
        <v>0</v>
      </c>
      <c r="H224" s="24">
        <f t="shared" si="36"/>
        <v>0</v>
      </c>
      <c r="I224" s="24">
        <f t="shared" si="46"/>
        <v>0</v>
      </c>
      <c r="K224" s="26"/>
      <c r="L224" s="26">
        <f>IFERROR((VLOOKUP(K224,tenute!D:E,2,FALSE)),0)</f>
        <v>0</v>
      </c>
      <c r="M224" s="26"/>
      <c r="N224" s="26">
        <f>IFERROR((VLOOKUP(M224,guarnizioni!G:H,2,FALSE)),0)</f>
        <v>0</v>
      </c>
      <c r="O224" s="26"/>
      <c r="P224" s="26"/>
      <c r="Q224" s="26"/>
      <c r="R224" s="26"/>
      <c r="S224" s="26"/>
      <c r="T224" s="26"/>
      <c r="U224" s="26"/>
      <c r="V224" s="26" t="str">
        <f>IF(U224="ok",($E$81*0.06),"0,00")</f>
        <v>0,00</v>
      </c>
      <c r="W224" s="26" t="e">
        <f t="shared" si="39"/>
        <v>#VALUE!</v>
      </c>
      <c r="X224" s="26" t="e">
        <f t="shared" si="47"/>
        <v>#VALUE!</v>
      </c>
    </row>
    <row r="225" spans="1:24" s="42" customFormat="1" ht="14.25" customHeight="1" x14ac:dyDescent="0.2">
      <c r="A225" s="167" t="s">
        <v>2277</v>
      </c>
      <c r="B225" s="22" t="s">
        <v>5700</v>
      </c>
      <c r="C225" s="22">
        <v>22</v>
      </c>
      <c r="D225" s="22">
        <v>30</v>
      </c>
      <c r="E225" s="24">
        <v>12780.03</v>
      </c>
      <c r="F225" s="35"/>
      <c r="G225" s="36">
        <f t="shared" si="45"/>
        <v>0</v>
      </c>
      <c r="H225" s="24">
        <f t="shared" si="36"/>
        <v>0</v>
      </c>
      <c r="I225" s="24">
        <f t="shared" si="46"/>
        <v>0</v>
      </c>
      <c r="K225" s="26"/>
      <c r="L225" s="26">
        <f>IFERROR((VLOOKUP(K225,tenute!D:E,2,FALSE)),0)</f>
        <v>0</v>
      </c>
      <c r="M225" s="26"/>
      <c r="N225" s="26">
        <f>IFERROR((VLOOKUP(M225,guarnizioni!G:H,2,FALSE)),0)</f>
        <v>0</v>
      </c>
      <c r="O225" s="26"/>
      <c r="P225" s="26"/>
      <c r="Q225" s="26"/>
      <c r="R225" s="26"/>
      <c r="S225" s="26"/>
      <c r="T225" s="26"/>
      <c r="U225" s="26"/>
      <c r="V225" s="26" t="str">
        <f>IF(U225="ok",($E$82*0.06),"0,00")</f>
        <v>0,00</v>
      </c>
      <c r="W225" s="26" t="e">
        <f t="shared" si="39"/>
        <v>#VALUE!</v>
      </c>
      <c r="X225" s="26" t="e">
        <f t="shared" si="47"/>
        <v>#VALUE!</v>
      </c>
    </row>
    <row r="226" spans="1:24" s="42" customFormat="1" ht="14.25" customHeight="1" x14ac:dyDescent="0.2">
      <c r="A226" s="167" t="s">
        <v>2278</v>
      </c>
      <c r="B226" s="22" t="s">
        <v>5701</v>
      </c>
      <c r="C226" s="22">
        <v>30</v>
      </c>
      <c r="D226" s="22">
        <v>40</v>
      </c>
      <c r="E226" s="24">
        <v>13688.99</v>
      </c>
      <c r="F226" s="35"/>
      <c r="G226" s="36">
        <f t="shared" si="45"/>
        <v>0</v>
      </c>
      <c r="H226" s="24">
        <f t="shared" si="36"/>
        <v>0</v>
      </c>
      <c r="I226" s="24">
        <f t="shared" si="46"/>
        <v>0</v>
      </c>
      <c r="K226" s="26"/>
      <c r="L226" s="26">
        <f>IFERROR((VLOOKUP(K226,tenute!D:E,2,FALSE)),0)</f>
        <v>0</v>
      </c>
      <c r="M226" s="26"/>
      <c r="N226" s="26">
        <f>IFERROR((VLOOKUP(M226,guarnizioni!G:H,2,FALSE)),0)</f>
        <v>0</v>
      </c>
      <c r="O226" s="26"/>
      <c r="P226" s="26"/>
      <c r="Q226" s="26"/>
      <c r="R226" s="26"/>
      <c r="S226" s="26"/>
      <c r="T226" s="26"/>
      <c r="U226" s="26"/>
      <c r="V226" s="26" t="str">
        <f>IF(U226="ok",($E$83*0.06),"0,00")</f>
        <v>0,00</v>
      </c>
      <c r="W226" s="26" t="e">
        <f t="shared" si="39"/>
        <v>#VALUE!</v>
      </c>
      <c r="X226" s="26" t="e">
        <f t="shared" si="47"/>
        <v>#VALUE!</v>
      </c>
    </row>
    <row r="227" spans="1:24" s="42" customFormat="1" ht="14.25" customHeight="1" x14ac:dyDescent="0.2">
      <c r="A227" s="167" t="s">
        <v>2279</v>
      </c>
      <c r="B227" s="22" t="s">
        <v>5702</v>
      </c>
      <c r="C227" s="22">
        <v>37</v>
      </c>
      <c r="D227" s="22">
        <v>50</v>
      </c>
      <c r="E227" s="24">
        <v>15461.45</v>
      </c>
      <c r="F227" s="35"/>
      <c r="G227" s="36">
        <f t="shared" si="45"/>
        <v>0</v>
      </c>
      <c r="H227" s="24">
        <f t="shared" si="36"/>
        <v>0</v>
      </c>
      <c r="I227" s="24">
        <f t="shared" si="46"/>
        <v>0</v>
      </c>
      <c r="K227" s="26"/>
      <c r="L227" s="26">
        <f>IFERROR((VLOOKUP(K227,tenute!D:E,2,FALSE)),0)</f>
        <v>0</v>
      </c>
      <c r="M227" s="26"/>
      <c r="N227" s="26">
        <f>IFERROR((VLOOKUP(M227,guarnizioni!G:H,2,FALSE)),0)</f>
        <v>0</v>
      </c>
      <c r="O227" s="26"/>
      <c r="P227" s="26"/>
      <c r="Q227" s="26"/>
      <c r="R227" s="26"/>
      <c r="S227" s="26"/>
      <c r="T227" s="26"/>
      <c r="U227" s="26"/>
      <c r="V227" s="26" t="str">
        <f>IF(U227="ok",($E$84*0.06),"0,00")</f>
        <v>0,00</v>
      </c>
      <c r="W227" s="26" t="e">
        <f t="shared" si="39"/>
        <v>#VALUE!</v>
      </c>
      <c r="X227" s="26" t="e">
        <f t="shared" si="47"/>
        <v>#VALUE!</v>
      </c>
    </row>
    <row r="228" spans="1:24" s="42" customFormat="1" ht="14.25" customHeight="1" x14ac:dyDescent="0.2">
      <c r="A228" s="167" t="s">
        <v>2280</v>
      </c>
      <c r="B228" s="22" t="s">
        <v>5703</v>
      </c>
      <c r="C228" s="22">
        <v>45</v>
      </c>
      <c r="D228" s="22">
        <v>60</v>
      </c>
      <c r="E228" s="24">
        <v>18128.38</v>
      </c>
      <c r="F228" s="35"/>
      <c r="G228" s="36">
        <f t="shared" si="45"/>
        <v>0</v>
      </c>
      <c r="H228" s="24">
        <f>ROUND(E228*(G228),2)</f>
        <v>0</v>
      </c>
      <c r="I228" s="24">
        <f t="shared" si="46"/>
        <v>0</v>
      </c>
      <c r="K228" s="26"/>
      <c r="L228" s="26">
        <f>IFERROR((VLOOKUP(K228,tenute!D:E,2,FALSE)),0)</f>
        <v>0</v>
      </c>
      <c r="M228" s="26"/>
      <c r="N228" s="26">
        <f>IFERROR((VLOOKUP(M228,guarnizioni!G:H,2,FALSE)),0)</f>
        <v>0</v>
      </c>
      <c r="O228" s="26"/>
      <c r="P228" s="26"/>
      <c r="Q228" s="26"/>
      <c r="R228" s="26"/>
      <c r="S228" s="26"/>
      <c r="T228" s="26"/>
      <c r="U228" s="26"/>
      <c r="V228" s="26" t="str">
        <f>IF(U228="ok",($E$85*0.06),"0,00")</f>
        <v>0,00</v>
      </c>
      <c r="W228" s="26" t="e">
        <f t="shared" si="39"/>
        <v>#VALUE!</v>
      </c>
      <c r="X228" s="26" t="e">
        <f t="shared" si="47"/>
        <v>#VALUE!</v>
      </c>
    </row>
    <row r="229" spans="1:24" s="42" customFormat="1" ht="14.25" customHeight="1" x14ac:dyDescent="0.2">
      <c r="A229" s="167" t="s">
        <v>2281</v>
      </c>
      <c r="B229" s="22" t="s">
        <v>5704</v>
      </c>
      <c r="C229" s="22">
        <v>55</v>
      </c>
      <c r="D229" s="22">
        <v>75</v>
      </c>
      <c r="E229" s="24">
        <v>23064.03</v>
      </c>
      <c r="F229" s="35"/>
      <c r="G229" s="36">
        <f t="shared" si="45"/>
        <v>0</v>
      </c>
      <c r="H229" s="24">
        <f>ROUND(E229*(G229),2)</f>
        <v>0</v>
      </c>
      <c r="I229" s="24">
        <f t="shared" si="46"/>
        <v>0</v>
      </c>
      <c r="K229" s="26"/>
      <c r="L229" s="26">
        <f>IFERROR((VLOOKUP(K229,tenute!D:E,2,FALSE)),0)</f>
        <v>0</v>
      </c>
      <c r="M229" s="26"/>
      <c r="N229" s="26">
        <f>IFERROR((VLOOKUP(M229,guarnizioni!G:H,2,FALSE)),0)</f>
        <v>0</v>
      </c>
      <c r="O229" s="26"/>
      <c r="P229" s="26"/>
      <c r="Q229" s="26"/>
      <c r="R229" s="26"/>
      <c r="S229" s="26"/>
      <c r="T229" s="26"/>
      <c r="U229" s="26"/>
      <c r="V229" s="26" t="str">
        <f>IF(U229="ok",($E$86*0.06),"0,00")</f>
        <v>0,00</v>
      </c>
      <c r="W229" s="26" t="e">
        <f>E229+L229+N229+P229+R229+T229+V229</f>
        <v>#VALUE!</v>
      </c>
      <c r="X229" s="26" t="e">
        <f t="shared" si="47"/>
        <v>#VALUE!</v>
      </c>
    </row>
    <row r="230" spans="1:24" s="42" customFormat="1" ht="14.25" customHeight="1" x14ac:dyDescent="0.2">
      <c r="A230" s="167" t="s">
        <v>2282</v>
      </c>
      <c r="B230" s="22" t="s">
        <v>5705</v>
      </c>
      <c r="C230" s="22">
        <v>75</v>
      </c>
      <c r="D230" s="22">
        <v>100</v>
      </c>
      <c r="E230" s="24">
        <v>28203.75</v>
      </c>
      <c r="F230" s="35"/>
      <c r="G230" s="36">
        <f t="shared" si="45"/>
        <v>0</v>
      </c>
      <c r="H230" s="24">
        <f>ROUND(E230*(G230),2)</f>
        <v>0</v>
      </c>
      <c r="I230" s="24">
        <f t="shared" si="46"/>
        <v>0</v>
      </c>
      <c r="K230" s="26"/>
      <c r="L230" s="26">
        <f>IFERROR((VLOOKUP(K230,tenute!D:E,2,FALSE)),0)</f>
        <v>0</v>
      </c>
      <c r="M230" s="26"/>
      <c r="N230" s="26">
        <f>IFERROR((VLOOKUP(M230,guarnizioni!G:H,2,FALSE)),0)</f>
        <v>0</v>
      </c>
      <c r="O230" s="26"/>
      <c r="P230" s="26"/>
      <c r="Q230" s="26"/>
      <c r="R230" s="26"/>
      <c r="S230" s="26"/>
      <c r="T230" s="26"/>
      <c r="U230" s="26"/>
      <c r="V230" s="26" t="str">
        <f>IF(U230="ok",($E$87*0.06),"0,00")</f>
        <v>0,00</v>
      </c>
      <c r="W230" s="26" t="e">
        <f>E230+L230+N230+P230+R230+T230+V230</f>
        <v>#VALUE!</v>
      </c>
      <c r="X230" s="26" t="e">
        <f t="shared" si="47"/>
        <v>#VALUE!</v>
      </c>
    </row>
    <row r="231" spans="1:24" s="42" customFormat="1" ht="14.25" customHeight="1" x14ac:dyDescent="0.25">
      <c r="A231" s="176"/>
      <c r="E231" s="179"/>
      <c r="H231" s="44"/>
      <c r="I231" s="44"/>
    </row>
    <row r="232" spans="1:24" s="42" customFormat="1" ht="14.25" customHeight="1" x14ac:dyDescent="0.2">
      <c r="A232" s="167">
        <v>6150002200000</v>
      </c>
      <c r="B232" s="22" t="s">
        <v>5706</v>
      </c>
      <c r="C232" s="22">
        <v>0.55000000000000004</v>
      </c>
      <c r="D232" s="22">
        <v>0.75</v>
      </c>
      <c r="E232" s="24">
        <v>1871.05</v>
      </c>
      <c r="F232" s="35"/>
      <c r="G232" s="36">
        <f>IF(F232="",IF($I$8="","",$I$8),F232)</f>
        <v>0</v>
      </c>
      <c r="H232" s="24">
        <f>ROUND(E232*(G232),2)</f>
        <v>0</v>
      </c>
      <c r="I232" s="24">
        <f>H232*$I$10</f>
        <v>0</v>
      </c>
      <c r="K232" s="26"/>
      <c r="L232" s="26">
        <f>IFERROR((VLOOKUP(K232,tenute!D:E,2,FALSE)),0)</f>
        <v>0</v>
      </c>
      <c r="M232" s="26"/>
      <c r="N232" s="26">
        <f>IFERROR((VLOOKUP(M232,guarnizioni!G:H,2,FALSE)),0)</f>
        <v>0</v>
      </c>
      <c r="O232" s="26"/>
      <c r="P232" s="26">
        <f>IFERROR((VLOOKUP(O232,'IP55'!A:B,2,FALSE)),0)</f>
        <v>0</v>
      </c>
      <c r="Q232" s="26"/>
      <c r="R232" s="26"/>
      <c r="S232" s="26"/>
      <c r="T232" s="26"/>
      <c r="U232" s="26"/>
      <c r="V232" s="26" t="str">
        <f>IF(U232="ok",($E$89*0.06),"0,00")</f>
        <v>0,00</v>
      </c>
      <c r="W232" s="26" t="e">
        <f>E232+L232+N232+P232+R232+T232+V232</f>
        <v>#VALUE!</v>
      </c>
      <c r="X232" s="26" t="e">
        <f>W232*$I$8</f>
        <v>#VALUE!</v>
      </c>
    </row>
    <row r="233" spans="1:24" s="42" customFormat="1" ht="14.25" customHeight="1" x14ac:dyDescent="0.2">
      <c r="A233" s="167">
        <v>6150004300000</v>
      </c>
      <c r="B233" s="22" t="s">
        <v>6975</v>
      </c>
      <c r="C233" s="22">
        <v>0.75</v>
      </c>
      <c r="D233" s="22">
        <v>1</v>
      </c>
      <c r="E233" s="24">
        <v>1946.95</v>
      </c>
      <c r="F233" s="35"/>
      <c r="G233" s="36">
        <f>IF(F233="",IF($I$8="","",$I$8),F233)</f>
        <v>0</v>
      </c>
      <c r="H233" s="24">
        <f>ROUND(E233*(G233),2)</f>
        <v>0</v>
      </c>
      <c r="I233" s="24">
        <f>H233*$I$10</f>
        <v>0</v>
      </c>
      <c r="K233" s="26"/>
      <c r="L233" s="26">
        <f>IFERROR((VLOOKUP(K233,tenute!D:E,2,FALSE)),0)</f>
        <v>0</v>
      </c>
      <c r="M233" s="26"/>
      <c r="N233" s="26">
        <f>IFERROR((VLOOKUP(M233,guarnizioni!G:H,2,FALSE)),0)</f>
        <v>0</v>
      </c>
      <c r="O233" s="26"/>
      <c r="P233" s="26">
        <f>IFERROR((VLOOKUP(O233,'IP55'!A:B,2,FALSE)),0)</f>
        <v>0</v>
      </c>
      <c r="Q233" s="26"/>
      <c r="R233" s="26"/>
      <c r="S233" s="26"/>
      <c r="T233" s="26"/>
      <c r="U233" s="26"/>
      <c r="V233" s="26" t="str">
        <f>IF(U233="ok",($E$90*0.06),"0,00")</f>
        <v>0,00</v>
      </c>
      <c r="W233" s="26" t="e">
        <f>E233+L233+N233+P233+R233+T233+V233</f>
        <v>#VALUE!</v>
      </c>
      <c r="X233" s="26" t="e">
        <f>W233*$I$8</f>
        <v>#VALUE!</v>
      </c>
    </row>
    <row r="234" spans="1:24" s="42" customFormat="1" ht="14.25" customHeight="1" x14ac:dyDescent="0.2">
      <c r="A234" s="167">
        <v>6150006300000</v>
      </c>
      <c r="B234" s="22" t="s">
        <v>6974</v>
      </c>
      <c r="C234" s="22">
        <v>1.1000000000000001</v>
      </c>
      <c r="D234" s="22">
        <v>1.5</v>
      </c>
      <c r="E234" s="24">
        <v>2010.2</v>
      </c>
      <c r="F234" s="35"/>
      <c r="G234" s="36">
        <f>IF(F234="",IF($I$8="","",$I$8),F234)</f>
        <v>0</v>
      </c>
      <c r="H234" s="24">
        <f>ROUND(E234*(G234),2)</f>
        <v>0</v>
      </c>
      <c r="I234" s="24">
        <f>H234*$I$10</f>
        <v>0</v>
      </c>
      <c r="K234" s="26"/>
      <c r="L234" s="26">
        <f>IFERROR((VLOOKUP(K234,tenute!D:E,2,FALSE)),0)</f>
        <v>0</v>
      </c>
      <c r="M234" s="26"/>
      <c r="N234" s="26">
        <f>IFERROR((VLOOKUP(M234,guarnizioni!G:H,2,FALSE)),0)</f>
        <v>0</v>
      </c>
      <c r="O234" s="26"/>
      <c r="P234" s="26">
        <f>IFERROR((VLOOKUP(O234,'IP55'!A:B,2,FALSE)),0)</f>
        <v>0</v>
      </c>
      <c r="Q234" s="26"/>
      <c r="R234" s="26"/>
      <c r="S234" s="26"/>
      <c r="T234" s="26"/>
      <c r="U234" s="26"/>
      <c r="V234" s="26" t="str">
        <f>IF(U234="ok",($E$91*0.06),"0,00")</f>
        <v>0,00</v>
      </c>
      <c r="W234" s="26" t="e">
        <f>E234+L234+N234+P234+R234+T234+V234</f>
        <v>#VALUE!</v>
      </c>
      <c r="X234" s="26" t="e">
        <f>W234*$I$8</f>
        <v>#VALUE!</v>
      </c>
    </row>
    <row r="235" spans="1:24" s="42" customFormat="1" ht="14.25" customHeight="1" x14ac:dyDescent="0.2">
      <c r="A235" s="167">
        <v>6150032300000</v>
      </c>
      <c r="B235" s="22" t="s">
        <v>6976</v>
      </c>
      <c r="C235" s="22">
        <v>1.1000000000000001</v>
      </c>
      <c r="D235" s="22">
        <v>1.5</v>
      </c>
      <c r="E235" s="24">
        <v>2042.4</v>
      </c>
      <c r="F235" s="35"/>
      <c r="G235" s="36">
        <f>IF(F235="",IF($I$8="","",$I$8),F235)</f>
        <v>0</v>
      </c>
      <c r="H235" s="24">
        <f>ROUND(E235*(G235),2)</f>
        <v>0</v>
      </c>
      <c r="I235" s="24">
        <f>H235*$I$10</f>
        <v>0</v>
      </c>
      <c r="K235" s="26"/>
      <c r="L235" s="26">
        <f>IFERROR((VLOOKUP(K235,tenute!D:E,2,FALSE)),0)</f>
        <v>0</v>
      </c>
      <c r="M235" s="26"/>
      <c r="N235" s="26">
        <f>IFERROR((VLOOKUP(M235,guarnizioni!G:H,2,FALSE)),0)</f>
        <v>0</v>
      </c>
      <c r="O235" s="26"/>
      <c r="P235" s="26">
        <f>IFERROR((VLOOKUP(O235,'IP55'!A:B,2,FALSE)),0)</f>
        <v>0</v>
      </c>
      <c r="Q235" s="26"/>
      <c r="R235" s="26"/>
      <c r="S235" s="26"/>
      <c r="T235" s="26"/>
      <c r="U235" s="26"/>
      <c r="V235" s="26" t="str">
        <f>IF(U235="ok",($E$94*0.06),"0,00")</f>
        <v>0,00</v>
      </c>
      <c r="W235" s="26" t="e">
        <f>E235+L235+N235+P235+R235+T235+V235</f>
        <v>#VALUE!</v>
      </c>
      <c r="X235" s="26" t="e">
        <f>W235*$I$8</f>
        <v>#VALUE!</v>
      </c>
    </row>
    <row r="236" spans="1:24" s="42" customFormat="1" ht="14.25" customHeight="1" x14ac:dyDescent="0.2">
      <c r="E236" s="44"/>
      <c r="H236" s="44"/>
      <c r="I236" s="44"/>
    </row>
    <row r="237" spans="1:24" s="42" customFormat="1" ht="14.25" customHeight="1" x14ac:dyDescent="0.2">
      <c r="E237" s="44"/>
      <c r="H237" s="44"/>
      <c r="I237" s="44"/>
    </row>
    <row r="238" spans="1:24" s="42" customFormat="1" ht="14.25" customHeight="1" x14ac:dyDescent="0.2">
      <c r="E238" s="44"/>
      <c r="H238" s="44"/>
      <c r="I238" s="44"/>
    </row>
    <row r="239" spans="1:24" s="42" customFormat="1" ht="14.25" customHeight="1" x14ac:dyDescent="0.2">
      <c r="E239" s="44"/>
      <c r="H239" s="44"/>
      <c r="I239" s="44"/>
    </row>
    <row r="240" spans="1:24" s="90" customFormat="1" ht="14.25" customHeight="1" x14ac:dyDescent="0.3">
      <c r="A240" s="292" t="s">
        <v>4102</v>
      </c>
      <c r="B240" s="292"/>
      <c r="C240" s="292"/>
      <c r="D240" s="292"/>
      <c r="E240" s="292"/>
      <c r="F240" s="292"/>
      <c r="G240" s="292"/>
      <c r="H240" s="292"/>
      <c r="I240" s="292"/>
    </row>
    <row r="241" spans="1:9" s="90" customFormat="1" ht="14.25" customHeight="1" x14ac:dyDescent="0.3">
      <c r="A241" s="292"/>
      <c r="B241" s="292"/>
      <c r="C241" s="292"/>
      <c r="D241" s="292"/>
      <c r="E241" s="292"/>
      <c r="F241" s="292"/>
      <c r="G241" s="292"/>
      <c r="H241" s="292"/>
      <c r="I241" s="292"/>
    </row>
    <row r="242" spans="1:9" s="42" customFormat="1" ht="14.25" customHeight="1" x14ac:dyDescent="0.2">
      <c r="E242" s="44"/>
      <c r="H242" s="44"/>
      <c r="I242" s="44"/>
    </row>
    <row r="243" spans="1:9" s="42" customFormat="1" ht="14.25" customHeight="1" x14ac:dyDescent="0.2">
      <c r="A243" s="293" t="s">
        <v>2214</v>
      </c>
      <c r="B243" s="293"/>
      <c r="C243" s="293"/>
      <c r="D243" s="293"/>
      <c r="E243" s="293"/>
      <c r="F243" s="293"/>
      <c r="G243" s="293"/>
      <c r="H243" s="293"/>
      <c r="I243" s="178" t="s">
        <v>2212</v>
      </c>
    </row>
    <row r="244" spans="1:9" s="42" customFormat="1" ht="14.25" customHeight="1" x14ac:dyDescent="0.2">
      <c r="A244" s="294" t="s">
        <v>2215</v>
      </c>
      <c r="B244" s="294"/>
      <c r="C244" s="294"/>
      <c r="D244" s="294"/>
      <c r="E244" s="294"/>
      <c r="F244" s="294"/>
      <c r="G244" s="294"/>
      <c r="H244" s="294"/>
      <c r="I244" s="178" t="s">
        <v>2213</v>
      </c>
    </row>
    <row r="245" spans="1:9" s="42" customFormat="1" ht="14.25" customHeight="1" x14ac:dyDescent="0.2">
      <c r="E245" s="44"/>
      <c r="H245" s="44"/>
      <c r="I245" s="44"/>
    </row>
    <row r="246" spans="1:9" s="42" customFormat="1" ht="14.25" customHeight="1" x14ac:dyDescent="0.2">
      <c r="A246" s="55" t="s">
        <v>137</v>
      </c>
      <c r="B246" s="55" t="s">
        <v>2194</v>
      </c>
      <c r="C246" s="288"/>
      <c r="D246" s="288"/>
      <c r="E246" s="57" t="s">
        <v>143</v>
      </c>
      <c r="F246" s="67" t="s">
        <v>145</v>
      </c>
      <c r="G246" s="67" t="s">
        <v>2223</v>
      </c>
      <c r="H246" s="68" t="s">
        <v>148</v>
      </c>
      <c r="I246" s="68" t="s">
        <v>150</v>
      </c>
    </row>
    <row r="247" spans="1:9" s="42" customFormat="1" ht="14.25" customHeight="1" x14ac:dyDescent="0.2">
      <c r="A247" s="56" t="s">
        <v>138</v>
      </c>
      <c r="B247" s="56" t="s">
        <v>2195</v>
      </c>
      <c r="C247" s="290"/>
      <c r="D247" s="290"/>
      <c r="E247" s="58" t="s">
        <v>144</v>
      </c>
      <c r="F247" s="69" t="s">
        <v>146</v>
      </c>
      <c r="G247" s="69" t="s">
        <v>147</v>
      </c>
      <c r="H247" s="70" t="s">
        <v>149</v>
      </c>
      <c r="I247" s="70" t="s">
        <v>151</v>
      </c>
    </row>
    <row r="248" spans="1:9" s="42" customFormat="1" ht="14.25" customHeight="1" x14ac:dyDescent="0.2">
      <c r="C248" s="40"/>
      <c r="D248" s="40"/>
      <c r="E248" s="44" t="s">
        <v>15</v>
      </c>
      <c r="H248" s="44" t="str">
        <f>E248</f>
        <v>€</v>
      </c>
      <c r="I248" s="24">
        <f>$I$9</f>
        <v>0</v>
      </c>
    </row>
    <row r="249" spans="1:9" s="42" customFormat="1" ht="14.25" customHeight="1" x14ac:dyDescent="0.2">
      <c r="A249" s="22">
        <v>44029730000</v>
      </c>
      <c r="B249" s="22" t="s">
        <v>6839</v>
      </c>
      <c r="C249" s="22"/>
      <c r="D249" s="22"/>
      <c r="E249" s="24">
        <v>46.86</v>
      </c>
      <c r="F249" s="35"/>
      <c r="G249" s="36">
        <f t="shared" ref="G249:G256" si="48">IF(F249="",IF($I$8="","",$I$8),F249)</f>
        <v>0</v>
      </c>
      <c r="H249" s="24">
        <f t="shared" ref="H249:H256" si="49">ROUND(E249*(G249),2)</f>
        <v>0</v>
      </c>
      <c r="I249" s="24">
        <f t="shared" ref="I249:I256" si="50">H249*$I$10</f>
        <v>0</v>
      </c>
    </row>
    <row r="250" spans="1:9" s="42" customFormat="1" ht="14.25" customHeight="1" x14ac:dyDescent="0.2">
      <c r="A250" s="22">
        <v>44029731000</v>
      </c>
      <c r="B250" s="22" t="s">
        <v>6837</v>
      </c>
      <c r="C250" s="22"/>
      <c r="D250" s="22"/>
      <c r="E250" s="24">
        <v>51.78</v>
      </c>
      <c r="F250" s="35"/>
      <c r="G250" s="36">
        <f t="shared" si="48"/>
        <v>0</v>
      </c>
      <c r="H250" s="24">
        <f t="shared" si="49"/>
        <v>0</v>
      </c>
      <c r="I250" s="24">
        <f t="shared" si="50"/>
        <v>0</v>
      </c>
    </row>
    <row r="251" spans="1:9" s="42" customFormat="1" ht="14.25" customHeight="1" x14ac:dyDescent="0.2">
      <c r="A251" s="22">
        <v>44029733000</v>
      </c>
      <c r="B251" s="22" t="s">
        <v>6838</v>
      </c>
      <c r="C251" s="22"/>
      <c r="D251" s="22"/>
      <c r="E251" s="24">
        <v>55.51</v>
      </c>
      <c r="F251" s="35"/>
      <c r="G251" s="36">
        <f t="shared" si="48"/>
        <v>0</v>
      </c>
      <c r="H251" s="24">
        <f t="shared" si="49"/>
        <v>0</v>
      </c>
      <c r="I251" s="24">
        <f t="shared" si="50"/>
        <v>0</v>
      </c>
    </row>
    <row r="252" spans="1:9" s="42" customFormat="1" ht="14.25" customHeight="1" x14ac:dyDescent="0.2">
      <c r="A252" s="22">
        <v>44029740000</v>
      </c>
      <c r="B252" s="22" t="s">
        <v>6840</v>
      </c>
      <c r="C252" s="22"/>
      <c r="D252" s="22"/>
      <c r="E252" s="24">
        <v>65.31</v>
      </c>
      <c r="F252" s="35"/>
      <c r="G252" s="36">
        <f t="shared" si="48"/>
        <v>0</v>
      </c>
      <c r="H252" s="24">
        <f t="shared" si="49"/>
        <v>0</v>
      </c>
      <c r="I252" s="24">
        <f t="shared" si="50"/>
        <v>0</v>
      </c>
    </row>
    <row r="253" spans="1:9" s="42" customFormat="1" ht="14.25" customHeight="1" x14ac:dyDescent="0.2">
      <c r="A253" s="22">
        <v>44029742000</v>
      </c>
      <c r="B253" s="22" t="s">
        <v>6841</v>
      </c>
      <c r="C253" s="22"/>
      <c r="D253" s="22"/>
      <c r="E253" s="24">
        <v>83.87</v>
      </c>
      <c r="F253" s="35"/>
      <c r="G253" s="36">
        <f t="shared" si="48"/>
        <v>0</v>
      </c>
      <c r="H253" s="24">
        <f t="shared" si="49"/>
        <v>0</v>
      </c>
      <c r="I253" s="24">
        <f t="shared" si="50"/>
        <v>0</v>
      </c>
    </row>
    <row r="254" spans="1:9" s="42" customFormat="1" ht="14.25" customHeight="1" x14ac:dyDescent="0.2">
      <c r="A254" s="22">
        <v>44029750000</v>
      </c>
      <c r="B254" s="22" t="s">
        <v>6842</v>
      </c>
      <c r="C254" s="22"/>
      <c r="D254" s="22"/>
      <c r="E254" s="24">
        <v>94.96</v>
      </c>
      <c r="F254" s="35"/>
      <c r="G254" s="36">
        <f>IF(F254="",IF($I$8="","",$I$8),F254)</f>
        <v>0</v>
      </c>
      <c r="H254" s="24">
        <f>ROUND(E254*(G254),2)</f>
        <v>0</v>
      </c>
      <c r="I254" s="24">
        <f>H254*$I$10</f>
        <v>0</v>
      </c>
    </row>
    <row r="255" spans="1:9" s="42" customFormat="1" ht="14.25" customHeight="1" x14ac:dyDescent="0.2">
      <c r="A255" s="22">
        <v>44029751000</v>
      </c>
      <c r="B255" s="22" t="s">
        <v>6843</v>
      </c>
      <c r="C255" s="22"/>
      <c r="D255" s="22"/>
      <c r="E255" s="24">
        <v>104.82</v>
      </c>
      <c r="F255" s="35"/>
      <c r="G255" s="36">
        <f>IF(F255="",IF($I$8="","",$I$8),F255)</f>
        <v>0</v>
      </c>
      <c r="H255" s="24">
        <f>ROUND(E255*(G255),2)</f>
        <v>0</v>
      </c>
      <c r="I255" s="24">
        <f>H255*$I$10</f>
        <v>0</v>
      </c>
    </row>
    <row r="256" spans="1:9" s="42" customFormat="1" ht="14.25" customHeight="1" x14ac:dyDescent="0.2">
      <c r="A256" s="22">
        <v>44029753000</v>
      </c>
      <c r="B256" s="22" t="s">
        <v>6844</v>
      </c>
      <c r="C256" s="22"/>
      <c r="D256" s="22"/>
      <c r="E256" s="24">
        <v>160.33000000000001</v>
      </c>
      <c r="F256" s="35"/>
      <c r="G256" s="36">
        <f t="shared" si="48"/>
        <v>0</v>
      </c>
      <c r="H256" s="24">
        <f t="shared" si="49"/>
        <v>0</v>
      </c>
      <c r="I256" s="24">
        <f t="shared" si="50"/>
        <v>0</v>
      </c>
    </row>
    <row r="257" spans="1:9" ht="14.25" customHeight="1" x14ac:dyDescent="0.2">
      <c r="A257" s="22">
        <v>44029760000</v>
      </c>
      <c r="B257" s="22" t="s">
        <v>6845</v>
      </c>
      <c r="C257" s="22"/>
      <c r="D257" s="22"/>
      <c r="E257" s="24">
        <v>238.03</v>
      </c>
      <c r="F257" s="35"/>
      <c r="G257" s="36">
        <f>IF(F257="",IF($I$8="","",$I$8),F257)</f>
        <v>0</v>
      </c>
      <c r="H257" s="24">
        <f>ROUND(E257*(G257),2)</f>
        <v>0</v>
      </c>
      <c r="I257" s="24">
        <f>H257*$I$10</f>
        <v>0</v>
      </c>
    </row>
    <row r="259" spans="1:9" s="90" customFormat="1" ht="14.25" customHeight="1" x14ac:dyDescent="0.3">
      <c r="A259" s="292" t="s">
        <v>4103</v>
      </c>
      <c r="B259" s="292"/>
      <c r="C259" s="292"/>
      <c r="D259" s="292"/>
      <c r="E259" s="292"/>
      <c r="F259" s="292"/>
      <c r="G259" s="292"/>
      <c r="H259" s="292"/>
      <c r="I259" s="292"/>
    </row>
    <row r="260" spans="1:9" s="90" customFormat="1" ht="14.25" customHeight="1" x14ac:dyDescent="0.3">
      <c r="A260" s="292"/>
      <c r="B260" s="292"/>
      <c r="C260" s="292"/>
      <c r="D260" s="292"/>
      <c r="E260" s="292"/>
      <c r="F260" s="292"/>
      <c r="G260" s="292"/>
      <c r="H260" s="292"/>
      <c r="I260" s="292"/>
    </row>
    <row r="261" spans="1:9" s="42" customFormat="1" ht="14.25" customHeight="1" x14ac:dyDescent="0.2">
      <c r="E261" s="44"/>
      <c r="H261" s="44"/>
      <c r="I261" s="44"/>
    </row>
    <row r="262" spans="1:9" s="42" customFormat="1" ht="14.25" customHeight="1" x14ac:dyDescent="0.2">
      <c r="A262" s="293" t="s">
        <v>2210</v>
      </c>
      <c r="B262" s="293"/>
      <c r="C262" s="293"/>
      <c r="D262" s="293"/>
      <c r="E262" s="293"/>
      <c r="F262" s="293"/>
      <c r="G262" s="293"/>
      <c r="H262" s="293"/>
      <c r="I262" s="178" t="s">
        <v>2212</v>
      </c>
    </row>
    <row r="263" spans="1:9" s="42" customFormat="1" ht="14.25" customHeight="1" x14ac:dyDescent="0.2">
      <c r="A263" s="294" t="s">
        <v>2211</v>
      </c>
      <c r="B263" s="294"/>
      <c r="C263" s="294"/>
      <c r="D263" s="294"/>
      <c r="E263" s="294"/>
      <c r="F263" s="294"/>
      <c r="G263" s="294"/>
      <c r="H263" s="294"/>
      <c r="I263" s="178" t="s">
        <v>2213</v>
      </c>
    </row>
    <row r="264" spans="1:9" s="42" customFormat="1" ht="14.25" customHeight="1" x14ac:dyDescent="0.2">
      <c r="E264" s="44"/>
      <c r="H264" s="44"/>
      <c r="I264" s="44"/>
    </row>
    <row r="265" spans="1:9" s="42" customFormat="1" ht="14.25" customHeight="1" x14ac:dyDescent="0.2">
      <c r="A265" s="55" t="s">
        <v>137</v>
      </c>
      <c r="B265" s="55" t="s">
        <v>2194</v>
      </c>
      <c r="C265" s="288"/>
      <c r="D265" s="288"/>
      <c r="E265" s="57" t="s">
        <v>143</v>
      </c>
      <c r="F265" s="67" t="s">
        <v>145</v>
      </c>
      <c r="G265" s="67" t="s">
        <v>2223</v>
      </c>
      <c r="H265" s="68" t="s">
        <v>148</v>
      </c>
      <c r="I265" s="68" t="s">
        <v>150</v>
      </c>
    </row>
    <row r="266" spans="1:9" s="42" customFormat="1" ht="14.25" customHeight="1" x14ac:dyDescent="0.2">
      <c r="A266" s="56" t="s">
        <v>138</v>
      </c>
      <c r="B266" s="56" t="s">
        <v>2195</v>
      </c>
      <c r="C266" s="290"/>
      <c r="D266" s="290"/>
      <c r="E266" s="58" t="s">
        <v>144</v>
      </c>
      <c r="F266" s="69" t="s">
        <v>146</v>
      </c>
      <c r="G266" s="69" t="s">
        <v>147</v>
      </c>
      <c r="H266" s="70" t="s">
        <v>149</v>
      </c>
      <c r="I266" s="70" t="s">
        <v>151</v>
      </c>
    </row>
    <row r="267" spans="1:9" s="42" customFormat="1" ht="14.25" customHeight="1" x14ac:dyDescent="0.2">
      <c r="B267" s="42" t="s">
        <v>2209</v>
      </c>
      <c r="E267" s="44" t="s">
        <v>15</v>
      </c>
      <c r="H267" s="44" t="str">
        <f>E267</f>
        <v>€</v>
      </c>
      <c r="I267" s="24">
        <f>$I$9</f>
        <v>0</v>
      </c>
    </row>
    <row r="268" spans="1:9" s="42" customFormat="1" ht="14.25" customHeight="1" x14ac:dyDescent="0.2">
      <c r="A268" s="22">
        <v>30300540000</v>
      </c>
      <c r="B268" s="22" t="s">
        <v>2196</v>
      </c>
      <c r="C268" s="22"/>
      <c r="D268" s="22"/>
      <c r="E268" s="24">
        <v>87.99</v>
      </c>
      <c r="F268" s="35"/>
      <c r="G268" s="36">
        <f>IF(F268="",IF($I$8="","",$I$8),F268)</f>
        <v>0</v>
      </c>
      <c r="H268" s="24">
        <f t="shared" ref="H268:H280" si="51">ROUND(E268*(G268),2)</f>
        <v>0</v>
      </c>
      <c r="I268" s="24">
        <f t="shared" ref="I268:I280" si="52">H268*$I$10</f>
        <v>0</v>
      </c>
    </row>
    <row r="269" spans="1:9" s="42" customFormat="1" ht="14.25" customHeight="1" x14ac:dyDescent="0.2">
      <c r="A269" s="22">
        <v>30300550000</v>
      </c>
      <c r="B269" s="22" t="s">
        <v>2197</v>
      </c>
      <c r="C269" s="22"/>
      <c r="D269" s="22"/>
      <c r="E269" s="24">
        <v>99.3</v>
      </c>
      <c r="F269" s="35"/>
      <c r="G269" s="36">
        <f t="shared" ref="G269:G280" si="53">IF(F269="",IF($I$8="","",$I$8),F269)</f>
        <v>0</v>
      </c>
      <c r="H269" s="24">
        <f t="shared" si="51"/>
        <v>0</v>
      </c>
      <c r="I269" s="24">
        <f t="shared" si="52"/>
        <v>0</v>
      </c>
    </row>
    <row r="270" spans="1:9" s="42" customFormat="1" ht="14.25" customHeight="1" x14ac:dyDescent="0.2">
      <c r="A270" s="22">
        <v>30300560000</v>
      </c>
      <c r="B270" s="22" t="s">
        <v>2198</v>
      </c>
      <c r="C270" s="22"/>
      <c r="D270" s="22"/>
      <c r="E270" s="24">
        <v>103.1</v>
      </c>
      <c r="F270" s="35"/>
      <c r="G270" s="36">
        <f t="shared" si="53"/>
        <v>0</v>
      </c>
      <c r="H270" s="24">
        <f t="shared" si="51"/>
        <v>0</v>
      </c>
      <c r="I270" s="24">
        <f t="shared" si="52"/>
        <v>0</v>
      </c>
    </row>
    <row r="271" spans="1:9" s="42" customFormat="1" ht="14.25" customHeight="1" x14ac:dyDescent="0.2">
      <c r="A271" s="22">
        <v>30300570000</v>
      </c>
      <c r="B271" s="22" t="s">
        <v>2199</v>
      </c>
      <c r="C271" s="22"/>
      <c r="D271" s="22"/>
      <c r="E271" s="24">
        <v>118.22</v>
      </c>
      <c r="F271" s="35"/>
      <c r="G271" s="36">
        <f t="shared" si="53"/>
        <v>0</v>
      </c>
      <c r="H271" s="24">
        <f t="shared" si="51"/>
        <v>0</v>
      </c>
      <c r="I271" s="24">
        <f t="shared" si="52"/>
        <v>0</v>
      </c>
    </row>
    <row r="272" spans="1:9" s="42" customFormat="1" ht="14.25" customHeight="1" x14ac:dyDescent="0.2">
      <c r="A272" s="22">
        <v>30300580000</v>
      </c>
      <c r="B272" s="22" t="s">
        <v>2200</v>
      </c>
      <c r="C272" s="22"/>
      <c r="D272" s="22"/>
      <c r="E272" s="24">
        <v>123.25</v>
      </c>
      <c r="F272" s="35"/>
      <c r="G272" s="36">
        <f t="shared" si="53"/>
        <v>0</v>
      </c>
      <c r="H272" s="24">
        <f t="shared" si="51"/>
        <v>0</v>
      </c>
      <c r="I272" s="24">
        <f t="shared" si="52"/>
        <v>0</v>
      </c>
    </row>
    <row r="273" spans="1:9" s="42" customFormat="1" ht="14.25" customHeight="1" x14ac:dyDescent="0.2">
      <c r="A273" s="22">
        <v>30300590000</v>
      </c>
      <c r="B273" s="22" t="s">
        <v>2201</v>
      </c>
      <c r="C273" s="22"/>
      <c r="D273" s="22"/>
      <c r="E273" s="24">
        <v>134.54</v>
      </c>
      <c r="F273" s="35"/>
      <c r="G273" s="36">
        <f t="shared" si="53"/>
        <v>0</v>
      </c>
      <c r="H273" s="24">
        <f t="shared" si="51"/>
        <v>0</v>
      </c>
      <c r="I273" s="24">
        <f t="shared" si="52"/>
        <v>0</v>
      </c>
    </row>
    <row r="274" spans="1:9" s="42" customFormat="1" ht="14.25" customHeight="1" x14ac:dyDescent="0.2">
      <c r="A274" s="22">
        <v>30300600000</v>
      </c>
      <c r="B274" s="22" t="s">
        <v>2202</v>
      </c>
      <c r="C274" s="22"/>
      <c r="D274" s="22"/>
      <c r="E274" s="24">
        <v>139.58000000000001</v>
      </c>
      <c r="F274" s="35"/>
      <c r="G274" s="36">
        <f t="shared" si="53"/>
        <v>0</v>
      </c>
      <c r="H274" s="24">
        <f t="shared" si="51"/>
        <v>0</v>
      </c>
      <c r="I274" s="24">
        <f t="shared" si="52"/>
        <v>0</v>
      </c>
    </row>
    <row r="275" spans="1:9" s="42" customFormat="1" ht="14.25" customHeight="1" x14ac:dyDescent="0.2">
      <c r="A275" s="22">
        <v>30300610000</v>
      </c>
      <c r="B275" s="22" t="s">
        <v>2203</v>
      </c>
      <c r="C275" s="22"/>
      <c r="D275" s="22"/>
      <c r="E275" s="24">
        <v>158.4</v>
      </c>
      <c r="F275" s="35"/>
      <c r="G275" s="36">
        <f t="shared" si="53"/>
        <v>0</v>
      </c>
      <c r="H275" s="24">
        <f t="shared" si="51"/>
        <v>0</v>
      </c>
      <c r="I275" s="24">
        <f t="shared" si="52"/>
        <v>0</v>
      </c>
    </row>
    <row r="276" spans="1:9" s="42" customFormat="1" ht="14.25" customHeight="1" x14ac:dyDescent="0.2">
      <c r="A276" s="22">
        <v>30300620000</v>
      </c>
      <c r="B276" s="22" t="s">
        <v>2204</v>
      </c>
      <c r="C276" s="22"/>
      <c r="D276" s="22"/>
      <c r="E276" s="24">
        <v>181.04</v>
      </c>
      <c r="F276" s="35"/>
      <c r="G276" s="36">
        <f t="shared" si="53"/>
        <v>0</v>
      </c>
      <c r="H276" s="24">
        <f t="shared" si="51"/>
        <v>0</v>
      </c>
      <c r="I276" s="24">
        <f t="shared" si="52"/>
        <v>0</v>
      </c>
    </row>
    <row r="277" spans="1:9" s="42" customFormat="1" ht="14.25" customHeight="1" x14ac:dyDescent="0.2">
      <c r="A277" s="22">
        <v>30300630000</v>
      </c>
      <c r="B277" s="22" t="s">
        <v>2205</v>
      </c>
      <c r="C277" s="22"/>
      <c r="D277" s="22"/>
      <c r="E277" s="24">
        <v>230.1</v>
      </c>
      <c r="F277" s="35"/>
      <c r="G277" s="36">
        <f t="shared" si="53"/>
        <v>0</v>
      </c>
      <c r="H277" s="24">
        <f t="shared" si="51"/>
        <v>0</v>
      </c>
      <c r="I277" s="24">
        <f t="shared" si="52"/>
        <v>0</v>
      </c>
    </row>
    <row r="278" spans="1:9" s="42" customFormat="1" ht="14.25" customHeight="1" x14ac:dyDescent="0.2">
      <c r="A278" s="22">
        <v>30300640000</v>
      </c>
      <c r="B278" s="22" t="s">
        <v>2206</v>
      </c>
      <c r="C278" s="22"/>
      <c r="D278" s="22"/>
      <c r="E278" s="24">
        <v>270.33</v>
      </c>
      <c r="F278" s="35"/>
      <c r="G278" s="36">
        <f t="shared" si="53"/>
        <v>0</v>
      </c>
      <c r="H278" s="24">
        <f t="shared" si="51"/>
        <v>0</v>
      </c>
      <c r="I278" s="24">
        <f t="shared" si="52"/>
        <v>0</v>
      </c>
    </row>
    <row r="279" spans="1:9" s="42" customFormat="1" ht="14.25" customHeight="1" x14ac:dyDescent="0.2">
      <c r="A279" s="22">
        <v>30300650000</v>
      </c>
      <c r="B279" s="22" t="s">
        <v>2207</v>
      </c>
      <c r="C279" s="22"/>
      <c r="D279" s="22"/>
      <c r="E279" s="24">
        <v>393.53</v>
      </c>
      <c r="F279" s="35"/>
      <c r="G279" s="36">
        <f t="shared" si="53"/>
        <v>0</v>
      </c>
      <c r="H279" s="24">
        <f t="shared" si="51"/>
        <v>0</v>
      </c>
      <c r="I279" s="24">
        <f t="shared" si="52"/>
        <v>0</v>
      </c>
    </row>
    <row r="280" spans="1:9" s="42" customFormat="1" ht="14.25" customHeight="1" x14ac:dyDescent="0.2">
      <c r="A280" s="22">
        <v>30300660000</v>
      </c>
      <c r="B280" s="22" t="s">
        <v>2208</v>
      </c>
      <c r="C280" s="22"/>
      <c r="D280" s="22"/>
      <c r="E280" s="24">
        <v>497.89</v>
      </c>
      <c r="F280" s="35"/>
      <c r="G280" s="36">
        <f t="shared" si="53"/>
        <v>0</v>
      </c>
      <c r="H280" s="24">
        <f t="shared" si="51"/>
        <v>0</v>
      </c>
      <c r="I280" s="24">
        <f t="shared" si="52"/>
        <v>0</v>
      </c>
    </row>
  </sheetData>
  <mergeCells count="16">
    <mergeCell ref="A1:I1"/>
    <mergeCell ref="A2:I2"/>
    <mergeCell ref="A259:I260"/>
    <mergeCell ref="C265:D265"/>
    <mergeCell ref="C266:D266"/>
    <mergeCell ref="A262:H262"/>
    <mergeCell ref="A263:H263"/>
    <mergeCell ref="K3:X4"/>
    <mergeCell ref="A240:I241"/>
    <mergeCell ref="C246:D246"/>
    <mergeCell ref="A3:B4"/>
    <mergeCell ref="C247:D247"/>
    <mergeCell ref="A243:H243"/>
    <mergeCell ref="A244:H244"/>
    <mergeCell ref="C11:D11"/>
    <mergeCell ref="C12:D12"/>
  </mergeCells>
  <phoneticPr fontId="1" type="noConversion"/>
  <conditionalFormatting sqref="B14:D87 A268:D280 B98:D153 F98:X153 F14:I87 A249:D257 F249:I256 F257 F268:I280">
    <cfRule type="expression" dxfId="1700" priority="1875">
      <formula>MOD(ROW(),2)=0</formula>
    </cfRule>
  </conditionalFormatting>
  <conditionalFormatting sqref="B89:D95 F89:I95">
    <cfRule type="expression" dxfId="1699" priority="1872">
      <formula>MOD(ROW(),2)=0</formula>
    </cfRule>
  </conditionalFormatting>
  <conditionalFormatting sqref="B157:D230 F199:I230 F157:I197">
    <cfRule type="expression" dxfId="1698" priority="88">
      <formula>MOD(ROW(),2)=0</formula>
    </cfRule>
  </conditionalFormatting>
  <conditionalFormatting sqref="B232:D235 F232:I235">
    <cfRule type="expression" dxfId="1697" priority="183">
      <formula>MOD(ROW(),2)=0</formula>
    </cfRule>
  </conditionalFormatting>
  <conditionalFormatting sqref="K232:L235 K157:L197 K98:L153 K89:L95 K199:L230 K14:L87">
    <cfRule type="expression" dxfId="1696" priority="66">
      <formula>MOD(ROW(),2)=0</formula>
    </cfRule>
  </conditionalFormatting>
  <conditionalFormatting sqref="M14:M80">
    <cfRule type="expression" dxfId="1695" priority="122">
      <formula>MOD(ROW(),2)=0</formula>
    </cfRule>
  </conditionalFormatting>
  <conditionalFormatting sqref="M86:M87">
    <cfRule type="expression" dxfId="1694" priority="242">
      <formula>MOD(ROW(),2)=0</formula>
    </cfRule>
  </conditionalFormatting>
  <conditionalFormatting sqref="M81:N87 M157:N197 M98:N153 M89:N95 M199:N230">
    <cfRule type="expression" dxfId="1693" priority="79">
      <formula>MOD(ROW(),2)=0</formula>
    </cfRule>
  </conditionalFormatting>
  <conditionalFormatting sqref="M89:X95">
    <cfRule type="expression" dxfId="1692" priority="131">
      <formula>MOD(ROW(),2)=0</formula>
    </cfRule>
  </conditionalFormatting>
  <conditionalFormatting sqref="M232:X235">
    <cfRule type="expression" dxfId="1691" priority="128">
      <formula>MOD(ROW(),2)=0</formula>
    </cfRule>
  </conditionalFormatting>
  <conditionalFormatting sqref="N14:N79">
    <cfRule type="expression" dxfId="1690" priority="123">
      <formula>MOD(ROW(),2)=0</formula>
    </cfRule>
  </conditionalFormatting>
  <conditionalFormatting sqref="O14:P87">
    <cfRule type="expression" dxfId="1689" priority="126">
      <formula>MOD(ROW(),2)=0</formula>
    </cfRule>
  </conditionalFormatting>
  <conditionalFormatting sqref="O157:P197 O199:P230">
    <cfRule type="expression" dxfId="1688" priority="83">
      <formula>MOD(ROW(),2)=0</formula>
    </cfRule>
  </conditionalFormatting>
  <conditionalFormatting sqref="Q14:Q22">
    <cfRule type="expression" dxfId="1687" priority="472">
      <formula>MOD(ROW(),2)=0</formula>
    </cfRule>
  </conditionalFormatting>
  <conditionalFormatting sqref="Q26:Q87">
    <cfRule type="expression" dxfId="1686" priority="110">
      <formula>MOD(ROW(),2)=0</formula>
    </cfRule>
  </conditionalFormatting>
  <conditionalFormatting sqref="Q161:R162">
    <cfRule type="expression" dxfId="1685" priority="65">
      <formula>MOD(ROW(),2)=0</formula>
    </cfRule>
  </conditionalFormatting>
  <conditionalFormatting sqref="R14:R23">
    <cfRule type="expression" dxfId="1684" priority="473">
      <formula>MOD(ROW(),2)=0</formula>
    </cfRule>
  </conditionalFormatting>
  <conditionalFormatting sqref="R25:R87">
    <cfRule type="expression" dxfId="1683" priority="111">
      <formula>MOD(ROW(),2)=0</formula>
    </cfRule>
  </conditionalFormatting>
  <conditionalFormatting sqref="S14:S87">
    <cfRule type="expression" dxfId="1682" priority="91">
      <formula>MOD(ROW(),2)=0</formula>
    </cfRule>
  </conditionalFormatting>
  <conditionalFormatting sqref="T23:T87">
    <cfRule type="expression" dxfId="1681" priority="93">
      <formula>MOD(ROW(),2)=0</formula>
    </cfRule>
  </conditionalFormatting>
  <conditionalFormatting sqref="T14:X22 Q24:R24 U29:W42 V43:W43 U44:W87 N87 Q157:X160 S161:X161 Q162:X197 Q199:X230">
    <cfRule type="expression" dxfId="1680" priority="1894">
      <formula>MOD(ROW(),2)=0</formula>
    </cfRule>
  </conditionalFormatting>
  <conditionalFormatting sqref="U23:X28">
    <cfRule type="expression" dxfId="1679" priority="90">
      <formula>MOD(ROW(),2)=0</formula>
    </cfRule>
  </conditionalFormatting>
  <conditionalFormatting sqref="X29:X87">
    <cfRule type="expression" dxfId="1678" priority="1178">
      <formula>MOD(ROW(),2)=0</formula>
    </cfRule>
  </conditionalFormatting>
  <conditionalFormatting sqref="A14:A87">
    <cfRule type="expression" dxfId="1677" priority="46">
      <formula>MOD(ROW(),2)=0</formula>
    </cfRule>
  </conditionalFormatting>
  <conditionalFormatting sqref="A98:A153">
    <cfRule type="expression" dxfId="1676" priority="45">
      <formula>MOD(ROW(),2)=0</formula>
    </cfRule>
  </conditionalFormatting>
  <conditionalFormatting sqref="A89 A92:A93 A95">
    <cfRule type="expression" dxfId="1675" priority="44">
      <formula>MOD(ROW(),2)=0</formula>
    </cfRule>
  </conditionalFormatting>
  <conditionalFormatting sqref="F198:I198">
    <cfRule type="expression" dxfId="1674" priority="53">
      <formula>MOD(ROW(),2)=0</formula>
    </cfRule>
  </conditionalFormatting>
  <conditionalFormatting sqref="K198:L198">
    <cfRule type="expression" dxfId="1673" priority="50">
      <formula>MOD(ROW(),2)=0</formula>
    </cfRule>
  </conditionalFormatting>
  <conditionalFormatting sqref="M198:N198">
    <cfRule type="expression" dxfId="1672" priority="51">
      <formula>MOD(ROW(),2)=0</formula>
    </cfRule>
  </conditionalFormatting>
  <conditionalFormatting sqref="O198:P198">
    <cfRule type="expression" dxfId="1671" priority="52">
      <formula>MOD(ROW(),2)=0</formula>
    </cfRule>
  </conditionalFormatting>
  <conditionalFormatting sqref="Q198:X198">
    <cfRule type="expression" dxfId="1670" priority="54">
      <formula>MOD(ROW(),2)=0</formula>
    </cfRule>
  </conditionalFormatting>
  <conditionalFormatting sqref="A257">
    <cfRule type="expression" dxfId="1669" priority="36">
      <formula>MOD(ROW(),2)=0</formula>
    </cfRule>
  </conditionalFormatting>
  <conditionalFormatting sqref="G257:I257">
    <cfRule type="expression" dxfId="1668" priority="47">
      <formula>MOD(ROW(),2)=0</formula>
    </cfRule>
  </conditionalFormatting>
  <conditionalFormatting sqref="A94">
    <cfRule type="expression" dxfId="1667" priority="39">
      <formula>MOD(ROW(),2)=0</formula>
    </cfRule>
  </conditionalFormatting>
  <conditionalFormatting sqref="A157:A230">
    <cfRule type="expression" dxfId="1666" priority="43">
      <formula>MOD(ROW(),2)=0</formula>
    </cfRule>
  </conditionalFormatting>
  <conditionalFormatting sqref="A232">
    <cfRule type="expression" dxfId="1665" priority="42">
      <formula>MOD(ROW(),2)=0</formula>
    </cfRule>
  </conditionalFormatting>
  <conditionalFormatting sqref="A90">
    <cfRule type="expression" dxfId="1664" priority="41">
      <formula>MOD(ROW(),2)=0</formula>
    </cfRule>
  </conditionalFormatting>
  <conditionalFormatting sqref="A91">
    <cfRule type="expression" dxfId="1663" priority="40">
      <formula>MOD(ROW(),2)=0</formula>
    </cfRule>
  </conditionalFormatting>
  <conditionalFormatting sqref="A233:A235">
    <cfRule type="expression" dxfId="1662" priority="38">
      <formula>MOD(ROW(),2)=0</formula>
    </cfRule>
  </conditionalFormatting>
  <conditionalFormatting sqref="A249:A256">
    <cfRule type="expression" dxfId="1661" priority="37">
      <formula>MOD(ROW(),2)=0</formula>
    </cfRule>
  </conditionalFormatting>
  <conditionalFormatting sqref="E14:E87">
    <cfRule type="expression" dxfId="1660" priority="28">
      <formula>MOD(ROW(),2)=0</formula>
    </cfRule>
  </conditionalFormatting>
  <conditionalFormatting sqref="U154:W155">
    <cfRule type="expression" dxfId="1659" priority="11">
      <formula>MOD(ROW(),2)=0</formula>
    </cfRule>
  </conditionalFormatting>
  <conditionalFormatting sqref="F154:I155">
    <cfRule type="expression" dxfId="1658" priority="10">
      <formula>MOD(ROW(),2)=0</formula>
    </cfRule>
  </conditionalFormatting>
  <conditionalFormatting sqref="O154:P155">
    <cfRule type="expression" dxfId="1657" priority="8">
      <formula>MOD(ROW(),2)=0</formula>
    </cfRule>
  </conditionalFormatting>
  <conditionalFormatting sqref="R154:R155">
    <cfRule type="expression" dxfId="1656" priority="7">
      <formula>MOD(ROW(),2)=0</formula>
    </cfRule>
  </conditionalFormatting>
  <conditionalFormatting sqref="E157:E230">
    <cfRule type="expression" dxfId="1655" priority="25">
      <formula>MOD(ROW(),2)=0</formula>
    </cfRule>
  </conditionalFormatting>
  <conditionalFormatting sqref="E249:E257">
    <cfRule type="expression" dxfId="1654" priority="23">
      <formula>MOD(ROW(),2)=0</formula>
    </cfRule>
  </conditionalFormatting>
  <conditionalFormatting sqref="E89:E95">
    <cfRule type="expression" dxfId="1653" priority="27">
      <formula>MOD(ROW(),2)=0</formula>
    </cfRule>
  </conditionalFormatting>
  <conditionalFormatting sqref="E98:E153">
    <cfRule type="expression" dxfId="1652" priority="26">
      <formula>MOD(ROW(),2)=0</formula>
    </cfRule>
  </conditionalFormatting>
  <conditionalFormatting sqref="S154:S155">
    <cfRule type="expression" dxfId="1651" priority="4">
      <formula>MOD(ROW(),2)=0</formula>
    </cfRule>
  </conditionalFormatting>
  <conditionalFormatting sqref="E232:E235">
    <cfRule type="expression" dxfId="1650" priority="24">
      <formula>MOD(ROW(),2)=0</formula>
    </cfRule>
  </conditionalFormatting>
  <conditionalFormatting sqref="K154:L155">
    <cfRule type="expression" dxfId="1649" priority="2">
      <formula>MOD(ROW(),2)=0</formula>
    </cfRule>
  </conditionalFormatting>
  <conditionalFormatting sqref="E268:E280">
    <cfRule type="expression" dxfId="1648" priority="22">
      <formula>MOD(ROW(),2)=0</formula>
    </cfRule>
  </conditionalFormatting>
  <conditionalFormatting sqref="B154:D154">
    <cfRule type="expression" dxfId="1647" priority="21">
      <formula>MOD(ROW(),2)=0</formula>
    </cfRule>
  </conditionalFormatting>
  <conditionalFormatting sqref="X154:X155">
    <cfRule type="expression" dxfId="1646" priority="9">
      <formula>MOD(ROW(),2)=0</formula>
    </cfRule>
  </conditionalFormatting>
  <conditionalFormatting sqref="A154">
    <cfRule type="expression" dxfId="1645" priority="18">
      <formula>MOD(ROW(),2)=0</formula>
    </cfRule>
  </conditionalFormatting>
  <conditionalFormatting sqref="Q154:Q155">
    <cfRule type="expression" dxfId="1644" priority="6">
      <formula>MOD(ROW(),2)=0</formula>
    </cfRule>
  </conditionalFormatting>
  <conditionalFormatting sqref="B155:D155">
    <cfRule type="expression" dxfId="1643" priority="16">
      <formula>MOD(ROW(),2)=0</formula>
    </cfRule>
  </conditionalFormatting>
  <conditionalFormatting sqref="M154:N155">
    <cfRule type="expression" dxfId="1642" priority="3">
      <formula>MOD(ROW(),2)=0</formula>
    </cfRule>
  </conditionalFormatting>
  <conditionalFormatting sqref="A155">
    <cfRule type="expression" dxfId="1641" priority="13">
      <formula>MOD(ROW(),2)=0</formula>
    </cfRule>
  </conditionalFormatting>
  <conditionalFormatting sqref="E154:E155">
    <cfRule type="expression" dxfId="1640" priority="1">
      <formula>MOD(ROW(),2)=0</formula>
    </cfRule>
  </conditionalFormatting>
  <conditionalFormatting sqref="T154:T155">
    <cfRule type="expression" dxfId="1639" priority="5">
      <formula>MOD(ROW(),2)=0</formula>
    </cfRule>
  </conditionalFormatting>
  <dataValidations count="40">
    <dataValidation type="list" allowBlank="1" showInputMessage="1" showErrorMessage="1" sqref="K19:K20 K103:K104 K29:K32 K94:K96 K43 K107:K110 K121 K235 K172:K175 K186 K162:K163 K23 K166">
      <formula1>ROTENR2R3R5D20</formula1>
    </dataValidation>
    <dataValidation type="list" allowBlank="1" showInputMessage="1" showErrorMessage="1" sqref="K21:K22 K105:K106 K55 K33:K36 K122:K124 K44:K46 K111:K114 K133 K187:K189 K176:K179 K164:K165 K167:K171 K24:K26">
      <formula1>ROTENR2R3R5D24</formula1>
    </dataValidation>
    <dataValidation type="list" allowBlank="1" showInputMessage="1" showErrorMessage="1" sqref="K98:K102 K14:K18 K89:K93 K157:K161 K232:K234">
      <formula1>ROTENR2R3R5D18</formula1>
    </dataValidation>
    <dataValidation type="list" allowBlank="1" showInputMessage="1" showErrorMessage="1" sqref="K37:K39 K47:K48 K56:K58 K69 K115:K117 K125:K126 K134:K136 K145 K180:K185 K212:K213 K27:K28 K190:K191 K195:K197 K199:K202">
      <formula1>ROTENR2R3R5D32</formula1>
    </dataValidation>
    <dataValidation type="list" allowBlank="1" showInputMessage="1" showErrorMessage="1" sqref="K40:K42 K49:K54 K59:K66 K70:K74 K76 K81:K82 K118:K120 K214:K216 K137:K144 K198 K192:K194 K203:K209 K127:K132 K146:K153">
      <formula1>rotenr2r3r5d40</formula1>
    </dataValidation>
    <dataValidation type="list" allowBlank="1" showInputMessage="1" showErrorMessage="1" sqref="K67:K68 K75 K77:K80 K83:K87 K210:K211 K217:K230 K154:K155">
      <formula1>UNITEN2345D40</formula1>
    </dataValidation>
    <dataValidation type="list" allowBlank="1" showInputMessage="1" showErrorMessage="1" sqref="M29:M31 M14:M17 M232:M235 M172:M174 M89:M92 M94:M96 M157:M160 M107:M109 M98:M101">
      <formula1>PG19RIGA1</formula1>
    </dataValidation>
    <dataValidation type="list" allowBlank="1" showInputMessage="1" showErrorMessage="1" sqref="M113:M117 M74:M75 M49:M51 M63:M65 M35:M39 M178:M182 M192:M194 M206:M208 M217:M218 M150 M26:M28 M104:M106 M127:M129 M141:M143 M20:M22 M163:M165 M169:M171 M198">
      <formula1>PG19RIGA6</formula1>
    </dataValidation>
    <dataValidation type="list" allowBlank="1" showInputMessage="1" showErrorMessage="1" sqref="M40:M42 M52:M54 M195:M197 M66:M68 M76:M80 M86:M87 M151 M183:M185 M144 M209:M211 M118:M120 M130:M132 M219:M230">
      <formula1>PG19RIGA7</formula1>
    </dataValidation>
    <dataValidation type="list" allowBlank="1" showInputMessage="1" showErrorMessage="1" sqref="M69:M73 M145:M149 M212:M216">
      <formula1>PG19RIGA4</formula1>
    </dataValidation>
    <dataValidation type="list" allowBlank="1" showInputMessage="1" showErrorMessage="1" sqref="O157:O163 O89:O96 O98:O104 O232:O235 O14:O20 S14:S20 O107:O110 O172:O175 S29:S32 S43 O186 S89:S96 S121 O29:O32 O43 O121 S98:S104 S107:S110">
      <formula1>SIZE80</formula1>
    </dataValidation>
    <dataValidation type="list" allowBlank="1" showInputMessage="1" showErrorMessage="1" sqref="O21:O26 O105:O106 S21:S26 S55 O176:O179 O111:O114 O33:O36 O44:O46 O122:O124 O187:O189 O55 O133 S33:S36 S44:S46 S105:S106 S111:S114 S122:S124 S133 O164:O169">
      <formula1>SIZE90</formula1>
    </dataValidation>
    <dataValidation type="list" allowBlank="1" showInputMessage="1" showErrorMessage="1" sqref="O180:O182 O115:O117 O37:O39 O47:O48 O125:O126 O190:O191 O56:O58 O69 O134:O136 O199:O201 O212 O145 S37:S39 S47:S48 S56:S58 S69 S115:S117 S125:S126 S134:S136 S145 O27:O28 S27:S28 O170:O171">
      <formula1>SIZE112</formula1>
    </dataValidation>
    <dataValidation type="list" allowBlank="1" showInputMessage="1" showErrorMessage="1" sqref="O40:O42 O118:O120 O183:O185 O49:O54 O127:O132 S137:S142 O59:O64 O70:O73 O152 O137:O142 O202:O207 O81 O146:O149 O213:O216 S146:S149 S40:S42 S49:S54 S59:S64 S70:S73 S81 S118:S120 S127:S132 S152 O192:O197">
      <formula1>SIZE132</formula1>
    </dataValidation>
    <dataValidation type="list" allowBlank="1" showInputMessage="1" showErrorMessage="1" sqref="O65:O66 O143:O144 O208:O209 O74 O76 O82 O150:O151 S150:S151 S143:S144 O198 S65:S66 S74 S76 S82 S153 O153">
      <formula1>SIZE160</formula1>
    </dataValidation>
    <dataValidation type="list" allowBlank="1" showInputMessage="1" showErrorMessage="1" sqref="S77">
      <formula1>SIZE180</formula1>
    </dataValidation>
    <dataValidation type="list" allowBlank="1" showInputMessage="1" showErrorMessage="1" sqref="S78">
      <formula1>SIZE200</formula1>
    </dataValidation>
    <dataValidation type="list" allowBlank="1" showInputMessage="1" showErrorMessage="1" sqref="S79">
      <formula1>SIZE225</formula1>
    </dataValidation>
    <dataValidation type="list" allowBlank="1" showInputMessage="1" showErrorMessage="1" sqref="M32:M34 M18:M19 M43:M48 M161:M162 M175:M177 M186:M191 M55:M62 M93 M199:M205 M110:M112 M102:M103 M121:M126 M133:M140 M23:M25 M166:M168">
      <formula1>PG19RIGA3</formula1>
    </dataValidation>
    <dataValidation type="list" allowBlank="1" showInputMessage="1" showErrorMessage="1" sqref="S67:S68 S75 S80 S83:S87 S154:S155">
      <formula1>NMSR1</formula1>
    </dataValidation>
    <dataValidation type="list" allowBlank="1" showInputMessage="1" showErrorMessage="1" sqref="Q98:Q101 Q89:Q92 Q14:Q17">
      <formula1>GHISAR5</formula1>
    </dataValidation>
    <dataValidation type="list" allowBlank="1" showInputMessage="1" showErrorMessage="1" sqref="Q18:Q19 Q93 Q102:Q103">
      <formula1>GHISAR6</formula1>
    </dataValidation>
    <dataValidation type="list" allowBlank="1" showInputMessage="1" showErrorMessage="1" sqref="Q104:Q106 Q20:Q22 Q26:Q28">
      <formula1>GHISAR7</formula1>
    </dataValidation>
    <dataValidation type="list" allowBlank="1" showInputMessage="1" showErrorMessage="1" sqref="Q107:Q109 Q94:Q96 Q29:Q31">
      <formula1>BRONZOR8</formula1>
    </dataValidation>
    <dataValidation type="list" allowBlank="1" showInputMessage="1" showErrorMessage="1" sqref="Q110:Q112 Q32:Q34">
      <formula1>BRONZOR9</formula1>
    </dataValidation>
    <dataValidation type="list" allowBlank="1" showInputMessage="1" showErrorMessage="1" sqref="Q35:Q39 Q113:Q117">
      <formula1>GHBRR10</formula1>
    </dataValidation>
    <dataValidation type="list" allowBlank="1" showInputMessage="1" showErrorMessage="1" sqref="Q118:Q120 Q40:Q42">
      <formula1>BRONZOR11</formula1>
    </dataValidation>
    <dataValidation type="list" allowBlank="1" showInputMessage="1" showErrorMessage="1" sqref="Q121:Q124 Q43:Q46">
      <formula1>BRONZOR12</formula1>
    </dataValidation>
    <dataValidation type="list" allowBlank="1" showInputMessage="1" showErrorMessage="1" sqref="Q125:Q126 Q47:Q48">
      <formula1>BRONZOR13</formula1>
    </dataValidation>
    <dataValidation type="list" allowBlank="1" showInputMessage="1" showErrorMessage="1" sqref="Q127:Q129 Q49:Q51">
      <formula1>BRONZOR14</formula1>
    </dataValidation>
    <dataValidation type="list" allowBlank="1" showInputMessage="1" showErrorMessage="1" sqref="Q130:Q132 Q52:Q54">
      <formula1>BRONZOR15</formula1>
    </dataValidation>
    <dataValidation type="list" allowBlank="1" showInputMessage="1" showErrorMessage="1" sqref="Q133:Q135 Q55:Q57">
      <formula1>BRONZOR16</formula1>
    </dataValidation>
    <dataValidation type="list" allowBlank="1" showInputMessage="1" showErrorMessage="1" sqref="Q136:Q140 Q58:Q62">
      <formula1>BRONZOR17</formula1>
    </dataValidation>
    <dataValidation type="list" allowBlank="1" showInputMessage="1" showErrorMessage="1" sqref="Q63:Q65 Q141:Q143">
      <formula1>BRONZOR18</formula1>
    </dataValidation>
    <dataValidation type="list" allowBlank="1" showInputMessage="1" showErrorMessage="1" sqref="Q66:Q68 Q144">
      <formula1>BRONZOR19</formula1>
    </dataValidation>
    <dataValidation type="list" allowBlank="1" showInputMessage="1" showErrorMessage="1" sqref="Q69:Q73 Q145:Q149">
      <formula1>BRONZOR21</formula1>
    </dataValidation>
    <dataValidation type="list" allowBlank="1" showInputMessage="1" showErrorMessage="1" sqref="Q150 Q74:Q75">
      <formula1>BRONZOR22</formula1>
    </dataValidation>
    <dataValidation type="list" allowBlank="1" showInputMessage="1" showErrorMessage="1" sqref="Q151 Q76:Q80">
      <formula1>BRONZOR23</formula1>
    </dataValidation>
    <dataValidation type="list" allowBlank="1" showInputMessage="1" showErrorMessage="1" sqref="Q81:Q85 Q152:Q155">
      <formula1>BRONZOR26</formula1>
    </dataValidation>
    <dataValidation type="list" allowBlank="1" showInputMessage="1" showErrorMessage="1" sqref="Q86:Q87">
      <formula1>BRONZOR27</formula1>
    </dataValidation>
  </dataValidations>
  <hyperlinks>
    <hyperlink ref="H5" location="indice!A1" display="INDICE"/>
    <hyperlink ref="H6" location="A279" display="KIT AGGIUNTIVI"/>
    <hyperlink ref="I6" location="A279" display="ADDITIONAL KIT"/>
    <hyperlink ref="I262" location="A1" display="TORNA SU"/>
    <hyperlink ref="I263" location="A1" display="BACK TO TOP"/>
    <hyperlink ref="I243" location="A1" display="TORNA SU"/>
    <hyperlink ref="I244" location="A1" display="BACK TO TOP"/>
  </hyperlinks>
  <pageMargins left="0.75" right="0.75" top="1" bottom="1" header="0.5" footer="0.5"/>
  <pageSetup paperSize="9" orientation="portrait" horizontalDpi="4294967292" verticalDpi="4294967292"/>
  <headerFooter alignWithMargins="0"/>
  <ignoredErrors>
    <ignoredError sqref="L14:X18 L21:X31 L20 T20:X20 L42:X47 L41 N41:X41 L49:X79 L48 N48:X48 L156:X160 L85:P85 R85:X85 L199:X216 L161:Q162 S161:X162 L163:X197 L231:X235 L218:X218 L217 N217:X217 L221:L230 N221:X230 L220:X220 L219 N219:X219 L86 L81:X84 L80 N80:X80 L87:M87 O86:X87 L40:X40 L39 N39:X39 L32:X38 L88:X153 L154:X155 N20:R20 L19 N19:X19" unlockedFormula="1"/>
    <ignoredError sqref="A90:A91 A46 A83:A87 A233:A235 A51 A61 A67:A68 A75 A77:A80 A94 A189 A194 A198 A204 A207:A208 A210:A211 A217:A230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giranti!$H$10</xm:f>
          </x14:formula1>
          <xm:sqref>Q161:Q162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1">
    <tabColor theme="8" tint="-0.249977111117893"/>
  </sheetPr>
  <dimension ref="A1:I161"/>
  <sheetViews>
    <sheetView zoomScaleNormal="100" zoomScalePageLayoutView="120" workbookViewId="0">
      <selection activeCell="A3" sqref="A3:A4"/>
    </sheetView>
  </sheetViews>
  <sheetFormatPr defaultColWidth="10.85546875" defaultRowHeight="14.25" customHeight="1" x14ac:dyDescent="0.2"/>
  <cols>
    <col min="1" max="1" width="18.42578125" style="41" bestFit="1" customWidth="1"/>
    <col min="2" max="2" width="5.42578125" style="41" customWidth="1"/>
    <col min="3" max="3" width="5.140625" style="41" bestFit="1" customWidth="1"/>
    <col min="4" max="4" width="43.42578125" style="41" bestFit="1" customWidth="1"/>
    <col min="5" max="5" width="14" style="43" bestFit="1" customWidth="1"/>
    <col min="6" max="6" width="13" style="41" bestFit="1" customWidth="1"/>
    <col min="7" max="7" width="7.85546875" style="41" bestFit="1" customWidth="1"/>
    <col min="8" max="8" width="17.42578125" style="41" bestFit="1" customWidth="1"/>
    <col min="9" max="9" width="15.85546875" style="44" bestFit="1" customWidth="1"/>
    <col min="10" max="16384" width="10.85546875" style="41"/>
  </cols>
  <sheetData>
    <row r="1" spans="1:9" ht="14.25" customHeight="1" x14ac:dyDescent="0.2">
      <c r="A1" s="317" t="s">
        <v>8513</v>
      </c>
      <c r="B1" s="317"/>
      <c r="C1" s="317"/>
      <c r="D1" s="317"/>
      <c r="E1" s="317"/>
      <c r="F1" s="317"/>
      <c r="G1" s="317"/>
      <c r="H1" s="317"/>
      <c r="I1" s="317"/>
    </row>
    <row r="2" spans="1:9" ht="14.25" customHeight="1" x14ac:dyDescent="0.2">
      <c r="A2" s="317" t="s">
        <v>8514</v>
      </c>
      <c r="B2" s="317"/>
      <c r="C2" s="317"/>
      <c r="D2" s="317"/>
      <c r="E2" s="317"/>
      <c r="F2" s="317"/>
      <c r="G2" s="317"/>
      <c r="H2" s="317"/>
      <c r="I2" s="317"/>
    </row>
    <row r="3" spans="1:9" ht="14.25" customHeight="1" x14ac:dyDescent="0.2">
      <c r="A3" s="292" t="s">
        <v>2546</v>
      </c>
      <c r="B3" s="79"/>
      <c r="C3" s="79"/>
      <c r="D3" s="79"/>
      <c r="E3" s="79"/>
      <c r="F3" s="79"/>
      <c r="G3" s="79"/>
      <c r="H3" s="79"/>
      <c r="I3" s="79"/>
    </row>
    <row r="4" spans="1:9" ht="14.25" customHeight="1" x14ac:dyDescent="0.2">
      <c r="A4" s="292"/>
      <c r="B4" s="79"/>
      <c r="C4" s="79"/>
      <c r="D4" s="79"/>
      <c r="E4" s="79"/>
      <c r="F4" s="79"/>
      <c r="G4" s="79"/>
      <c r="H4" s="79"/>
      <c r="I4" s="79"/>
    </row>
    <row r="5" spans="1:9" ht="14.25" customHeight="1" x14ac:dyDescent="0.2">
      <c r="A5" s="173" t="s">
        <v>100</v>
      </c>
      <c r="B5" s="173"/>
      <c r="C5" s="173"/>
      <c r="D5" s="173"/>
      <c r="E5" s="173"/>
      <c r="F5" s="173"/>
      <c r="G5" s="173"/>
      <c r="H5" s="182" t="s">
        <v>2224</v>
      </c>
      <c r="I5" s="159"/>
    </row>
    <row r="6" spans="1:9" ht="13.5" customHeight="1" x14ac:dyDescent="0.2">
      <c r="A6" s="173" t="s">
        <v>79</v>
      </c>
      <c r="B6" s="173"/>
      <c r="C6" s="173"/>
      <c r="D6" s="173"/>
      <c r="E6" s="173"/>
      <c r="F6" s="173"/>
      <c r="G6" s="173"/>
      <c r="H6" s="173"/>
      <c r="I6" s="159"/>
    </row>
    <row r="7" spans="1:9" ht="14.25" customHeight="1" x14ac:dyDescent="0.2">
      <c r="A7" s="155" t="s">
        <v>4082</v>
      </c>
      <c r="B7" s="168" t="s">
        <v>4079</v>
      </c>
      <c r="C7" s="173"/>
      <c r="D7" s="173"/>
      <c r="E7" s="173"/>
      <c r="F7" s="173"/>
      <c r="G7" s="173"/>
      <c r="H7" s="162"/>
      <c r="I7" s="163"/>
    </row>
    <row r="8" spans="1:9" ht="14.25" customHeight="1" x14ac:dyDescent="0.2">
      <c r="A8" s="173" t="s">
        <v>4145</v>
      </c>
      <c r="B8" s="168" t="s">
        <v>4146</v>
      </c>
      <c r="C8" s="173"/>
      <c r="D8" s="173"/>
      <c r="E8" s="173"/>
      <c r="F8" s="173"/>
      <c r="G8" s="173"/>
      <c r="H8" s="173" t="s">
        <v>2223</v>
      </c>
      <c r="I8" s="156">
        <f>IF(indice!$C$121="",indice!$D$7,indice!$C$121)</f>
        <v>0</v>
      </c>
    </row>
    <row r="9" spans="1:9" ht="14.25" customHeight="1" x14ac:dyDescent="0.2">
      <c r="A9" s="173" t="s">
        <v>4087</v>
      </c>
      <c r="B9" s="168" t="s">
        <v>4088</v>
      </c>
      <c r="C9" s="173"/>
      <c r="D9" s="173"/>
      <c r="E9" s="173"/>
      <c r="F9" s="173"/>
      <c r="G9" s="173"/>
      <c r="H9" s="173" t="s">
        <v>2221</v>
      </c>
      <c r="I9" s="156">
        <f>indice!$E$10</f>
        <v>0</v>
      </c>
    </row>
    <row r="10" spans="1:9" ht="14.25" customHeight="1" x14ac:dyDescent="0.2">
      <c r="A10" s="173" t="s">
        <v>4135</v>
      </c>
      <c r="B10" s="168" t="s">
        <v>4136</v>
      </c>
      <c r="C10" s="173"/>
      <c r="D10" s="173"/>
      <c r="E10" s="173"/>
      <c r="F10" s="173"/>
      <c r="G10" s="173"/>
      <c r="H10" s="173" t="s">
        <v>2221</v>
      </c>
      <c r="I10" s="156">
        <f>indice!$F$10</f>
        <v>0</v>
      </c>
    </row>
    <row r="11" spans="1:9" ht="14.25" customHeight="1" x14ac:dyDescent="0.2">
      <c r="A11" s="173" t="s">
        <v>4137</v>
      </c>
      <c r="B11" s="168" t="s">
        <v>4138</v>
      </c>
      <c r="C11" s="173"/>
      <c r="D11" s="173"/>
      <c r="E11" s="173"/>
      <c r="F11" s="173"/>
      <c r="G11" s="173"/>
      <c r="H11" s="173"/>
      <c r="I11" s="156"/>
    </row>
    <row r="12" spans="1:9" ht="14.25" customHeight="1" x14ac:dyDescent="0.2">
      <c r="A12" s="173" t="s">
        <v>4147</v>
      </c>
      <c r="B12" s="168" t="s">
        <v>4148</v>
      </c>
      <c r="C12" s="173"/>
      <c r="D12" s="173"/>
      <c r="E12" s="173"/>
      <c r="F12" s="173"/>
      <c r="G12" s="173"/>
      <c r="H12" s="173"/>
      <c r="I12" s="156"/>
    </row>
    <row r="13" spans="1:9" ht="14.25" customHeight="1" x14ac:dyDescent="0.2">
      <c r="A13" s="173" t="s">
        <v>4149</v>
      </c>
      <c r="B13" s="168" t="s">
        <v>333</v>
      </c>
      <c r="C13" s="173"/>
      <c r="D13" s="173"/>
      <c r="E13" s="173"/>
      <c r="F13" s="173"/>
      <c r="G13" s="173"/>
      <c r="H13" s="173"/>
      <c r="I13" s="156"/>
    </row>
    <row r="14" spans="1:9" ht="14.25" customHeight="1" x14ac:dyDescent="0.2">
      <c r="A14" s="173" t="s">
        <v>4150</v>
      </c>
      <c r="B14" s="168" t="s">
        <v>4151</v>
      </c>
      <c r="C14" s="173"/>
      <c r="D14" s="173"/>
      <c r="E14" s="173"/>
      <c r="F14" s="173"/>
      <c r="G14" s="173"/>
      <c r="H14" s="173"/>
      <c r="I14" s="156"/>
    </row>
    <row r="15" spans="1:9" ht="14.25" customHeight="1" x14ac:dyDescent="0.2">
      <c r="A15" s="111" t="s">
        <v>4077</v>
      </c>
      <c r="B15" s="56" t="s">
        <v>2040</v>
      </c>
      <c r="C15" s="55"/>
      <c r="D15" s="96" t="s">
        <v>2038</v>
      </c>
      <c r="E15" s="57" t="s">
        <v>143</v>
      </c>
      <c r="F15" s="67" t="s">
        <v>145</v>
      </c>
      <c r="G15" s="67" t="s">
        <v>127</v>
      </c>
      <c r="H15" s="67" t="s">
        <v>148</v>
      </c>
      <c r="I15" s="68" t="s">
        <v>150</v>
      </c>
    </row>
    <row r="16" spans="1:9" ht="14.25" customHeight="1" x14ac:dyDescent="0.2">
      <c r="A16" s="115" t="s">
        <v>4078</v>
      </c>
      <c r="B16" s="56" t="s">
        <v>2041</v>
      </c>
      <c r="C16" s="56"/>
      <c r="D16" s="96" t="s">
        <v>2039</v>
      </c>
      <c r="E16" s="58" t="s">
        <v>144</v>
      </c>
      <c r="F16" s="69" t="s">
        <v>146</v>
      </c>
      <c r="G16" s="69" t="s">
        <v>147</v>
      </c>
      <c r="H16" s="69" t="s">
        <v>149</v>
      </c>
      <c r="I16" s="70" t="s">
        <v>151</v>
      </c>
    </row>
    <row r="17" spans="1:9" ht="14.25" customHeight="1" x14ac:dyDescent="0.2">
      <c r="A17" s="22"/>
      <c r="B17" s="22" t="s">
        <v>159</v>
      </c>
      <c r="C17" s="22" t="s">
        <v>0</v>
      </c>
      <c r="D17" s="22"/>
      <c r="E17" s="24" t="s">
        <v>15</v>
      </c>
      <c r="F17" s="36"/>
      <c r="G17" s="36"/>
      <c r="H17" s="36" t="str">
        <f>E17</f>
        <v>€</v>
      </c>
      <c r="I17" s="24">
        <f>$I$9</f>
        <v>0</v>
      </c>
    </row>
    <row r="18" spans="1:9" ht="14.25" customHeight="1" x14ac:dyDescent="0.2">
      <c r="A18" s="22" t="s">
        <v>4896</v>
      </c>
      <c r="B18" s="22">
        <v>0.37</v>
      </c>
      <c r="C18" s="22">
        <v>0.5</v>
      </c>
      <c r="D18" s="22">
        <v>16402450000</v>
      </c>
      <c r="E18" s="36">
        <v>346.07</v>
      </c>
      <c r="F18" s="35"/>
      <c r="G18" s="36">
        <f>IF(F18="",IF($I$8="","",$I$8),F18)</f>
        <v>0</v>
      </c>
      <c r="H18" s="36">
        <f>ROUND(E18*(G18),2)</f>
        <v>0</v>
      </c>
      <c r="I18" s="24">
        <f>H18*$I$10</f>
        <v>0</v>
      </c>
    </row>
    <row r="19" spans="1:9" ht="14.25" customHeight="1" x14ac:dyDescent="0.2">
      <c r="A19" s="22" t="s">
        <v>4897</v>
      </c>
      <c r="B19" s="22">
        <v>0.55000000000000004</v>
      </c>
      <c r="C19" s="22">
        <v>0.75</v>
      </c>
      <c r="D19" s="22">
        <v>16402470000</v>
      </c>
      <c r="E19" s="36">
        <v>356.57</v>
      </c>
      <c r="F19" s="35"/>
      <c r="G19" s="36">
        <f t="shared" ref="G19:G26" si="0">IF(F19="",IF($I$8="","",$I$8),F19)</f>
        <v>0</v>
      </c>
      <c r="H19" s="36">
        <f t="shared" ref="H19:H26" si="1">ROUND(E19*(G19),2)</f>
        <v>0</v>
      </c>
      <c r="I19" s="24">
        <f t="shared" ref="I19:I26" si="2">H19*$I$10</f>
        <v>0</v>
      </c>
    </row>
    <row r="20" spans="1:9" ht="14.25" customHeight="1" x14ac:dyDescent="0.2">
      <c r="A20" s="22" t="s">
        <v>4898</v>
      </c>
      <c r="B20" s="22">
        <v>0.75</v>
      </c>
      <c r="C20" s="22">
        <v>1</v>
      </c>
      <c r="D20" s="22">
        <v>16402490000</v>
      </c>
      <c r="E20" s="36">
        <v>374.06</v>
      </c>
      <c r="F20" s="35"/>
      <c r="G20" s="36">
        <f t="shared" si="0"/>
        <v>0</v>
      </c>
      <c r="H20" s="36">
        <f t="shared" si="1"/>
        <v>0</v>
      </c>
      <c r="I20" s="24">
        <f t="shared" si="2"/>
        <v>0</v>
      </c>
    </row>
    <row r="21" spans="1:9" ht="14.25" customHeight="1" x14ac:dyDescent="0.2">
      <c r="A21" s="22" t="s">
        <v>4899</v>
      </c>
      <c r="B21" s="22">
        <v>1.1000000000000001</v>
      </c>
      <c r="C21" s="22">
        <v>1.5</v>
      </c>
      <c r="D21" s="22">
        <v>16402510000</v>
      </c>
      <c r="E21" s="36">
        <v>400.23</v>
      </c>
      <c r="F21" s="35"/>
      <c r="G21" s="36">
        <f t="shared" si="0"/>
        <v>0</v>
      </c>
      <c r="H21" s="36">
        <f t="shared" si="1"/>
        <v>0</v>
      </c>
      <c r="I21" s="24">
        <f t="shared" si="2"/>
        <v>0</v>
      </c>
    </row>
    <row r="22" spans="1:9" ht="14.25" customHeight="1" x14ac:dyDescent="0.2">
      <c r="A22" s="22" t="s">
        <v>4900</v>
      </c>
      <c r="B22" s="22">
        <v>1.5</v>
      </c>
      <c r="C22" s="22">
        <v>2</v>
      </c>
      <c r="D22" s="22">
        <v>16402530000</v>
      </c>
      <c r="E22" s="36">
        <v>449.19</v>
      </c>
      <c r="F22" s="35"/>
      <c r="G22" s="36">
        <f t="shared" si="0"/>
        <v>0</v>
      </c>
      <c r="H22" s="36">
        <f t="shared" si="1"/>
        <v>0</v>
      </c>
      <c r="I22" s="24">
        <f t="shared" si="2"/>
        <v>0</v>
      </c>
    </row>
    <row r="23" spans="1:9" ht="14.25" customHeight="1" x14ac:dyDescent="0.2">
      <c r="A23" s="22" t="s">
        <v>4901</v>
      </c>
      <c r="B23" s="22">
        <v>2.2000000000000002</v>
      </c>
      <c r="C23" s="22">
        <v>3</v>
      </c>
      <c r="D23" s="22">
        <v>16402550000</v>
      </c>
      <c r="E23" s="36">
        <v>547.08000000000004</v>
      </c>
      <c r="F23" s="35"/>
      <c r="G23" s="36">
        <f t="shared" si="0"/>
        <v>0</v>
      </c>
      <c r="H23" s="36">
        <f t="shared" si="1"/>
        <v>0</v>
      </c>
      <c r="I23" s="24">
        <f t="shared" si="2"/>
        <v>0</v>
      </c>
    </row>
    <row r="24" spans="1:9" ht="14.25" customHeight="1" x14ac:dyDescent="0.2">
      <c r="A24" s="22" t="s">
        <v>4902</v>
      </c>
      <c r="B24" s="22">
        <v>3</v>
      </c>
      <c r="C24" s="22">
        <v>4</v>
      </c>
      <c r="D24" s="22">
        <v>16402570000</v>
      </c>
      <c r="E24" s="36">
        <v>690.39</v>
      </c>
      <c r="F24" s="35"/>
      <c r="G24" s="36">
        <f t="shared" si="0"/>
        <v>0</v>
      </c>
      <c r="H24" s="36">
        <f t="shared" si="1"/>
        <v>0</v>
      </c>
      <c r="I24" s="24">
        <f t="shared" si="2"/>
        <v>0</v>
      </c>
    </row>
    <row r="25" spans="1:9" ht="14.25" customHeight="1" x14ac:dyDescent="0.2">
      <c r="A25" s="22" t="s">
        <v>4903</v>
      </c>
      <c r="B25" s="22">
        <v>4</v>
      </c>
      <c r="C25" s="22">
        <v>5.5</v>
      </c>
      <c r="D25" s="22">
        <v>16402590000</v>
      </c>
      <c r="E25" s="36">
        <v>859.96</v>
      </c>
      <c r="F25" s="35"/>
      <c r="G25" s="36">
        <f t="shared" si="0"/>
        <v>0</v>
      </c>
      <c r="H25" s="36">
        <f t="shared" si="1"/>
        <v>0</v>
      </c>
      <c r="I25" s="24">
        <f t="shared" si="2"/>
        <v>0</v>
      </c>
    </row>
    <row r="26" spans="1:9" ht="14.25" customHeight="1" x14ac:dyDescent="0.2">
      <c r="A26" s="22" t="s">
        <v>4904</v>
      </c>
      <c r="B26" s="22">
        <v>5.5</v>
      </c>
      <c r="C26" s="22">
        <v>7.5</v>
      </c>
      <c r="D26" s="22">
        <v>16402600000</v>
      </c>
      <c r="E26" s="36">
        <v>977.05</v>
      </c>
      <c r="F26" s="35"/>
      <c r="G26" s="36">
        <f t="shared" si="0"/>
        <v>0</v>
      </c>
      <c r="H26" s="36">
        <f t="shared" si="1"/>
        <v>0</v>
      </c>
      <c r="I26" s="24">
        <f t="shared" si="2"/>
        <v>0</v>
      </c>
    </row>
    <row r="27" spans="1:9" ht="14.25" customHeight="1" x14ac:dyDescent="0.25">
      <c r="A27" s="173"/>
      <c r="B27" s="168"/>
      <c r="C27" s="173"/>
      <c r="D27" s="173"/>
      <c r="E27" s="179"/>
      <c r="F27" s="173"/>
      <c r="G27" s="173"/>
      <c r="H27" s="173"/>
      <c r="I27" s="156"/>
    </row>
    <row r="28" spans="1:9" ht="14.25" customHeight="1" x14ac:dyDescent="0.2">
      <c r="A28" s="22" t="s">
        <v>4905</v>
      </c>
      <c r="B28" s="22">
        <v>0.37</v>
      </c>
      <c r="C28" s="22">
        <v>0.5</v>
      </c>
      <c r="D28" s="22">
        <v>16402380000</v>
      </c>
      <c r="E28" s="36">
        <v>346.07</v>
      </c>
      <c r="F28" s="22"/>
      <c r="G28" s="36">
        <f t="shared" ref="G28:G33" si="3">IF(F28="",IF($I$8="","",$I$8),F28)</f>
        <v>0</v>
      </c>
      <c r="H28" s="36">
        <f t="shared" ref="H28:H33" si="4">ROUND(E28*(G28),2)</f>
        <v>0</v>
      </c>
      <c r="I28" s="24">
        <f t="shared" ref="I28:I33" si="5">H28*$I$10</f>
        <v>0</v>
      </c>
    </row>
    <row r="29" spans="1:9" ht="14.25" customHeight="1" x14ac:dyDescent="0.2">
      <c r="A29" s="22" t="s">
        <v>4906</v>
      </c>
      <c r="B29" s="22">
        <v>0.55000000000000004</v>
      </c>
      <c r="C29" s="22">
        <v>0.75</v>
      </c>
      <c r="D29" s="22">
        <v>16402390000</v>
      </c>
      <c r="E29" s="36">
        <v>356.57</v>
      </c>
      <c r="F29" s="22"/>
      <c r="G29" s="36">
        <f t="shared" si="3"/>
        <v>0</v>
      </c>
      <c r="H29" s="36">
        <f t="shared" si="4"/>
        <v>0</v>
      </c>
      <c r="I29" s="24">
        <f t="shared" si="5"/>
        <v>0</v>
      </c>
    </row>
    <row r="30" spans="1:9" ht="14.25" customHeight="1" x14ac:dyDescent="0.2">
      <c r="A30" s="22" t="s">
        <v>4907</v>
      </c>
      <c r="B30" s="22">
        <v>0.75</v>
      </c>
      <c r="C30" s="22">
        <v>1</v>
      </c>
      <c r="D30" s="22">
        <v>16402400000</v>
      </c>
      <c r="E30" s="36">
        <v>384.54</v>
      </c>
      <c r="F30" s="22"/>
      <c r="G30" s="36">
        <f t="shared" si="3"/>
        <v>0</v>
      </c>
      <c r="H30" s="36">
        <f t="shared" si="4"/>
        <v>0</v>
      </c>
      <c r="I30" s="24">
        <f t="shared" si="5"/>
        <v>0</v>
      </c>
    </row>
    <row r="31" spans="1:9" ht="14.25" customHeight="1" x14ac:dyDescent="0.2">
      <c r="A31" s="22" t="s">
        <v>4908</v>
      </c>
      <c r="B31" s="22">
        <v>1.1000000000000001</v>
      </c>
      <c r="C31" s="22">
        <v>1.5</v>
      </c>
      <c r="D31" s="22">
        <v>16402410000</v>
      </c>
      <c r="E31" s="36">
        <v>433.48</v>
      </c>
      <c r="F31" s="22"/>
      <c r="G31" s="36">
        <f t="shared" si="3"/>
        <v>0</v>
      </c>
      <c r="H31" s="36">
        <f t="shared" si="4"/>
        <v>0</v>
      </c>
      <c r="I31" s="24">
        <f t="shared" si="5"/>
        <v>0</v>
      </c>
    </row>
    <row r="32" spans="1:9" ht="14.25" customHeight="1" x14ac:dyDescent="0.2">
      <c r="A32" s="22" t="s">
        <v>4909</v>
      </c>
      <c r="B32" s="22">
        <v>1.5</v>
      </c>
      <c r="C32" s="22">
        <v>2</v>
      </c>
      <c r="D32" s="22">
        <v>16402420000</v>
      </c>
      <c r="E32" s="36">
        <v>524.37</v>
      </c>
      <c r="F32" s="22"/>
      <c r="G32" s="36">
        <f t="shared" si="3"/>
        <v>0</v>
      </c>
      <c r="H32" s="36">
        <f t="shared" si="4"/>
        <v>0</v>
      </c>
      <c r="I32" s="24">
        <f t="shared" si="5"/>
        <v>0</v>
      </c>
    </row>
    <row r="33" spans="1:9" ht="14.25" customHeight="1" x14ac:dyDescent="0.2">
      <c r="A33" s="22" t="s">
        <v>4910</v>
      </c>
      <c r="B33" s="22">
        <v>2.2000000000000002</v>
      </c>
      <c r="C33" s="22">
        <v>3</v>
      </c>
      <c r="D33" s="22">
        <v>16402430000</v>
      </c>
      <c r="E33" s="36">
        <v>658.94</v>
      </c>
      <c r="F33" s="22"/>
      <c r="G33" s="36">
        <f t="shared" si="3"/>
        <v>0</v>
      </c>
      <c r="H33" s="36">
        <f t="shared" si="4"/>
        <v>0</v>
      </c>
      <c r="I33" s="24">
        <f t="shared" si="5"/>
        <v>0</v>
      </c>
    </row>
    <row r="34" spans="1:9" ht="14.25" customHeight="1" x14ac:dyDescent="0.25">
      <c r="A34" s="173"/>
      <c r="B34" s="168"/>
      <c r="C34" s="173"/>
      <c r="D34" s="173" t="s">
        <v>4109</v>
      </c>
      <c r="E34" s="179"/>
      <c r="F34" s="173"/>
      <c r="G34" s="173"/>
      <c r="H34" s="173"/>
      <c r="I34" s="156"/>
    </row>
    <row r="35" spans="1:9" ht="14.25" customHeight="1" x14ac:dyDescent="0.2">
      <c r="A35" s="22" t="s">
        <v>2548</v>
      </c>
      <c r="B35" s="22">
        <v>4</v>
      </c>
      <c r="C35" s="22">
        <v>5.5</v>
      </c>
      <c r="D35" s="22">
        <v>16520020000</v>
      </c>
      <c r="E35" s="36">
        <v>1934.19</v>
      </c>
      <c r="F35" s="35"/>
      <c r="G35" s="36">
        <f t="shared" ref="G35:G59" si="6">IF(F35="",IF($I$8="","",$I$8),F35)</f>
        <v>0</v>
      </c>
      <c r="H35" s="36">
        <f t="shared" ref="H35:H45" si="7">ROUND(E35*(G35),2)</f>
        <v>0</v>
      </c>
      <c r="I35" s="24">
        <f t="shared" ref="I35:I61" si="8">H35*$I$10</f>
        <v>0</v>
      </c>
    </row>
    <row r="36" spans="1:9" ht="14.25" customHeight="1" x14ac:dyDescent="0.2">
      <c r="A36" s="22" t="s">
        <v>2549</v>
      </c>
      <c r="B36" s="22">
        <v>5.5</v>
      </c>
      <c r="C36" s="22">
        <v>7.5</v>
      </c>
      <c r="D36" s="22">
        <v>16520060000</v>
      </c>
      <c r="E36" s="36">
        <v>1944.05</v>
      </c>
      <c r="F36" s="35"/>
      <c r="G36" s="36">
        <f t="shared" si="6"/>
        <v>0</v>
      </c>
      <c r="H36" s="36">
        <f t="shared" si="7"/>
        <v>0</v>
      </c>
      <c r="I36" s="24">
        <f t="shared" si="8"/>
        <v>0</v>
      </c>
    </row>
    <row r="37" spans="1:9" ht="14.25" customHeight="1" x14ac:dyDescent="0.2">
      <c r="A37" s="22" t="s">
        <v>2550</v>
      </c>
      <c r="B37" s="22">
        <v>7.5</v>
      </c>
      <c r="C37" s="22">
        <v>10</v>
      </c>
      <c r="D37" s="22">
        <v>16520100000</v>
      </c>
      <c r="E37" s="36">
        <v>2108.94</v>
      </c>
      <c r="F37" s="35"/>
      <c r="G37" s="36">
        <f t="shared" si="6"/>
        <v>0</v>
      </c>
      <c r="H37" s="36">
        <f t="shared" si="7"/>
        <v>0</v>
      </c>
      <c r="I37" s="24">
        <f t="shared" si="8"/>
        <v>0</v>
      </c>
    </row>
    <row r="38" spans="1:9" ht="14.25" customHeight="1" x14ac:dyDescent="0.2">
      <c r="A38" s="22" t="s">
        <v>2551</v>
      </c>
      <c r="B38" s="22">
        <v>9.1999999999999993</v>
      </c>
      <c r="C38" s="22">
        <v>12.5</v>
      </c>
      <c r="D38" s="22">
        <v>16520140000</v>
      </c>
      <c r="E38" s="36">
        <v>2300.23</v>
      </c>
      <c r="F38" s="35"/>
      <c r="G38" s="36">
        <f t="shared" si="6"/>
        <v>0</v>
      </c>
      <c r="H38" s="36">
        <f t="shared" si="7"/>
        <v>0</v>
      </c>
      <c r="I38" s="24">
        <f t="shared" si="8"/>
        <v>0</v>
      </c>
    </row>
    <row r="39" spans="1:9" ht="14.25" customHeight="1" x14ac:dyDescent="0.2">
      <c r="A39" s="22" t="s">
        <v>2552</v>
      </c>
      <c r="B39" s="22">
        <v>11</v>
      </c>
      <c r="C39" s="22">
        <v>15</v>
      </c>
      <c r="D39" s="22">
        <v>16520180000</v>
      </c>
      <c r="E39" s="36">
        <v>2404.11</v>
      </c>
      <c r="F39" s="35"/>
      <c r="G39" s="36">
        <f t="shared" si="6"/>
        <v>0</v>
      </c>
      <c r="H39" s="36">
        <f t="shared" si="7"/>
        <v>0</v>
      </c>
      <c r="I39" s="24">
        <f t="shared" si="8"/>
        <v>0</v>
      </c>
    </row>
    <row r="40" spans="1:9" ht="14.25" customHeight="1" x14ac:dyDescent="0.2">
      <c r="A40" s="22" t="s">
        <v>2553</v>
      </c>
      <c r="B40" s="22">
        <v>13</v>
      </c>
      <c r="C40" s="22">
        <v>17.5</v>
      </c>
      <c r="D40" s="22">
        <v>16520220000</v>
      </c>
      <c r="E40" s="36">
        <v>2661.35</v>
      </c>
      <c r="F40" s="35"/>
      <c r="G40" s="36">
        <f t="shared" si="6"/>
        <v>0</v>
      </c>
      <c r="H40" s="36">
        <f t="shared" si="7"/>
        <v>0</v>
      </c>
      <c r="I40" s="24">
        <f t="shared" si="8"/>
        <v>0</v>
      </c>
    </row>
    <row r="41" spans="1:9" ht="14.25" customHeight="1" x14ac:dyDescent="0.2">
      <c r="A41" s="22" t="s">
        <v>2554</v>
      </c>
      <c r="B41" s="22">
        <v>15</v>
      </c>
      <c r="C41" s="22">
        <v>20</v>
      </c>
      <c r="D41" s="22">
        <v>16520260000</v>
      </c>
      <c r="E41" s="36">
        <v>2885.61</v>
      </c>
      <c r="F41" s="35"/>
      <c r="G41" s="36">
        <f t="shared" si="6"/>
        <v>0</v>
      </c>
      <c r="H41" s="36">
        <f t="shared" si="7"/>
        <v>0</v>
      </c>
      <c r="I41" s="24">
        <f t="shared" si="8"/>
        <v>0</v>
      </c>
    </row>
    <row r="42" spans="1:9" ht="14.25" customHeight="1" x14ac:dyDescent="0.2">
      <c r="A42" s="22" t="s">
        <v>2555</v>
      </c>
      <c r="B42" s="22">
        <v>18.5</v>
      </c>
      <c r="C42" s="22">
        <v>25</v>
      </c>
      <c r="D42" s="22">
        <v>16520300000</v>
      </c>
      <c r="E42" s="36">
        <v>3108.2</v>
      </c>
      <c r="F42" s="35"/>
      <c r="G42" s="36">
        <f t="shared" si="6"/>
        <v>0</v>
      </c>
      <c r="H42" s="36">
        <f t="shared" si="7"/>
        <v>0</v>
      </c>
      <c r="I42" s="24">
        <f t="shared" si="8"/>
        <v>0</v>
      </c>
    </row>
    <row r="43" spans="1:9" ht="14.25" customHeight="1" x14ac:dyDescent="0.2">
      <c r="A43" s="22" t="s">
        <v>2556</v>
      </c>
      <c r="B43" s="22">
        <v>22</v>
      </c>
      <c r="C43" s="22">
        <v>30</v>
      </c>
      <c r="D43" s="22">
        <v>16520340000</v>
      </c>
      <c r="E43" s="36">
        <v>3591.34</v>
      </c>
      <c r="F43" s="35"/>
      <c r="G43" s="36">
        <f t="shared" si="6"/>
        <v>0</v>
      </c>
      <c r="H43" s="36">
        <f t="shared" si="7"/>
        <v>0</v>
      </c>
      <c r="I43" s="24">
        <f t="shared" si="8"/>
        <v>0</v>
      </c>
    </row>
    <row r="44" spans="1:9" ht="14.25" customHeight="1" x14ac:dyDescent="0.2">
      <c r="A44" s="22" t="s">
        <v>2557</v>
      </c>
      <c r="B44" s="22">
        <v>26</v>
      </c>
      <c r="C44" s="22">
        <v>35</v>
      </c>
      <c r="D44" s="22">
        <v>16520380000</v>
      </c>
      <c r="E44" s="36">
        <v>3939.27</v>
      </c>
      <c r="F44" s="35"/>
      <c r="G44" s="36">
        <f t="shared" si="6"/>
        <v>0</v>
      </c>
      <c r="H44" s="36">
        <f t="shared" si="7"/>
        <v>0</v>
      </c>
      <c r="I44" s="24">
        <f t="shared" si="8"/>
        <v>0</v>
      </c>
    </row>
    <row r="45" spans="1:9" ht="14.25" customHeight="1" x14ac:dyDescent="0.2">
      <c r="A45" s="22" t="s">
        <v>2558</v>
      </c>
      <c r="B45" s="22">
        <v>30</v>
      </c>
      <c r="C45" s="22">
        <v>40</v>
      </c>
      <c r="D45" s="22">
        <v>16520420000</v>
      </c>
      <c r="E45" s="36">
        <v>4369.63</v>
      </c>
      <c r="F45" s="35"/>
      <c r="G45" s="36">
        <f t="shared" si="6"/>
        <v>0</v>
      </c>
      <c r="H45" s="36">
        <f t="shared" si="7"/>
        <v>0</v>
      </c>
      <c r="I45" s="24">
        <f t="shared" si="8"/>
        <v>0</v>
      </c>
    </row>
    <row r="46" spans="1:9" ht="14.25" customHeight="1" x14ac:dyDescent="0.2">
      <c r="A46" s="22" t="s">
        <v>2559</v>
      </c>
      <c r="B46" s="22">
        <v>37</v>
      </c>
      <c r="C46" s="22">
        <v>50</v>
      </c>
      <c r="D46" s="22">
        <v>16520460000</v>
      </c>
      <c r="E46" s="36">
        <v>6214.75</v>
      </c>
      <c r="F46" s="35"/>
      <c r="G46" s="36">
        <f>IF(F46="",IF($I$8="","",$I$8),F46)</f>
        <v>0</v>
      </c>
      <c r="H46" s="36">
        <f>ROUND(E46*(G46),2)</f>
        <v>0</v>
      </c>
      <c r="I46" s="24">
        <f t="shared" si="8"/>
        <v>0</v>
      </c>
    </row>
    <row r="47" spans="1:9" ht="14.25" customHeight="1" x14ac:dyDescent="0.2">
      <c r="A47" s="22" t="s">
        <v>2560</v>
      </c>
      <c r="B47" s="22">
        <v>45</v>
      </c>
      <c r="C47" s="22">
        <v>60</v>
      </c>
      <c r="D47" s="22">
        <v>16520500000</v>
      </c>
      <c r="E47" s="36">
        <v>7039.21</v>
      </c>
      <c r="F47" s="35"/>
      <c r="G47" s="36">
        <f>IF(F47="",IF($I$8="","",$I$8),F47)</f>
        <v>0</v>
      </c>
      <c r="H47" s="36">
        <f>ROUND(E47*(G47),2)</f>
        <v>0</v>
      </c>
      <c r="I47" s="24">
        <f t="shared" si="8"/>
        <v>0</v>
      </c>
    </row>
    <row r="48" spans="1:9" ht="14.25" customHeight="1" x14ac:dyDescent="0.25">
      <c r="A48" s="173"/>
      <c r="B48" s="168"/>
      <c r="C48" s="173"/>
      <c r="D48" s="173" t="s">
        <v>4110</v>
      </c>
      <c r="E48" s="179"/>
      <c r="F48" s="173"/>
      <c r="G48" s="173"/>
      <c r="H48" s="173"/>
      <c r="I48" s="156"/>
    </row>
    <row r="49" spans="1:9" ht="14.25" customHeight="1" x14ac:dyDescent="0.2">
      <c r="A49" s="22" t="s">
        <v>2548</v>
      </c>
      <c r="B49" s="22">
        <v>4</v>
      </c>
      <c r="C49" s="22">
        <v>5.5</v>
      </c>
      <c r="D49" s="22">
        <v>16520040000</v>
      </c>
      <c r="E49" s="36">
        <v>2052.88</v>
      </c>
      <c r="F49" s="35"/>
      <c r="G49" s="36">
        <f t="shared" si="6"/>
        <v>0</v>
      </c>
      <c r="H49" s="36">
        <f t="shared" ref="H49:H59" si="9">ROUND(E49*(G49),2)</f>
        <v>0</v>
      </c>
      <c r="I49" s="24">
        <f t="shared" si="8"/>
        <v>0</v>
      </c>
    </row>
    <row r="50" spans="1:9" ht="14.25" customHeight="1" x14ac:dyDescent="0.2">
      <c r="A50" s="22" t="s">
        <v>2549</v>
      </c>
      <c r="B50" s="22">
        <v>5.5</v>
      </c>
      <c r="C50" s="22">
        <v>7.5</v>
      </c>
      <c r="D50" s="22">
        <v>16520080000</v>
      </c>
      <c r="E50" s="36">
        <v>2059.5</v>
      </c>
      <c r="F50" s="35"/>
      <c r="G50" s="36">
        <f t="shared" si="6"/>
        <v>0</v>
      </c>
      <c r="H50" s="36">
        <f t="shared" si="9"/>
        <v>0</v>
      </c>
      <c r="I50" s="24">
        <f t="shared" si="8"/>
        <v>0</v>
      </c>
    </row>
    <row r="51" spans="1:9" ht="14.25" customHeight="1" x14ac:dyDescent="0.2">
      <c r="A51" s="22" t="s">
        <v>2550</v>
      </c>
      <c r="B51" s="22">
        <v>7.5</v>
      </c>
      <c r="C51" s="22">
        <v>10</v>
      </c>
      <c r="D51" s="22">
        <v>16520120000</v>
      </c>
      <c r="E51" s="36">
        <v>2226.04</v>
      </c>
      <c r="F51" s="35"/>
      <c r="G51" s="36">
        <f t="shared" si="6"/>
        <v>0</v>
      </c>
      <c r="H51" s="36">
        <f t="shared" si="9"/>
        <v>0</v>
      </c>
      <c r="I51" s="24">
        <f t="shared" si="8"/>
        <v>0</v>
      </c>
    </row>
    <row r="52" spans="1:9" ht="14.25" customHeight="1" x14ac:dyDescent="0.2">
      <c r="A52" s="22" t="s">
        <v>2551</v>
      </c>
      <c r="B52" s="22">
        <v>9.1999999999999993</v>
      </c>
      <c r="C52" s="22">
        <v>12.5</v>
      </c>
      <c r="D52" s="22">
        <v>16520160000</v>
      </c>
      <c r="E52" s="36">
        <v>2412.38</v>
      </c>
      <c r="F52" s="35"/>
      <c r="G52" s="36">
        <f t="shared" si="6"/>
        <v>0</v>
      </c>
      <c r="H52" s="36">
        <f t="shared" si="9"/>
        <v>0</v>
      </c>
      <c r="I52" s="24">
        <f t="shared" si="8"/>
        <v>0</v>
      </c>
    </row>
    <row r="53" spans="1:9" ht="14.25" customHeight="1" x14ac:dyDescent="0.2">
      <c r="A53" s="22" t="s">
        <v>2552</v>
      </c>
      <c r="B53" s="22">
        <v>11</v>
      </c>
      <c r="C53" s="22">
        <v>15</v>
      </c>
      <c r="D53" s="22">
        <v>16520200000</v>
      </c>
      <c r="E53" s="36">
        <v>2514.6</v>
      </c>
      <c r="F53" s="35"/>
      <c r="G53" s="36">
        <f t="shared" si="6"/>
        <v>0</v>
      </c>
      <c r="H53" s="36">
        <f t="shared" si="9"/>
        <v>0</v>
      </c>
      <c r="I53" s="24">
        <f t="shared" si="8"/>
        <v>0</v>
      </c>
    </row>
    <row r="54" spans="1:9" ht="14.25" customHeight="1" x14ac:dyDescent="0.2">
      <c r="A54" s="22" t="s">
        <v>2553</v>
      </c>
      <c r="B54" s="22">
        <v>13</v>
      </c>
      <c r="C54" s="22">
        <v>17.5</v>
      </c>
      <c r="D54" s="22">
        <v>16520240000</v>
      </c>
      <c r="E54" s="36">
        <v>2775.11</v>
      </c>
      <c r="F54" s="35"/>
      <c r="G54" s="36">
        <f t="shared" si="6"/>
        <v>0</v>
      </c>
      <c r="H54" s="36">
        <f t="shared" si="9"/>
        <v>0</v>
      </c>
      <c r="I54" s="24">
        <f t="shared" si="8"/>
        <v>0</v>
      </c>
    </row>
    <row r="55" spans="1:9" ht="14.25" customHeight="1" x14ac:dyDescent="0.2">
      <c r="A55" s="22" t="s">
        <v>2554</v>
      </c>
      <c r="B55" s="22">
        <v>15</v>
      </c>
      <c r="C55" s="22">
        <v>20</v>
      </c>
      <c r="D55" s="22">
        <v>16520280000</v>
      </c>
      <c r="E55" s="36">
        <v>3001.01</v>
      </c>
      <c r="F55" s="35"/>
      <c r="G55" s="36">
        <f t="shared" si="6"/>
        <v>0</v>
      </c>
      <c r="H55" s="36">
        <f t="shared" si="9"/>
        <v>0</v>
      </c>
      <c r="I55" s="24">
        <f t="shared" si="8"/>
        <v>0</v>
      </c>
    </row>
    <row r="56" spans="1:9" ht="14.25" customHeight="1" x14ac:dyDescent="0.2">
      <c r="A56" s="22" t="s">
        <v>2555</v>
      </c>
      <c r="B56" s="22">
        <v>18.5</v>
      </c>
      <c r="C56" s="22">
        <v>25</v>
      </c>
      <c r="D56" s="22">
        <v>16520320000</v>
      </c>
      <c r="E56" s="36">
        <v>3221.97</v>
      </c>
      <c r="F56" s="35"/>
      <c r="G56" s="36">
        <f t="shared" si="6"/>
        <v>0</v>
      </c>
      <c r="H56" s="36">
        <f t="shared" si="9"/>
        <v>0</v>
      </c>
      <c r="I56" s="24">
        <f t="shared" si="8"/>
        <v>0</v>
      </c>
    </row>
    <row r="57" spans="1:9" ht="14.25" customHeight="1" x14ac:dyDescent="0.2">
      <c r="A57" s="22" t="s">
        <v>2556</v>
      </c>
      <c r="B57" s="22">
        <v>22</v>
      </c>
      <c r="C57" s="22">
        <v>30</v>
      </c>
      <c r="D57" s="22">
        <v>16520360000</v>
      </c>
      <c r="E57" s="36">
        <v>3708.39</v>
      </c>
      <c r="F57" s="35"/>
      <c r="G57" s="36">
        <f t="shared" si="6"/>
        <v>0</v>
      </c>
      <c r="H57" s="36">
        <f t="shared" si="9"/>
        <v>0</v>
      </c>
      <c r="I57" s="24">
        <f t="shared" si="8"/>
        <v>0</v>
      </c>
    </row>
    <row r="58" spans="1:9" ht="14.25" customHeight="1" x14ac:dyDescent="0.2">
      <c r="A58" s="22" t="s">
        <v>2557</v>
      </c>
      <c r="B58" s="22">
        <v>26</v>
      </c>
      <c r="C58" s="22">
        <v>35</v>
      </c>
      <c r="D58" s="22">
        <v>16520400000</v>
      </c>
      <c r="E58" s="36">
        <v>4054.66</v>
      </c>
      <c r="F58" s="35"/>
      <c r="G58" s="36">
        <f t="shared" si="6"/>
        <v>0</v>
      </c>
      <c r="H58" s="36">
        <f t="shared" si="9"/>
        <v>0</v>
      </c>
      <c r="I58" s="24">
        <f t="shared" si="8"/>
        <v>0</v>
      </c>
    </row>
    <row r="59" spans="1:9" ht="14.25" customHeight="1" x14ac:dyDescent="0.2">
      <c r="A59" s="22" t="s">
        <v>2558</v>
      </c>
      <c r="B59" s="22">
        <v>30</v>
      </c>
      <c r="C59" s="22">
        <v>40</v>
      </c>
      <c r="D59" s="22">
        <v>16520440000</v>
      </c>
      <c r="E59" s="36">
        <v>4788.43</v>
      </c>
      <c r="F59" s="35"/>
      <c r="G59" s="36">
        <f t="shared" si="6"/>
        <v>0</v>
      </c>
      <c r="H59" s="36">
        <f t="shared" si="9"/>
        <v>0</v>
      </c>
      <c r="I59" s="24">
        <f t="shared" si="8"/>
        <v>0</v>
      </c>
    </row>
    <row r="60" spans="1:9" ht="14.25" customHeight="1" x14ac:dyDescent="0.2">
      <c r="A60" s="22" t="s">
        <v>2559</v>
      </c>
      <c r="B60" s="22">
        <v>37</v>
      </c>
      <c r="C60" s="22">
        <v>50</v>
      </c>
      <c r="D60" s="22">
        <v>16520480000</v>
      </c>
      <c r="E60" s="36">
        <v>6331.83</v>
      </c>
      <c r="F60" s="35"/>
      <c r="G60" s="36">
        <f>IF(F60="",IF($I$8="","",$I$8),F60)</f>
        <v>0</v>
      </c>
      <c r="H60" s="36">
        <f>ROUND(E60*(G60),2)</f>
        <v>0</v>
      </c>
      <c r="I60" s="24">
        <f t="shared" si="8"/>
        <v>0</v>
      </c>
    </row>
    <row r="61" spans="1:9" ht="14.25" customHeight="1" x14ac:dyDescent="0.2">
      <c r="A61" s="22" t="s">
        <v>2560</v>
      </c>
      <c r="B61" s="22">
        <v>45</v>
      </c>
      <c r="C61" s="22">
        <v>60</v>
      </c>
      <c r="D61" s="22">
        <v>16520520000</v>
      </c>
      <c r="E61" s="36">
        <v>7156.29</v>
      </c>
      <c r="F61" s="35"/>
      <c r="G61" s="36">
        <f>IF(F61="",IF($I$8="","",$I$8),F61)</f>
        <v>0</v>
      </c>
      <c r="H61" s="36">
        <f>ROUND(E61*(G61),2)</f>
        <v>0</v>
      </c>
      <c r="I61" s="24">
        <f t="shared" si="8"/>
        <v>0</v>
      </c>
    </row>
    <row r="62" spans="1:9" ht="14.25" customHeight="1" x14ac:dyDescent="0.25">
      <c r="A62" s="173"/>
      <c r="B62" s="168"/>
      <c r="C62" s="173"/>
      <c r="D62" s="173" t="s">
        <v>4109</v>
      </c>
      <c r="E62" s="179"/>
      <c r="F62" s="173"/>
      <c r="G62" s="173"/>
      <c r="H62" s="173"/>
      <c r="I62" s="156"/>
    </row>
    <row r="63" spans="1:9" ht="14.25" customHeight="1" x14ac:dyDescent="0.2">
      <c r="A63" s="22" t="s">
        <v>2561</v>
      </c>
      <c r="B63" s="22">
        <v>30</v>
      </c>
      <c r="C63" s="22">
        <v>40</v>
      </c>
      <c r="D63" s="22">
        <v>16521010000</v>
      </c>
      <c r="E63" s="36">
        <v>6415.92</v>
      </c>
      <c r="F63" s="35"/>
      <c r="G63" s="36">
        <f t="shared" ref="G63:G80" si="10">IF(F63="",IF($I$8="","",$I$8),F63)</f>
        <v>0</v>
      </c>
      <c r="H63" s="36">
        <f t="shared" ref="H63:H70" si="11">ROUND(E63*(G63),2)</f>
        <v>0</v>
      </c>
      <c r="I63" s="24">
        <f t="shared" ref="I63:I80" si="12">H63*$I$10</f>
        <v>0</v>
      </c>
    </row>
    <row r="64" spans="1:9" ht="14.25" customHeight="1" x14ac:dyDescent="0.2">
      <c r="A64" s="22" t="s">
        <v>2562</v>
      </c>
      <c r="B64" s="22">
        <v>37</v>
      </c>
      <c r="C64" s="22">
        <v>50</v>
      </c>
      <c r="D64" s="22">
        <v>16521050000</v>
      </c>
      <c r="E64" s="36">
        <v>6811.66</v>
      </c>
      <c r="F64" s="35"/>
      <c r="G64" s="36">
        <f t="shared" si="10"/>
        <v>0</v>
      </c>
      <c r="H64" s="36">
        <f t="shared" si="11"/>
        <v>0</v>
      </c>
      <c r="I64" s="24">
        <f t="shared" si="12"/>
        <v>0</v>
      </c>
    </row>
    <row r="65" spans="1:9" ht="14.25" customHeight="1" x14ac:dyDescent="0.2">
      <c r="A65" s="22" t="s">
        <v>2563</v>
      </c>
      <c r="B65" s="22">
        <v>45</v>
      </c>
      <c r="C65" s="22">
        <v>60</v>
      </c>
      <c r="D65" s="22">
        <v>16521090000</v>
      </c>
      <c r="E65" s="36">
        <v>7256.87</v>
      </c>
      <c r="F65" s="35"/>
      <c r="G65" s="36">
        <f t="shared" si="10"/>
        <v>0</v>
      </c>
      <c r="H65" s="36">
        <f t="shared" si="11"/>
        <v>0</v>
      </c>
      <c r="I65" s="24">
        <f t="shared" si="12"/>
        <v>0</v>
      </c>
    </row>
    <row r="66" spans="1:9" ht="14.25" customHeight="1" x14ac:dyDescent="0.2">
      <c r="A66" s="22" t="s">
        <v>2564</v>
      </c>
      <c r="B66" s="22">
        <v>51</v>
      </c>
      <c r="C66" s="22">
        <v>70</v>
      </c>
      <c r="D66" s="22">
        <v>16521130000</v>
      </c>
      <c r="E66" s="36">
        <v>7893.34</v>
      </c>
      <c r="F66" s="35"/>
      <c r="G66" s="36">
        <f t="shared" si="10"/>
        <v>0</v>
      </c>
      <c r="H66" s="36">
        <f t="shared" si="11"/>
        <v>0</v>
      </c>
      <c r="I66" s="24">
        <f t="shared" si="12"/>
        <v>0</v>
      </c>
    </row>
    <row r="67" spans="1:9" ht="14.25" customHeight="1" x14ac:dyDescent="0.2">
      <c r="A67" s="22" t="s">
        <v>2565</v>
      </c>
      <c r="B67" s="22">
        <v>59</v>
      </c>
      <c r="C67" s="22">
        <v>80</v>
      </c>
      <c r="D67" s="22">
        <v>16521170000</v>
      </c>
      <c r="E67" s="36">
        <v>8549.6299999999992</v>
      </c>
      <c r="F67" s="35"/>
      <c r="G67" s="36">
        <f t="shared" si="10"/>
        <v>0</v>
      </c>
      <c r="H67" s="36">
        <f t="shared" si="11"/>
        <v>0</v>
      </c>
      <c r="I67" s="24">
        <f t="shared" si="12"/>
        <v>0</v>
      </c>
    </row>
    <row r="68" spans="1:9" ht="14.25" customHeight="1" x14ac:dyDescent="0.2">
      <c r="A68" s="22" t="s">
        <v>2566</v>
      </c>
      <c r="B68" s="22">
        <v>66</v>
      </c>
      <c r="C68" s="22">
        <v>90</v>
      </c>
      <c r="D68" s="22">
        <v>16521210000</v>
      </c>
      <c r="E68" s="36">
        <v>9477.9</v>
      </c>
      <c r="F68" s="35"/>
      <c r="G68" s="36">
        <f t="shared" si="10"/>
        <v>0</v>
      </c>
      <c r="H68" s="36">
        <f t="shared" si="11"/>
        <v>0</v>
      </c>
      <c r="I68" s="24">
        <f t="shared" si="12"/>
        <v>0</v>
      </c>
    </row>
    <row r="69" spans="1:9" ht="14.25" customHeight="1" x14ac:dyDescent="0.2">
      <c r="A69" s="22" t="s">
        <v>2567</v>
      </c>
      <c r="B69" s="22">
        <v>75</v>
      </c>
      <c r="C69" s="22">
        <v>100</v>
      </c>
      <c r="D69" s="22">
        <v>16521250000</v>
      </c>
      <c r="E69" s="36">
        <v>9741.7900000000009</v>
      </c>
      <c r="F69" s="35"/>
      <c r="G69" s="36">
        <f t="shared" si="10"/>
        <v>0</v>
      </c>
      <c r="H69" s="36">
        <f t="shared" si="11"/>
        <v>0</v>
      </c>
      <c r="I69" s="24">
        <f t="shared" si="12"/>
        <v>0</v>
      </c>
    </row>
    <row r="70" spans="1:9" ht="14.25" customHeight="1" x14ac:dyDescent="0.2">
      <c r="A70" s="22" t="s">
        <v>2568</v>
      </c>
      <c r="B70" s="22">
        <v>92</v>
      </c>
      <c r="C70" s="22">
        <v>125</v>
      </c>
      <c r="D70" s="22">
        <v>16521290000</v>
      </c>
      <c r="E70" s="36">
        <v>11326.37</v>
      </c>
      <c r="F70" s="35"/>
      <c r="G70" s="36">
        <f t="shared" si="10"/>
        <v>0</v>
      </c>
      <c r="H70" s="36">
        <f t="shared" si="11"/>
        <v>0</v>
      </c>
      <c r="I70" s="24">
        <f t="shared" si="12"/>
        <v>0</v>
      </c>
    </row>
    <row r="71" spans="1:9" ht="14.25" customHeight="1" x14ac:dyDescent="0.2">
      <c r="A71" s="22" t="s">
        <v>7395</v>
      </c>
      <c r="B71" s="22">
        <v>110</v>
      </c>
      <c r="C71" s="22">
        <v>150</v>
      </c>
      <c r="D71" s="22">
        <v>16521330000</v>
      </c>
      <c r="E71" s="36">
        <v>12966.25</v>
      </c>
      <c r="F71" s="35"/>
      <c r="G71" s="36">
        <f>IF(F71="",IF($I$8="","",$I$8),F71)</f>
        <v>0</v>
      </c>
      <c r="H71" s="36">
        <f>ROUND(E71*(G71),2)</f>
        <v>0</v>
      </c>
      <c r="I71" s="24">
        <f>H71*$I$10</f>
        <v>0</v>
      </c>
    </row>
    <row r="72" spans="1:9" ht="14.25" customHeight="1" x14ac:dyDescent="0.25">
      <c r="A72" s="173"/>
      <c r="B72" s="168"/>
      <c r="C72" s="173"/>
      <c r="D72" s="173" t="s">
        <v>4110</v>
      </c>
      <c r="E72" s="179"/>
      <c r="F72" s="173"/>
      <c r="G72" s="173"/>
      <c r="H72" s="173"/>
      <c r="I72" s="156"/>
    </row>
    <row r="73" spans="1:9" ht="14.25" customHeight="1" x14ac:dyDescent="0.2">
      <c r="A73" s="22" t="s">
        <v>2561</v>
      </c>
      <c r="B73" s="22">
        <v>30</v>
      </c>
      <c r="C73" s="22">
        <v>40</v>
      </c>
      <c r="D73" s="22">
        <v>16521030000</v>
      </c>
      <c r="E73" s="36">
        <v>6643.47</v>
      </c>
      <c r="F73" s="35"/>
      <c r="G73" s="36">
        <f t="shared" si="10"/>
        <v>0</v>
      </c>
      <c r="H73" s="36">
        <f t="shared" ref="H73:H80" si="13">ROUND(E73*(G73),2)</f>
        <v>0</v>
      </c>
      <c r="I73" s="24">
        <f t="shared" si="12"/>
        <v>0</v>
      </c>
    </row>
    <row r="74" spans="1:9" ht="14.25" customHeight="1" x14ac:dyDescent="0.2">
      <c r="A74" s="22" t="s">
        <v>2562</v>
      </c>
      <c r="B74" s="22">
        <v>37</v>
      </c>
      <c r="C74" s="22">
        <v>50</v>
      </c>
      <c r="D74" s="22">
        <v>16521070000</v>
      </c>
      <c r="E74" s="36">
        <v>7024.36</v>
      </c>
      <c r="F74" s="35"/>
      <c r="G74" s="36">
        <f t="shared" si="10"/>
        <v>0</v>
      </c>
      <c r="H74" s="36">
        <f t="shared" si="13"/>
        <v>0</v>
      </c>
      <c r="I74" s="24">
        <f t="shared" si="12"/>
        <v>0</v>
      </c>
    </row>
    <row r="75" spans="1:9" ht="14.25" customHeight="1" x14ac:dyDescent="0.2">
      <c r="A75" s="22" t="s">
        <v>2563</v>
      </c>
      <c r="B75" s="22">
        <v>45</v>
      </c>
      <c r="C75" s="22">
        <v>60</v>
      </c>
      <c r="D75" s="22">
        <v>16521110000</v>
      </c>
      <c r="E75" s="36">
        <v>7469.58</v>
      </c>
      <c r="F75" s="35"/>
      <c r="G75" s="36">
        <f>IF(F75="",IF($I$8="","",$I$8),F75)</f>
        <v>0</v>
      </c>
      <c r="H75" s="36">
        <f>ROUND(E75*(G75),2)</f>
        <v>0</v>
      </c>
      <c r="I75" s="24">
        <f t="shared" si="12"/>
        <v>0</v>
      </c>
    </row>
    <row r="76" spans="1:9" ht="14.25" customHeight="1" x14ac:dyDescent="0.2">
      <c r="A76" s="22" t="s">
        <v>2564</v>
      </c>
      <c r="B76" s="22">
        <v>51</v>
      </c>
      <c r="C76" s="22">
        <v>70</v>
      </c>
      <c r="D76" s="22">
        <v>16521150000</v>
      </c>
      <c r="E76" s="36">
        <v>8106.06</v>
      </c>
      <c r="F76" s="35"/>
      <c r="G76" s="36">
        <f>IF(F76="",IF($I$8="","",$I$8),F76)</f>
        <v>0</v>
      </c>
      <c r="H76" s="36">
        <f>ROUND(E76*(G76),2)</f>
        <v>0</v>
      </c>
      <c r="I76" s="24">
        <f t="shared" si="12"/>
        <v>0</v>
      </c>
    </row>
    <row r="77" spans="1:9" ht="14.25" customHeight="1" x14ac:dyDescent="0.2">
      <c r="A77" s="22" t="s">
        <v>2565</v>
      </c>
      <c r="B77" s="22">
        <v>59</v>
      </c>
      <c r="C77" s="22">
        <v>80</v>
      </c>
      <c r="D77" s="22">
        <v>16521190000</v>
      </c>
      <c r="E77" s="36">
        <v>8750.7900000000009</v>
      </c>
      <c r="F77" s="35"/>
      <c r="G77" s="36">
        <f t="shared" si="10"/>
        <v>0</v>
      </c>
      <c r="H77" s="36">
        <f t="shared" si="13"/>
        <v>0</v>
      </c>
      <c r="I77" s="24">
        <f t="shared" si="12"/>
        <v>0</v>
      </c>
    </row>
    <row r="78" spans="1:9" ht="14.25" customHeight="1" x14ac:dyDescent="0.2">
      <c r="A78" s="22" t="s">
        <v>2566</v>
      </c>
      <c r="B78" s="22">
        <v>66</v>
      </c>
      <c r="C78" s="22">
        <v>90</v>
      </c>
      <c r="D78" s="22">
        <v>16521230000</v>
      </c>
      <c r="E78" s="36">
        <v>9684.07</v>
      </c>
      <c r="F78" s="35"/>
      <c r="G78" s="36">
        <f t="shared" si="10"/>
        <v>0</v>
      </c>
      <c r="H78" s="36">
        <f t="shared" si="13"/>
        <v>0</v>
      </c>
      <c r="I78" s="24">
        <f t="shared" si="12"/>
        <v>0</v>
      </c>
    </row>
    <row r="79" spans="1:9" ht="14.25" customHeight="1" x14ac:dyDescent="0.2">
      <c r="A79" s="22" t="s">
        <v>2567</v>
      </c>
      <c r="B79" s="22">
        <v>75</v>
      </c>
      <c r="C79" s="22">
        <v>100</v>
      </c>
      <c r="D79" s="22">
        <v>16521270000</v>
      </c>
      <c r="E79" s="36">
        <v>9941.2900000000009</v>
      </c>
      <c r="F79" s="35"/>
      <c r="G79" s="36">
        <f t="shared" si="10"/>
        <v>0</v>
      </c>
      <c r="H79" s="36">
        <f t="shared" si="13"/>
        <v>0</v>
      </c>
      <c r="I79" s="24">
        <f t="shared" si="12"/>
        <v>0</v>
      </c>
    </row>
    <row r="80" spans="1:9" ht="14.25" customHeight="1" x14ac:dyDescent="0.2">
      <c r="A80" s="22" t="s">
        <v>2568</v>
      </c>
      <c r="B80" s="22">
        <v>92</v>
      </c>
      <c r="C80" s="22">
        <v>125</v>
      </c>
      <c r="D80" s="22">
        <v>16521310000</v>
      </c>
      <c r="E80" s="36">
        <v>11535.81</v>
      </c>
      <c r="F80" s="35"/>
      <c r="G80" s="36">
        <f t="shared" si="10"/>
        <v>0</v>
      </c>
      <c r="H80" s="36">
        <f t="shared" si="13"/>
        <v>0</v>
      </c>
      <c r="I80" s="24">
        <f t="shared" si="12"/>
        <v>0</v>
      </c>
    </row>
    <row r="81" spans="1:9" ht="14.25" customHeight="1" x14ac:dyDescent="0.2">
      <c r="A81" s="22" t="s">
        <v>7395</v>
      </c>
      <c r="B81" s="22">
        <v>110</v>
      </c>
      <c r="C81" s="22">
        <v>150</v>
      </c>
      <c r="D81" s="22">
        <v>16521350000</v>
      </c>
      <c r="E81" s="36">
        <v>13081.25</v>
      </c>
      <c r="F81" s="35"/>
      <c r="G81" s="36">
        <f>IF(F81="",IF($I$8="","",$I$8),F81)</f>
        <v>0</v>
      </c>
      <c r="H81" s="36">
        <f>ROUND(E81*(G81),2)</f>
        <v>0</v>
      </c>
      <c r="I81" s="24">
        <f>H81*$I$10</f>
        <v>0</v>
      </c>
    </row>
    <row r="82" spans="1:9" ht="14.25" customHeight="1" x14ac:dyDescent="0.25">
      <c r="A82" s="173"/>
      <c r="B82" s="168"/>
      <c r="C82" s="173"/>
      <c r="D82" s="173" t="s">
        <v>4109</v>
      </c>
      <c r="E82" s="179"/>
      <c r="F82" s="173"/>
      <c r="G82" s="173"/>
      <c r="H82" s="173"/>
      <c r="I82" s="156"/>
    </row>
    <row r="83" spans="1:9" ht="14.25" customHeight="1" x14ac:dyDescent="0.2">
      <c r="A83" s="22" t="s">
        <v>7398</v>
      </c>
      <c r="B83" s="22">
        <v>75</v>
      </c>
      <c r="C83" s="22">
        <v>100</v>
      </c>
      <c r="D83" s="22">
        <v>16522010000</v>
      </c>
      <c r="E83" s="36">
        <v>17806.599999999999</v>
      </c>
      <c r="F83" s="35"/>
      <c r="G83" s="36">
        <f t="shared" ref="G83:G89" si="14">IF(F83="",IF($I$8="","",$I$8),F83)</f>
        <v>0</v>
      </c>
      <c r="H83" s="36">
        <f t="shared" ref="H83:H89" si="15">ROUND(E83*(G83),2)</f>
        <v>0</v>
      </c>
      <c r="I83" s="24">
        <f t="shared" ref="I83:I89" si="16">H83*$I$10</f>
        <v>0</v>
      </c>
    </row>
    <row r="84" spans="1:9" ht="14.25" customHeight="1" x14ac:dyDescent="0.2">
      <c r="A84" s="22" t="s">
        <v>7397</v>
      </c>
      <c r="B84" s="22">
        <v>92</v>
      </c>
      <c r="C84" s="22">
        <v>125</v>
      </c>
      <c r="D84" s="22">
        <v>16522050000</v>
      </c>
      <c r="E84" s="36">
        <v>20390.650000000001</v>
      </c>
      <c r="F84" s="35"/>
      <c r="G84" s="36">
        <f t="shared" si="14"/>
        <v>0</v>
      </c>
      <c r="H84" s="36">
        <f t="shared" si="15"/>
        <v>0</v>
      </c>
      <c r="I84" s="24">
        <f t="shared" si="16"/>
        <v>0</v>
      </c>
    </row>
    <row r="85" spans="1:9" ht="14.25" customHeight="1" x14ac:dyDescent="0.2">
      <c r="A85" s="22" t="s">
        <v>2042</v>
      </c>
      <c r="B85" s="22">
        <v>110</v>
      </c>
      <c r="C85" s="22">
        <v>150</v>
      </c>
      <c r="D85" s="22">
        <v>16522090000</v>
      </c>
      <c r="E85" s="36">
        <v>23008.05</v>
      </c>
      <c r="F85" s="35"/>
      <c r="G85" s="36">
        <f t="shared" si="14"/>
        <v>0</v>
      </c>
      <c r="H85" s="36">
        <f t="shared" si="15"/>
        <v>0</v>
      </c>
      <c r="I85" s="24">
        <f t="shared" si="16"/>
        <v>0</v>
      </c>
    </row>
    <row r="86" spans="1:9" ht="14.25" customHeight="1" x14ac:dyDescent="0.2">
      <c r="A86" s="22" t="s">
        <v>4436</v>
      </c>
      <c r="B86" s="22">
        <v>130</v>
      </c>
      <c r="C86" s="22">
        <v>175</v>
      </c>
      <c r="D86" s="22">
        <v>16522130000</v>
      </c>
      <c r="E86" s="36">
        <v>26116.499999999996</v>
      </c>
      <c r="F86" s="35"/>
      <c r="G86" s="36">
        <f t="shared" si="14"/>
        <v>0</v>
      </c>
      <c r="H86" s="36">
        <f t="shared" si="15"/>
        <v>0</v>
      </c>
      <c r="I86" s="24">
        <f t="shared" si="16"/>
        <v>0</v>
      </c>
    </row>
    <row r="87" spans="1:9" ht="14.25" customHeight="1" x14ac:dyDescent="0.2">
      <c r="A87" s="22" t="s">
        <v>7396</v>
      </c>
      <c r="B87" s="22">
        <v>150</v>
      </c>
      <c r="C87" s="22">
        <v>200</v>
      </c>
      <c r="D87" s="22">
        <v>16522170000</v>
      </c>
      <c r="E87" s="36">
        <v>28225.599999999999</v>
      </c>
      <c r="F87" s="35"/>
      <c r="G87" s="36">
        <f t="shared" si="14"/>
        <v>0</v>
      </c>
      <c r="H87" s="36">
        <f t="shared" si="15"/>
        <v>0</v>
      </c>
      <c r="I87" s="24">
        <f t="shared" si="16"/>
        <v>0</v>
      </c>
    </row>
    <row r="88" spans="1:9" ht="14.25" customHeight="1" x14ac:dyDescent="0.2">
      <c r="A88" s="22" t="s">
        <v>7399</v>
      </c>
      <c r="B88" s="22">
        <v>165</v>
      </c>
      <c r="C88" s="22">
        <v>220</v>
      </c>
      <c r="D88" s="22">
        <v>16522210000</v>
      </c>
      <c r="E88" s="36">
        <v>30348.5</v>
      </c>
      <c r="F88" s="35"/>
      <c r="G88" s="36">
        <f t="shared" si="14"/>
        <v>0</v>
      </c>
      <c r="H88" s="36">
        <f t="shared" si="15"/>
        <v>0</v>
      </c>
      <c r="I88" s="24">
        <f t="shared" si="16"/>
        <v>0</v>
      </c>
    </row>
    <row r="89" spans="1:9" ht="14.25" customHeight="1" x14ac:dyDescent="0.2">
      <c r="A89" s="22" t="s">
        <v>7400</v>
      </c>
      <c r="B89" s="22">
        <v>185</v>
      </c>
      <c r="C89" s="22">
        <v>250</v>
      </c>
      <c r="D89" s="22">
        <v>16522250000</v>
      </c>
      <c r="E89" s="36">
        <v>34130.85</v>
      </c>
      <c r="F89" s="35"/>
      <c r="G89" s="36">
        <f t="shared" si="14"/>
        <v>0</v>
      </c>
      <c r="H89" s="36">
        <f t="shared" si="15"/>
        <v>0</v>
      </c>
      <c r="I89" s="24">
        <f t="shared" si="16"/>
        <v>0</v>
      </c>
    </row>
    <row r="90" spans="1:9" ht="14.25" customHeight="1" x14ac:dyDescent="0.25">
      <c r="A90" s="173"/>
      <c r="B90" s="168"/>
      <c r="C90" s="173"/>
      <c r="D90" s="173" t="s">
        <v>4110</v>
      </c>
      <c r="E90" s="179"/>
      <c r="F90" s="173"/>
      <c r="G90" s="173"/>
      <c r="H90" s="173"/>
      <c r="I90" s="156"/>
    </row>
    <row r="91" spans="1:9" ht="14.25" customHeight="1" x14ac:dyDescent="0.2">
      <c r="A91" s="22" t="s">
        <v>7398</v>
      </c>
      <c r="B91" s="22">
        <v>75</v>
      </c>
      <c r="C91" s="22">
        <v>100</v>
      </c>
      <c r="D91" s="22">
        <v>16522030000</v>
      </c>
      <c r="E91" s="36">
        <v>18104.45</v>
      </c>
      <c r="F91" s="35"/>
      <c r="G91" s="36">
        <f t="shared" ref="G91:G97" si="17">IF(F91="",IF($I$8="","",$I$8),F91)</f>
        <v>0</v>
      </c>
      <c r="H91" s="36">
        <f t="shared" ref="H91:H97" si="18">ROUND(E91*(G91),2)</f>
        <v>0</v>
      </c>
      <c r="I91" s="24">
        <f t="shared" ref="I91:I97" si="19">H91*$I$10</f>
        <v>0</v>
      </c>
    </row>
    <row r="92" spans="1:9" ht="14.25" customHeight="1" x14ac:dyDescent="0.2">
      <c r="A92" s="22" t="s">
        <v>7397</v>
      </c>
      <c r="B92" s="22">
        <v>92</v>
      </c>
      <c r="C92" s="22">
        <v>125</v>
      </c>
      <c r="D92" s="22">
        <v>16522070000</v>
      </c>
      <c r="E92" s="36">
        <v>20690.8</v>
      </c>
      <c r="F92" s="35"/>
      <c r="G92" s="36">
        <f t="shared" si="17"/>
        <v>0</v>
      </c>
      <c r="H92" s="36">
        <f t="shared" si="18"/>
        <v>0</v>
      </c>
      <c r="I92" s="24">
        <f t="shared" si="19"/>
        <v>0</v>
      </c>
    </row>
    <row r="93" spans="1:9" ht="14.25" customHeight="1" x14ac:dyDescent="0.2">
      <c r="A93" s="22" t="s">
        <v>2042</v>
      </c>
      <c r="B93" s="22">
        <v>110</v>
      </c>
      <c r="C93" s="22">
        <v>150</v>
      </c>
      <c r="D93" s="22">
        <v>16522110000</v>
      </c>
      <c r="E93" s="36">
        <v>23307.05</v>
      </c>
      <c r="F93" s="35"/>
      <c r="G93" s="36">
        <f t="shared" si="17"/>
        <v>0</v>
      </c>
      <c r="H93" s="36">
        <f t="shared" si="18"/>
        <v>0</v>
      </c>
      <c r="I93" s="24">
        <f t="shared" si="19"/>
        <v>0</v>
      </c>
    </row>
    <row r="94" spans="1:9" ht="14.25" customHeight="1" x14ac:dyDescent="0.2">
      <c r="A94" s="22" t="s">
        <v>4436</v>
      </c>
      <c r="B94" s="22">
        <v>130</v>
      </c>
      <c r="C94" s="22">
        <v>175</v>
      </c>
      <c r="D94" s="22">
        <v>16522150000</v>
      </c>
      <c r="E94" s="36">
        <v>26417.8</v>
      </c>
      <c r="F94" s="35"/>
      <c r="G94" s="36">
        <f t="shared" si="17"/>
        <v>0</v>
      </c>
      <c r="H94" s="36">
        <f t="shared" si="18"/>
        <v>0</v>
      </c>
      <c r="I94" s="24">
        <f t="shared" si="19"/>
        <v>0</v>
      </c>
    </row>
    <row r="95" spans="1:9" ht="14.25" customHeight="1" x14ac:dyDescent="0.2">
      <c r="A95" s="22" t="s">
        <v>7396</v>
      </c>
      <c r="B95" s="22">
        <v>150</v>
      </c>
      <c r="C95" s="22">
        <v>200</v>
      </c>
      <c r="D95" s="22">
        <v>16522190000</v>
      </c>
      <c r="E95" s="36">
        <v>28524.6</v>
      </c>
      <c r="F95" s="35"/>
      <c r="G95" s="36">
        <f t="shared" si="17"/>
        <v>0</v>
      </c>
      <c r="H95" s="36">
        <f t="shared" si="18"/>
        <v>0</v>
      </c>
      <c r="I95" s="24">
        <f t="shared" si="19"/>
        <v>0</v>
      </c>
    </row>
    <row r="96" spans="1:9" ht="14.25" customHeight="1" x14ac:dyDescent="0.2">
      <c r="A96" s="22" t="s">
        <v>7399</v>
      </c>
      <c r="B96" s="22">
        <v>165</v>
      </c>
      <c r="C96" s="22">
        <v>220</v>
      </c>
      <c r="D96" s="22">
        <v>16522230000</v>
      </c>
      <c r="E96" s="36">
        <v>30647.5</v>
      </c>
      <c r="F96" s="35"/>
      <c r="G96" s="36">
        <f t="shared" si="17"/>
        <v>0</v>
      </c>
      <c r="H96" s="36">
        <f t="shared" si="18"/>
        <v>0</v>
      </c>
      <c r="I96" s="24">
        <f t="shared" si="19"/>
        <v>0</v>
      </c>
    </row>
    <row r="97" spans="1:9" ht="14.25" customHeight="1" x14ac:dyDescent="0.2">
      <c r="A97" s="22" t="s">
        <v>7400</v>
      </c>
      <c r="B97" s="22">
        <v>185</v>
      </c>
      <c r="C97" s="22">
        <v>250</v>
      </c>
      <c r="D97" s="22">
        <v>16522270000</v>
      </c>
      <c r="E97" s="36">
        <v>34429.85</v>
      </c>
      <c r="F97" s="35"/>
      <c r="G97" s="36">
        <f t="shared" si="17"/>
        <v>0</v>
      </c>
      <c r="H97" s="36">
        <f t="shared" si="18"/>
        <v>0</v>
      </c>
      <c r="I97" s="24">
        <f t="shared" si="19"/>
        <v>0</v>
      </c>
    </row>
    <row r="98" spans="1:9" ht="14.25" customHeight="1" x14ac:dyDescent="0.25">
      <c r="A98" s="173"/>
      <c r="B98" s="168"/>
      <c r="C98" s="173"/>
      <c r="D98" s="173" t="s">
        <v>4109</v>
      </c>
      <c r="E98" s="179"/>
      <c r="F98" s="173"/>
      <c r="G98" s="173"/>
      <c r="H98" s="173"/>
      <c r="I98" s="156"/>
    </row>
    <row r="99" spans="1:9" ht="14.25" customHeight="1" x14ac:dyDescent="0.2">
      <c r="A99" s="22" t="s">
        <v>2569</v>
      </c>
      <c r="B99" s="22">
        <v>4</v>
      </c>
      <c r="C99" s="22">
        <v>5.5</v>
      </c>
      <c r="D99" s="22">
        <v>16530020000</v>
      </c>
      <c r="E99" s="36">
        <v>3007.62</v>
      </c>
      <c r="F99" s="35"/>
      <c r="G99" s="36">
        <f t="shared" ref="G99:G111" si="20">IF(F99="",IF($I$8="","",$I$8),F99)</f>
        <v>0</v>
      </c>
      <c r="H99" s="36">
        <f t="shared" ref="H99:H111" si="21">ROUND(E99*(G99),2)</f>
        <v>0</v>
      </c>
      <c r="I99" s="24">
        <f t="shared" ref="I99:I125" si="22">H99*$I$10</f>
        <v>0</v>
      </c>
    </row>
    <row r="100" spans="1:9" ht="14.25" customHeight="1" x14ac:dyDescent="0.2">
      <c r="A100" s="22" t="s">
        <v>2570</v>
      </c>
      <c r="B100" s="22">
        <v>5.5</v>
      </c>
      <c r="C100" s="22">
        <v>7.5</v>
      </c>
      <c r="D100" s="22">
        <v>16530060000</v>
      </c>
      <c r="E100" s="36">
        <v>3086.77</v>
      </c>
      <c r="F100" s="35"/>
      <c r="G100" s="36">
        <f t="shared" si="20"/>
        <v>0</v>
      </c>
      <c r="H100" s="36">
        <f t="shared" si="21"/>
        <v>0</v>
      </c>
      <c r="I100" s="24">
        <f t="shared" si="22"/>
        <v>0</v>
      </c>
    </row>
    <row r="101" spans="1:9" ht="14.25" customHeight="1" x14ac:dyDescent="0.2">
      <c r="A101" s="22" t="s">
        <v>2571</v>
      </c>
      <c r="B101" s="22">
        <v>7.5</v>
      </c>
      <c r="C101" s="22">
        <v>10</v>
      </c>
      <c r="D101" s="22">
        <v>16530100000</v>
      </c>
      <c r="E101" s="36">
        <v>3198.89</v>
      </c>
      <c r="F101" s="35"/>
      <c r="G101" s="36">
        <f t="shared" si="20"/>
        <v>0</v>
      </c>
      <c r="H101" s="36">
        <f t="shared" si="21"/>
        <v>0</v>
      </c>
      <c r="I101" s="24">
        <f t="shared" si="22"/>
        <v>0</v>
      </c>
    </row>
    <row r="102" spans="1:9" ht="14.25" customHeight="1" x14ac:dyDescent="0.2">
      <c r="A102" s="22" t="s">
        <v>2572</v>
      </c>
      <c r="B102" s="22">
        <v>9.1999999999999993</v>
      </c>
      <c r="C102" s="22">
        <v>12.5</v>
      </c>
      <c r="D102" s="22">
        <v>16530140000</v>
      </c>
      <c r="E102" s="36">
        <v>3287.92</v>
      </c>
      <c r="F102" s="35"/>
      <c r="G102" s="36">
        <f t="shared" si="20"/>
        <v>0</v>
      </c>
      <c r="H102" s="36">
        <f t="shared" si="21"/>
        <v>0</v>
      </c>
      <c r="I102" s="24">
        <f t="shared" si="22"/>
        <v>0</v>
      </c>
    </row>
    <row r="103" spans="1:9" ht="14.25" customHeight="1" x14ac:dyDescent="0.2">
      <c r="A103" s="22" t="s">
        <v>2573</v>
      </c>
      <c r="B103" s="22">
        <v>11</v>
      </c>
      <c r="C103" s="22">
        <v>15</v>
      </c>
      <c r="D103" s="22">
        <v>16530180000</v>
      </c>
      <c r="E103" s="36">
        <v>3485.81</v>
      </c>
      <c r="F103" s="35"/>
      <c r="G103" s="36">
        <f t="shared" si="20"/>
        <v>0</v>
      </c>
      <c r="H103" s="36">
        <f t="shared" si="21"/>
        <v>0</v>
      </c>
      <c r="I103" s="24">
        <f t="shared" si="22"/>
        <v>0</v>
      </c>
    </row>
    <row r="104" spans="1:9" ht="14.25" customHeight="1" x14ac:dyDescent="0.2">
      <c r="A104" s="22" t="s">
        <v>2574</v>
      </c>
      <c r="B104" s="22">
        <v>13</v>
      </c>
      <c r="C104" s="22">
        <v>17.5</v>
      </c>
      <c r="D104" s="22">
        <v>16530220000</v>
      </c>
      <c r="E104" s="36">
        <v>3607.83</v>
      </c>
      <c r="F104" s="35"/>
      <c r="G104" s="36">
        <f t="shared" si="20"/>
        <v>0</v>
      </c>
      <c r="H104" s="36">
        <f t="shared" si="21"/>
        <v>0</v>
      </c>
      <c r="I104" s="24">
        <f t="shared" si="22"/>
        <v>0</v>
      </c>
    </row>
    <row r="105" spans="1:9" ht="14.25" customHeight="1" x14ac:dyDescent="0.2">
      <c r="A105" s="22" t="s">
        <v>2575</v>
      </c>
      <c r="B105" s="22">
        <v>15</v>
      </c>
      <c r="C105" s="22">
        <v>20</v>
      </c>
      <c r="D105" s="22">
        <v>16530260000</v>
      </c>
      <c r="E105" s="36">
        <v>3761.18</v>
      </c>
      <c r="F105" s="35"/>
      <c r="G105" s="36">
        <f t="shared" si="20"/>
        <v>0</v>
      </c>
      <c r="H105" s="36">
        <f t="shared" si="21"/>
        <v>0</v>
      </c>
      <c r="I105" s="24">
        <f t="shared" si="22"/>
        <v>0</v>
      </c>
    </row>
    <row r="106" spans="1:9" ht="14.25" customHeight="1" x14ac:dyDescent="0.2">
      <c r="A106" s="22" t="s">
        <v>2576</v>
      </c>
      <c r="B106" s="22">
        <v>18.5</v>
      </c>
      <c r="C106" s="22">
        <v>25</v>
      </c>
      <c r="D106" s="22">
        <v>16530300000</v>
      </c>
      <c r="E106" s="36">
        <v>4015.11</v>
      </c>
      <c r="F106" s="35"/>
      <c r="G106" s="36">
        <f t="shared" si="20"/>
        <v>0</v>
      </c>
      <c r="H106" s="36">
        <f t="shared" si="21"/>
        <v>0</v>
      </c>
      <c r="I106" s="24">
        <f t="shared" si="22"/>
        <v>0</v>
      </c>
    </row>
    <row r="107" spans="1:9" ht="14.25" customHeight="1" x14ac:dyDescent="0.2">
      <c r="A107" s="22" t="s">
        <v>2577</v>
      </c>
      <c r="B107" s="22">
        <v>22</v>
      </c>
      <c r="C107" s="22">
        <v>30</v>
      </c>
      <c r="D107" s="22">
        <v>16530340000</v>
      </c>
      <c r="E107" s="36">
        <v>4994.57</v>
      </c>
      <c r="F107" s="35"/>
      <c r="G107" s="36">
        <f t="shared" si="20"/>
        <v>0</v>
      </c>
      <c r="H107" s="36">
        <f t="shared" si="21"/>
        <v>0</v>
      </c>
      <c r="I107" s="24">
        <f t="shared" si="22"/>
        <v>0</v>
      </c>
    </row>
    <row r="108" spans="1:9" ht="14.25" customHeight="1" x14ac:dyDescent="0.2">
      <c r="A108" s="22" t="s">
        <v>2578</v>
      </c>
      <c r="B108" s="22">
        <v>26</v>
      </c>
      <c r="C108" s="22">
        <v>35</v>
      </c>
      <c r="D108" s="22">
        <v>16530380000</v>
      </c>
      <c r="E108" s="36">
        <v>5162.7754999999997</v>
      </c>
      <c r="F108" s="35"/>
      <c r="G108" s="36">
        <f t="shared" si="20"/>
        <v>0</v>
      </c>
      <c r="H108" s="36">
        <f t="shared" si="21"/>
        <v>0</v>
      </c>
      <c r="I108" s="24">
        <f t="shared" si="22"/>
        <v>0</v>
      </c>
    </row>
    <row r="109" spans="1:9" ht="14.25" customHeight="1" x14ac:dyDescent="0.2">
      <c r="A109" s="22" t="s">
        <v>2579</v>
      </c>
      <c r="B109" s="22">
        <v>30</v>
      </c>
      <c r="C109" s="22">
        <v>40</v>
      </c>
      <c r="D109" s="22">
        <v>16530420000</v>
      </c>
      <c r="E109" s="36">
        <v>5865.2</v>
      </c>
      <c r="F109" s="35"/>
      <c r="G109" s="36">
        <f t="shared" si="20"/>
        <v>0</v>
      </c>
      <c r="H109" s="36">
        <f t="shared" si="21"/>
        <v>0</v>
      </c>
      <c r="I109" s="24">
        <f t="shared" si="22"/>
        <v>0</v>
      </c>
    </row>
    <row r="110" spans="1:9" ht="14.25" customHeight="1" x14ac:dyDescent="0.2">
      <c r="A110" s="22" t="s">
        <v>2580</v>
      </c>
      <c r="B110" s="22">
        <v>37</v>
      </c>
      <c r="C110" s="22">
        <v>50</v>
      </c>
      <c r="D110" s="22">
        <v>16530460000</v>
      </c>
      <c r="E110" s="36">
        <v>8672.5</v>
      </c>
      <c r="F110" s="35"/>
      <c r="G110" s="36">
        <f t="shared" si="20"/>
        <v>0</v>
      </c>
      <c r="H110" s="36">
        <f t="shared" si="21"/>
        <v>0</v>
      </c>
      <c r="I110" s="24">
        <f t="shared" si="22"/>
        <v>0</v>
      </c>
    </row>
    <row r="111" spans="1:9" ht="14.25" customHeight="1" x14ac:dyDescent="0.2">
      <c r="A111" s="22" t="s">
        <v>2581</v>
      </c>
      <c r="B111" s="22">
        <v>45</v>
      </c>
      <c r="C111" s="22">
        <v>60</v>
      </c>
      <c r="D111" s="22">
        <v>16530500000</v>
      </c>
      <c r="E111" s="36">
        <v>9696.1445000000003</v>
      </c>
      <c r="F111" s="35"/>
      <c r="G111" s="36">
        <f t="shared" si="20"/>
        <v>0</v>
      </c>
      <c r="H111" s="36">
        <f t="shared" si="21"/>
        <v>0</v>
      </c>
      <c r="I111" s="24">
        <f t="shared" si="22"/>
        <v>0</v>
      </c>
    </row>
    <row r="112" spans="1:9" ht="14.25" customHeight="1" x14ac:dyDescent="0.25">
      <c r="A112" s="173"/>
      <c r="B112" s="168"/>
      <c r="C112" s="173"/>
      <c r="D112" s="173" t="s">
        <v>4110</v>
      </c>
      <c r="E112" s="179"/>
      <c r="F112" s="173"/>
      <c r="G112" s="173"/>
      <c r="H112" s="173"/>
      <c r="I112" s="156"/>
    </row>
    <row r="113" spans="1:9" ht="14.25" customHeight="1" x14ac:dyDescent="0.2">
      <c r="A113" s="22" t="s">
        <v>2569</v>
      </c>
      <c r="B113" s="22">
        <v>4</v>
      </c>
      <c r="C113" s="22">
        <v>5.5</v>
      </c>
      <c r="D113" s="22">
        <v>16530040000</v>
      </c>
      <c r="E113" s="36">
        <v>3134.58</v>
      </c>
      <c r="F113" s="35"/>
      <c r="G113" s="36">
        <f t="shared" ref="G113:G125" si="23">IF(F113="",IF($I$8="","",$I$8),F113)</f>
        <v>0</v>
      </c>
      <c r="H113" s="36">
        <f t="shared" ref="H113:H125" si="24">ROUND(E113*(G113),2)</f>
        <v>0</v>
      </c>
      <c r="I113" s="24">
        <f t="shared" si="22"/>
        <v>0</v>
      </c>
    </row>
    <row r="114" spans="1:9" ht="14.25" customHeight="1" x14ac:dyDescent="0.2">
      <c r="A114" s="22" t="s">
        <v>2570</v>
      </c>
      <c r="B114" s="22">
        <v>5.5</v>
      </c>
      <c r="C114" s="22">
        <v>7.5</v>
      </c>
      <c r="D114" s="22">
        <v>16530080000</v>
      </c>
      <c r="E114" s="36">
        <v>3220.32</v>
      </c>
      <c r="F114" s="35"/>
      <c r="G114" s="36">
        <f t="shared" si="23"/>
        <v>0</v>
      </c>
      <c r="H114" s="36">
        <f t="shared" si="24"/>
        <v>0</v>
      </c>
      <c r="I114" s="24">
        <f t="shared" si="22"/>
        <v>0</v>
      </c>
    </row>
    <row r="115" spans="1:9" ht="14.25" customHeight="1" x14ac:dyDescent="0.2">
      <c r="A115" s="22" t="s">
        <v>2571</v>
      </c>
      <c r="B115" s="22">
        <v>7.5</v>
      </c>
      <c r="C115" s="22">
        <v>10</v>
      </c>
      <c r="D115" s="22">
        <v>16530120000</v>
      </c>
      <c r="E115" s="36">
        <v>3335.76</v>
      </c>
      <c r="F115" s="35"/>
      <c r="G115" s="36">
        <f t="shared" si="23"/>
        <v>0</v>
      </c>
      <c r="H115" s="36">
        <f t="shared" si="24"/>
        <v>0</v>
      </c>
      <c r="I115" s="24">
        <f t="shared" si="22"/>
        <v>0</v>
      </c>
    </row>
    <row r="116" spans="1:9" ht="14.25" customHeight="1" x14ac:dyDescent="0.2">
      <c r="A116" s="22" t="s">
        <v>2572</v>
      </c>
      <c r="B116" s="22">
        <v>9.1999999999999993</v>
      </c>
      <c r="C116" s="22">
        <v>12.5</v>
      </c>
      <c r="D116" s="22">
        <v>16530160000</v>
      </c>
      <c r="E116" s="36">
        <v>3423.15</v>
      </c>
      <c r="F116" s="35"/>
      <c r="G116" s="36">
        <f t="shared" si="23"/>
        <v>0</v>
      </c>
      <c r="H116" s="36">
        <f t="shared" si="24"/>
        <v>0</v>
      </c>
      <c r="I116" s="24">
        <f t="shared" si="22"/>
        <v>0</v>
      </c>
    </row>
    <row r="117" spans="1:9" ht="14.25" customHeight="1" x14ac:dyDescent="0.2">
      <c r="A117" s="22" t="s">
        <v>2573</v>
      </c>
      <c r="B117" s="22">
        <v>11</v>
      </c>
      <c r="C117" s="22">
        <v>15</v>
      </c>
      <c r="D117" s="22">
        <v>16530200000</v>
      </c>
      <c r="E117" s="36">
        <v>3621.02</v>
      </c>
      <c r="F117" s="35"/>
      <c r="G117" s="36">
        <f t="shared" si="23"/>
        <v>0</v>
      </c>
      <c r="H117" s="36">
        <f t="shared" si="24"/>
        <v>0</v>
      </c>
      <c r="I117" s="24">
        <f t="shared" si="22"/>
        <v>0</v>
      </c>
    </row>
    <row r="118" spans="1:9" ht="14.25" customHeight="1" x14ac:dyDescent="0.2">
      <c r="A118" s="22" t="s">
        <v>2574</v>
      </c>
      <c r="B118" s="22">
        <v>13</v>
      </c>
      <c r="C118" s="22">
        <v>17.5</v>
      </c>
      <c r="D118" s="22">
        <v>16530240000</v>
      </c>
      <c r="E118" s="36">
        <v>3739.73</v>
      </c>
      <c r="F118" s="35"/>
      <c r="G118" s="36">
        <f t="shared" si="23"/>
        <v>0</v>
      </c>
      <c r="H118" s="36">
        <f t="shared" si="24"/>
        <v>0</v>
      </c>
      <c r="I118" s="24">
        <f t="shared" si="22"/>
        <v>0</v>
      </c>
    </row>
    <row r="119" spans="1:9" ht="14.25" customHeight="1" x14ac:dyDescent="0.2">
      <c r="A119" s="22" t="s">
        <v>2575</v>
      </c>
      <c r="B119" s="22">
        <v>15</v>
      </c>
      <c r="C119" s="22">
        <v>20</v>
      </c>
      <c r="D119" s="22">
        <v>16530280000</v>
      </c>
      <c r="E119" s="36">
        <v>3894.73</v>
      </c>
      <c r="F119" s="35"/>
      <c r="G119" s="36">
        <f t="shared" si="23"/>
        <v>0</v>
      </c>
      <c r="H119" s="36">
        <f t="shared" si="24"/>
        <v>0</v>
      </c>
      <c r="I119" s="24">
        <f t="shared" si="22"/>
        <v>0</v>
      </c>
    </row>
    <row r="120" spans="1:9" ht="14.25" customHeight="1" x14ac:dyDescent="0.2">
      <c r="A120" s="22" t="s">
        <v>2576</v>
      </c>
      <c r="B120" s="22">
        <v>18.5</v>
      </c>
      <c r="C120" s="22">
        <v>25</v>
      </c>
      <c r="D120" s="22">
        <v>16530320000</v>
      </c>
      <c r="E120" s="36">
        <v>4148.66</v>
      </c>
      <c r="F120" s="35"/>
      <c r="G120" s="36">
        <f t="shared" si="23"/>
        <v>0</v>
      </c>
      <c r="H120" s="36">
        <f t="shared" si="24"/>
        <v>0</v>
      </c>
      <c r="I120" s="24">
        <f t="shared" si="22"/>
        <v>0</v>
      </c>
    </row>
    <row r="121" spans="1:9" ht="14.25" customHeight="1" x14ac:dyDescent="0.2">
      <c r="A121" s="22" t="s">
        <v>2577</v>
      </c>
      <c r="B121" s="22">
        <v>22</v>
      </c>
      <c r="C121" s="22">
        <v>30</v>
      </c>
      <c r="D121" s="22">
        <v>16530360000</v>
      </c>
      <c r="E121" s="36">
        <v>5134.7</v>
      </c>
      <c r="F121" s="35"/>
      <c r="G121" s="36">
        <f t="shared" si="23"/>
        <v>0</v>
      </c>
      <c r="H121" s="36">
        <f t="shared" si="24"/>
        <v>0</v>
      </c>
      <c r="I121" s="24">
        <f t="shared" si="22"/>
        <v>0</v>
      </c>
    </row>
    <row r="122" spans="1:9" ht="14.25" customHeight="1" x14ac:dyDescent="0.2">
      <c r="A122" s="22" t="s">
        <v>2578</v>
      </c>
      <c r="B122" s="22">
        <v>26</v>
      </c>
      <c r="C122" s="22">
        <v>35</v>
      </c>
      <c r="D122" s="22">
        <v>16530400000</v>
      </c>
      <c r="E122" s="36">
        <v>5302.9</v>
      </c>
      <c r="F122" s="35"/>
      <c r="G122" s="36">
        <f t="shared" si="23"/>
        <v>0</v>
      </c>
      <c r="H122" s="36">
        <f t="shared" si="24"/>
        <v>0</v>
      </c>
      <c r="I122" s="24">
        <f t="shared" si="22"/>
        <v>0</v>
      </c>
    </row>
    <row r="123" spans="1:9" ht="14.25" customHeight="1" x14ac:dyDescent="0.2">
      <c r="A123" s="22" t="s">
        <v>2579</v>
      </c>
      <c r="B123" s="22">
        <v>30</v>
      </c>
      <c r="C123" s="22">
        <v>40</v>
      </c>
      <c r="D123" s="22">
        <v>16530440000</v>
      </c>
      <c r="E123" s="36">
        <v>5640.95</v>
      </c>
      <c r="F123" s="35"/>
      <c r="G123" s="36">
        <f t="shared" si="23"/>
        <v>0</v>
      </c>
      <c r="H123" s="36">
        <f t="shared" si="24"/>
        <v>0</v>
      </c>
      <c r="I123" s="24">
        <f t="shared" si="22"/>
        <v>0</v>
      </c>
    </row>
    <row r="124" spans="1:9" ht="14.25" customHeight="1" x14ac:dyDescent="0.2">
      <c r="A124" s="22" t="s">
        <v>2580</v>
      </c>
      <c r="B124" s="22">
        <v>37</v>
      </c>
      <c r="C124" s="22">
        <v>50</v>
      </c>
      <c r="D124" s="22">
        <v>16530480000</v>
      </c>
      <c r="E124" s="36">
        <v>8801.7999999999993</v>
      </c>
      <c r="F124" s="35"/>
      <c r="G124" s="36">
        <f t="shared" si="23"/>
        <v>0</v>
      </c>
      <c r="H124" s="36">
        <f t="shared" si="24"/>
        <v>0</v>
      </c>
      <c r="I124" s="24">
        <f t="shared" si="22"/>
        <v>0</v>
      </c>
    </row>
    <row r="125" spans="1:9" ht="14.25" customHeight="1" x14ac:dyDescent="0.2">
      <c r="A125" s="22" t="s">
        <v>2581</v>
      </c>
      <c r="B125" s="22">
        <v>45</v>
      </c>
      <c r="C125" s="22">
        <v>60</v>
      </c>
      <c r="D125" s="22">
        <v>16530520000</v>
      </c>
      <c r="E125" s="36">
        <v>9828.52</v>
      </c>
      <c r="F125" s="35"/>
      <c r="G125" s="36">
        <f t="shared" si="23"/>
        <v>0</v>
      </c>
      <c r="H125" s="36">
        <f t="shared" si="24"/>
        <v>0</v>
      </c>
      <c r="I125" s="24">
        <f t="shared" si="22"/>
        <v>0</v>
      </c>
    </row>
    <row r="126" spans="1:9" ht="14.25" customHeight="1" x14ac:dyDescent="0.25">
      <c r="A126" s="173"/>
      <c r="B126" s="168" t="s">
        <v>159</v>
      </c>
      <c r="C126" s="173" t="s">
        <v>0</v>
      </c>
      <c r="D126" s="173" t="s">
        <v>4109</v>
      </c>
      <c r="E126" s="179"/>
      <c r="F126" s="173"/>
      <c r="G126" s="173"/>
      <c r="H126" s="173"/>
      <c r="I126" s="156"/>
    </row>
    <row r="127" spans="1:9" ht="14.25" customHeight="1" x14ac:dyDescent="0.2">
      <c r="A127" s="22" t="s">
        <v>2582</v>
      </c>
      <c r="B127" s="22">
        <v>30</v>
      </c>
      <c r="C127" s="22">
        <v>40</v>
      </c>
      <c r="D127" s="22">
        <v>16531010000</v>
      </c>
      <c r="E127" s="36">
        <v>10353.540000000001</v>
      </c>
      <c r="F127" s="35"/>
      <c r="G127" s="36">
        <f t="shared" ref="G127:G134" si="25">IF(F127="",IF($I$8="","",$I$8),F127)</f>
        <v>0</v>
      </c>
      <c r="H127" s="36">
        <f t="shared" ref="H127:H134" si="26">ROUND(E127*(G127),2)</f>
        <v>0</v>
      </c>
      <c r="I127" s="24">
        <f t="shared" ref="I127:I144" si="27">H127*$I$10</f>
        <v>0</v>
      </c>
    </row>
    <row r="128" spans="1:9" ht="14.25" customHeight="1" x14ac:dyDescent="0.2">
      <c r="A128" s="22" t="s">
        <v>2583</v>
      </c>
      <c r="B128" s="22">
        <v>37</v>
      </c>
      <c r="C128" s="22">
        <v>50</v>
      </c>
      <c r="D128" s="22">
        <v>16531050000</v>
      </c>
      <c r="E128" s="36">
        <v>10586.014499999999</v>
      </c>
      <c r="F128" s="35"/>
      <c r="G128" s="36">
        <f t="shared" si="25"/>
        <v>0</v>
      </c>
      <c r="H128" s="36">
        <f t="shared" si="26"/>
        <v>0</v>
      </c>
      <c r="I128" s="24">
        <f t="shared" si="27"/>
        <v>0</v>
      </c>
    </row>
    <row r="129" spans="1:9" ht="14.25" customHeight="1" x14ac:dyDescent="0.2">
      <c r="A129" s="22" t="s">
        <v>2584</v>
      </c>
      <c r="B129" s="22">
        <v>45</v>
      </c>
      <c r="C129" s="22">
        <v>60</v>
      </c>
      <c r="D129" s="22">
        <v>16531090000</v>
      </c>
      <c r="E129" s="36">
        <v>11044.415999999999</v>
      </c>
      <c r="F129" s="35"/>
      <c r="G129" s="36">
        <f t="shared" si="25"/>
        <v>0</v>
      </c>
      <c r="H129" s="36">
        <f t="shared" si="26"/>
        <v>0</v>
      </c>
      <c r="I129" s="24">
        <f t="shared" si="27"/>
        <v>0</v>
      </c>
    </row>
    <row r="130" spans="1:9" ht="14.25" customHeight="1" x14ac:dyDescent="0.2">
      <c r="A130" s="22" t="s">
        <v>2585</v>
      </c>
      <c r="B130" s="22">
        <v>51</v>
      </c>
      <c r="C130" s="22">
        <v>70</v>
      </c>
      <c r="D130" s="22">
        <v>16531130000</v>
      </c>
      <c r="E130" s="36">
        <v>11647.94</v>
      </c>
      <c r="F130" s="35"/>
      <c r="G130" s="36">
        <f t="shared" si="25"/>
        <v>0</v>
      </c>
      <c r="H130" s="36">
        <f t="shared" si="26"/>
        <v>0</v>
      </c>
      <c r="I130" s="24">
        <f t="shared" si="27"/>
        <v>0</v>
      </c>
    </row>
    <row r="131" spans="1:9" ht="14.25" customHeight="1" x14ac:dyDescent="0.2">
      <c r="A131" s="22" t="s">
        <v>2586</v>
      </c>
      <c r="B131" s="22">
        <v>59</v>
      </c>
      <c r="C131" s="22">
        <v>80</v>
      </c>
      <c r="D131" s="22">
        <v>16531170000</v>
      </c>
      <c r="E131" s="36">
        <v>12271.21</v>
      </c>
      <c r="F131" s="35"/>
      <c r="G131" s="36">
        <f t="shared" si="25"/>
        <v>0</v>
      </c>
      <c r="H131" s="36">
        <f t="shared" si="26"/>
        <v>0</v>
      </c>
      <c r="I131" s="24">
        <f t="shared" si="27"/>
        <v>0</v>
      </c>
    </row>
    <row r="132" spans="1:9" ht="14.25" customHeight="1" x14ac:dyDescent="0.2">
      <c r="A132" s="22" t="s">
        <v>2587</v>
      </c>
      <c r="B132" s="22">
        <v>66</v>
      </c>
      <c r="C132" s="22">
        <v>90</v>
      </c>
      <c r="D132" s="22">
        <v>16531210000</v>
      </c>
      <c r="E132" s="36">
        <v>13433.701999999999</v>
      </c>
      <c r="F132" s="35"/>
      <c r="G132" s="36">
        <f t="shared" si="25"/>
        <v>0</v>
      </c>
      <c r="H132" s="36">
        <f t="shared" si="26"/>
        <v>0</v>
      </c>
      <c r="I132" s="24">
        <f t="shared" si="27"/>
        <v>0</v>
      </c>
    </row>
    <row r="133" spans="1:9" ht="14.25" customHeight="1" x14ac:dyDescent="0.2">
      <c r="A133" s="22" t="s">
        <v>2588</v>
      </c>
      <c r="B133" s="22">
        <v>75</v>
      </c>
      <c r="C133" s="22">
        <v>100</v>
      </c>
      <c r="D133" s="22">
        <v>16531250000</v>
      </c>
      <c r="E133" s="36">
        <v>13966.28</v>
      </c>
      <c r="F133" s="35"/>
      <c r="G133" s="36">
        <f t="shared" si="25"/>
        <v>0</v>
      </c>
      <c r="H133" s="36">
        <f t="shared" si="26"/>
        <v>0</v>
      </c>
      <c r="I133" s="24">
        <f t="shared" si="27"/>
        <v>0</v>
      </c>
    </row>
    <row r="134" spans="1:9" ht="14.25" customHeight="1" x14ac:dyDescent="0.2">
      <c r="A134" s="22" t="s">
        <v>2589</v>
      </c>
      <c r="B134" s="22">
        <v>92</v>
      </c>
      <c r="C134" s="22">
        <v>125</v>
      </c>
      <c r="D134" s="22">
        <v>16531290000</v>
      </c>
      <c r="E134" s="36">
        <v>15455.263999999999</v>
      </c>
      <c r="F134" s="35"/>
      <c r="G134" s="36">
        <f t="shared" si="25"/>
        <v>0</v>
      </c>
      <c r="H134" s="36">
        <f t="shared" si="26"/>
        <v>0</v>
      </c>
      <c r="I134" s="24">
        <f t="shared" si="27"/>
        <v>0</v>
      </c>
    </row>
    <row r="135" spans="1:9" ht="14.25" customHeight="1" x14ac:dyDescent="0.2">
      <c r="A135" s="22" t="s">
        <v>7401</v>
      </c>
      <c r="B135" s="22">
        <v>110</v>
      </c>
      <c r="C135" s="22">
        <v>150</v>
      </c>
      <c r="D135" s="22">
        <v>16531330000</v>
      </c>
      <c r="E135" s="36">
        <v>16777.349999999999</v>
      </c>
      <c r="F135" s="35"/>
      <c r="G135" s="36">
        <f>IF(F135="",IF($I$8="","",$I$8),F135)</f>
        <v>0</v>
      </c>
      <c r="H135" s="36">
        <f>ROUND(E135*(G135),2)</f>
        <v>0</v>
      </c>
      <c r="I135" s="24">
        <f>H135*$I$10</f>
        <v>0</v>
      </c>
    </row>
    <row r="136" spans="1:9" ht="14.25" customHeight="1" x14ac:dyDescent="0.25">
      <c r="A136" s="173"/>
      <c r="B136" s="168"/>
      <c r="C136" s="173"/>
      <c r="D136" s="173" t="s">
        <v>4110</v>
      </c>
      <c r="E136" s="179"/>
      <c r="F136" s="173"/>
      <c r="G136" s="173"/>
      <c r="H136" s="173"/>
      <c r="I136" s="156"/>
    </row>
    <row r="137" spans="1:9" ht="14.25" customHeight="1" x14ac:dyDescent="0.2">
      <c r="A137" s="22" t="s">
        <v>2582</v>
      </c>
      <c r="B137" s="22">
        <v>30</v>
      </c>
      <c r="C137" s="22">
        <v>40</v>
      </c>
      <c r="D137" s="22">
        <v>16531030000</v>
      </c>
      <c r="E137" s="36">
        <v>10559.63</v>
      </c>
      <c r="F137" s="35"/>
      <c r="G137" s="36">
        <f t="shared" ref="G137:G145" si="28">IF(F137="",IF($I$8="","",$I$8),F137)</f>
        <v>0</v>
      </c>
      <c r="H137" s="36">
        <f t="shared" ref="H137:H145" si="29">ROUND(E137*(G137),2)</f>
        <v>0</v>
      </c>
      <c r="I137" s="24">
        <f t="shared" si="27"/>
        <v>0</v>
      </c>
    </row>
    <row r="138" spans="1:9" ht="14.25" customHeight="1" x14ac:dyDescent="0.2">
      <c r="A138" s="22" t="s">
        <v>2583</v>
      </c>
      <c r="B138" s="22">
        <v>37</v>
      </c>
      <c r="C138" s="22">
        <v>50</v>
      </c>
      <c r="D138" s="22">
        <v>16531070000</v>
      </c>
      <c r="E138" s="36">
        <v>10800.39</v>
      </c>
      <c r="F138" s="35"/>
      <c r="G138" s="36">
        <f t="shared" si="28"/>
        <v>0</v>
      </c>
      <c r="H138" s="36">
        <f t="shared" si="29"/>
        <v>0</v>
      </c>
      <c r="I138" s="24">
        <f t="shared" si="27"/>
        <v>0</v>
      </c>
    </row>
    <row r="139" spans="1:9" ht="14.25" customHeight="1" x14ac:dyDescent="0.2">
      <c r="A139" s="22" t="s">
        <v>2584</v>
      </c>
      <c r="B139" s="22">
        <v>45</v>
      </c>
      <c r="C139" s="22">
        <v>60</v>
      </c>
      <c r="D139" s="22">
        <v>16531110000</v>
      </c>
      <c r="E139" s="36">
        <v>11265.39</v>
      </c>
      <c r="F139" s="35"/>
      <c r="G139" s="36">
        <f t="shared" si="28"/>
        <v>0</v>
      </c>
      <c r="H139" s="36">
        <f t="shared" si="29"/>
        <v>0</v>
      </c>
      <c r="I139" s="24">
        <f t="shared" si="27"/>
        <v>0</v>
      </c>
    </row>
    <row r="140" spans="1:9" ht="14.25" customHeight="1" x14ac:dyDescent="0.2">
      <c r="A140" s="22" t="s">
        <v>2585</v>
      </c>
      <c r="B140" s="22">
        <v>51</v>
      </c>
      <c r="C140" s="22">
        <v>70</v>
      </c>
      <c r="D140" s="22">
        <v>16531150000</v>
      </c>
      <c r="E140" s="36">
        <v>11865.59</v>
      </c>
      <c r="F140" s="35"/>
      <c r="G140" s="36">
        <f t="shared" si="28"/>
        <v>0</v>
      </c>
      <c r="H140" s="36">
        <f t="shared" si="29"/>
        <v>0</v>
      </c>
      <c r="I140" s="24">
        <f t="shared" si="27"/>
        <v>0</v>
      </c>
    </row>
    <row r="141" spans="1:9" ht="14.25" customHeight="1" x14ac:dyDescent="0.2">
      <c r="A141" s="22" t="s">
        <v>2586</v>
      </c>
      <c r="B141" s="22">
        <v>59</v>
      </c>
      <c r="C141" s="22">
        <v>80</v>
      </c>
      <c r="D141" s="22">
        <v>16531190000</v>
      </c>
      <c r="E141" s="36">
        <v>12610.91</v>
      </c>
      <c r="F141" s="35"/>
      <c r="G141" s="36">
        <f t="shared" si="28"/>
        <v>0</v>
      </c>
      <c r="H141" s="36">
        <f t="shared" si="29"/>
        <v>0</v>
      </c>
      <c r="I141" s="24">
        <f t="shared" si="27"/>
        <v>0</v>
      </c>
    </row>
    <row r="142" spans="1:9" ht="14.25" customHeight="1" x14ac:dyDescent="0.2">
      <c r="A142" s="22" t="s">
        <v>2587</v>
      </c>
      <c r="B142" s="22">
        <v>66</v>
      </c>
      <c r="C142" s="22">
        <v>90</v>
      </c>
      <c r="D142" s="22">
        <v>16531230000</v>
      </c>
      <c r="E142" s="36">
        <v>13667.87</v>
      </c>
      <c r="F142" s="35"/>
      <c r="G142" s="36">
        <f t="shared" si="28"/>
        <v>0</v>
      </c>
      <c r="H142" s="36">
        <f t="shared" si="29"/>
        <v>0</v>
      </c>
      <c r="I142" s="24">
        <f t="shared" si="27"/>
        <v>0</v>
      </c>
    </row>
    <row r="143" spans="1:9" ht="14.25" customHeight="1" x14ac:dyDescent="0.2">
      <c r="A143" s="22" t="s">
        <v>2588</v>
      </c>
      <c r="B143" s="22">
        <v>75</v>
      </c>
      <c r="C143" s="22">
        <v>100</v>
      </c>
      <c r="D143" s="22">
        <v>16531270000</v>
      </c>
      <c r="E143" s="36">
        <v>13966.278499999999</v>
      </c>
      <c r="F143" s="35"/>
      <c r="G143" s="36">
        <f t="shared" si="28"/>
        <v>0</v>
      </c>
      <c r="H143" s="36">
        <f t="shared" si="29"/>
        <v>0</v>
      </c>
      <c r="I143" s="24">
        <f t="shared" si="27"/>
        <v>0</v>
      </c>
    </row>
    <row r="144" spans="1:9" ht="14.25" customHeight="1" x14ac:dyDescent="0.2">
      <c r="A144" s="22" t="s">
        <v>2589</v>
      </c>
      <c r="B144" s="22">
        <v>92</v>
      </c>
      <c r="C144" s="22">
        <v>125</v>
      </c>
      <c r="D144" s="22">
        <v>16531310000</v>
      </c>
      <c r="E144" s="36">
        <v>15827.92</v>
      </c>
      <c r="F144" s="35"/>
      <c r="G144" s="36">
        <f t="shared" si="28"/>
        <v>0</v>
      </c>
      <c r="H144" s="36">
        <f t="shared" si="29"/>
        <v>0</v>
      </c>
      <c r="I144" s="24">
        <f t="shared" si="27"/>
        <v>0</v>
      </c>
    </row>
    <row r="145" spans="1:9" ht="14.25" customHeight="1" x14ac:dyDescent="0.2">
      <c r="A145" s="22" t="s">
        <v>7401</v>
      </c>
      <c r="B145" s="22">
        <v>110</v>
      </c>
      <c r="C145" s="22">
        <v>150</v>
      </c>
      <c r="D145" s="22">
        <v>16531350000</v>
      </c>
      <c r="E145" s="36">
        <v>17126.95</v>
      </c>
      <c r="F145" s="35"/>
      <c r="G145" s="36">
        <f t="shared" si="28"/>
        <v>0</v>
      </c>
      <c r="H145" s="36">
        <f t="shared" si="29"/>
        <v>0</v>
      </c>
      <c r="I145" s="24">
        <f>H145*$I$10</f>
        <v>0</v>
      </c>
    </row>
    <row r="146" spans="1:9" ht="14.25" customHeight="1" x14ac:dyDescent="0.25">
      <c r="A146" s="173"/>
      <c r="B146" s="168"/>
      <c r="C146" s="173"/>
      <c r="D146" s="173" t="s">
        <v>4109</v>
      </c>
      <c r="E146" s="179"/>
      <c r="F146" s="173"/>
      <c r="G146" s="173"/>
      <c r="H146" s="173"/>
      <c r="I146" s="156"/>
    </row>
    <row r="147" spans="1:9" ht="14.25" customHeight="1" x14ac:dyDescent="0.2">
      <c r="A147" s="22" t="s">
        <v>7402</v>
      </c>
      <c r="B147" s="22">
        <v>75</v>
      </c>
      <c r="C147" s="22">
        <v>100</v>
      </c>
      <c r="D147" s="22">
        <v>16532010000</v>
      </c>
      <c r="E147" s="36">
        <v>26581.1</v>
      </c>
      <c r="F147" s="35"/>
      <c r="G147" s="36">
        <f t="shared" ref="G147:G153" si="30">IF(F147="",IF($I$8="","",$I$8),F147)</f>
        <v>0</v>
      </c>
      <c r="H147" s="36">
        <f t="shared" ref="H147:H153" si="31">ROUND(E147*(G147),2)</f>
        <v>0</v>
      </c>
      <c r="I147" s="24">
        <f>H147*$I$10</f>
        <v>0</v>
      </c>
    </row>
    <row r="148" spans="1:9" ht="14.25" customHeight="1" x14ac:dyDescent="0.2">
      <c r="A148" s="22" t="s">
        <v>7403</v>
      </c>
      <c r="B148" s="22">
        <v>92</v>
      </c>
      <c r="C148" s="22">
        <v>125</v>
      </c>
      <c r="D148" s="22">
        <v>16532050000</v>
      </c>
      <c r="E148" s="36">
        <v>29345.7</v>
      </c>
      <c r="F148" s="35"/>
      <c r="G148" s="36">
        <f t="shared" si="30"/>
        <v>0</v>
      </c>
      <c r="H148" s="36">
        <f t="shared" si="31"/>
        <v>0</v>
      </c>
      <c r="I148" s="24">
        <f t="shared" ref="I148:I153" si="32">H148*$I$10</f>
        <v>0</v>
      </c>
    </row>
    <row r="149" spans="1:9" ht="14.25" customHeight="1" x14ac:dyDescent="0.2">
      <c r="A149" s="22" t="s">
        <v>7405</v>
      </c>
      <c r="B149" s="22">
        <v>110</v>
      </c>
      <c r="C149" s="22">
        <v>150</v>
      </c>
      <c r="D149" s="22">
        <v>16532090000</v>
      </c>
      <c r="E149" s="36">
        <v>30080.55</v>
      </c>
      <c r="F149" s="35"/>
      <c r="G149" s="36">
        <f t="shared" si="30"/>
        <v>0</v>
      </c>
      <c r="H149" s="36">
        <f t="shared" si="31"/>
        <v>0</v>
      </c>
      <c r="I149" s="24">
        <f t="shared" si="32"/>
        <v>0</v>
      </c>
    </row>
    <row r="150" spans="1:9" ht="14.25" customHeight="1" x14ac:dyDescent="0.2">
      <c r="A150" s="22" t="s">
        <v>7406</v>
      </c>
      <c r="B150" s="22">
        <v>130</v>
      </c>
      <c r="C150" s="22">
        <v>175</v>
      </c>
      <c r="D150" s="22">
        <v>16532130000</v>
      </c>
      <c r="E150" s="36">
        <v>31873.4</v>
      </c>
      <c r="F150" s="35"/>
      <c r="G150" s="36">
        <f t="shared" si="30"/>
        <v>0</v>
      </c>
      <c r="H150" s="36">
        <f t="shared" si="31"/>
        <v>0</v>
      </c>
      <c r="I150" s="24">
        <f t="shared" si="32"/>
        <v>0</v>
      </c>
    </row>
    <row r="151" spans="1:9" ht="14.25" customHeight="1" x14ac:dyDescent="0.2">
      <c r="A151" s="22" t="s">
        <v>7407</v>
      </c>
      <c r="B151" s="22">
        <v>150</v>
      </c>
      <c r="C151" s="22">
        <v>200</v>
      </c>
      <c r="D151" s="22">
        <v>16532170000</v>
      </c>
      <c r="E151" s="36">
        <v>33174.050000000003</v>
      </c>
      <c r="F151" s="35"/>
      <c r="G151" s="36">
        <f t="shared" si="30"/>
        <v>0</v>
      </c>
      <c r="H151" s="36">
        <f t="shared" si="31"/>
        <v>0</v>
      </c>
      <c r="I151" s="24">
        <f t="shared" si="32"/>
        <v>0</v>
      </c>
    </row>
    <row r="152" spans="1:9" ht="14.25" customHeight="1" x14ac:dyDescent="0.2">
      <c r="A152" s="22" t="s">
        <v>7404</v>
      </c>
      <c r="B152" s="22">
        <v>165</v>
      </c>
      <c r="C152" s="22">
        <v>220</v>
      </c>
      <c r="D152" s="22">
        <v>16532210000</v>
      </c>
      <c r="E152" s="36">
        <v>35087.65</v>
      </c>
      <c r="F152" s="35"/>
      <c r="G152" s="36">
        <f t="shared" si="30"/>
        <v>0</v>
      </c>
      <c r="H152" s="36">
        <f t="shared" si="31"/>
        <v>0</v>
      </c>
      <c r="I152" s="24">
        <f t="shared" si="32"/>
        <v>0</v>
      </c>
    </row>
    <row r="153" spans="1:9" ht="14.25" customHeight="1" x14ac:dyDescent="0.2">
      <c r="A153" s="22" t="s">
        <v>7408</v>
      </c>
      <c r="B153" s="22">
        <v>185</v>
      </c>
      <c r="C153" s="22">
        <v>250</v>
      </c>
      <c r="D153" s="22">
        <v>16532250000</v>
      </c>
      <c r="E153" s="36">
        <v>38451.4</v>
      </c>
      <c r="F153" s="35"/>
      <c r="G153" s="36">
        <f t="shared" si="30"/>
        <v>0</v>
      </c>
      <c r="H153" s="36">
        <f t="shared" si="31"/>
        <v>0</v>
      </c>
      <c r="I153" s="24">
        <f t="shared" si="32"/>
        <v>0</v>
      </c>
    </row>
    <row r="154" spans="1:9" ht="14.25" customHeight="1" x14ac:dyDescent="0.25">
      <c r="A154" s="173"/>
      <c r="B154" s="168"/>
      <c r="C154" s="173"/>
      <c r="D154" s="173" t="s">
        <v>4110</v>
      </c>
      <c r="E154" s="179"/>
      <c r="F154" s="173"/>
      <c r="G154" s="173"/>
      <c r="H154" s="173"/>
      <c r="I154" s="156"/>
    </row>
    <row r="155" spans="1:9" ht="14.25" customHeight="1" x14ac:dyDescent="0.2">
      <c r="A155" s="22" t="s">
        <v>7402</v>
      </c>
      <c r="B155" s="22">
        <v>75</v>
      </c>
      <c r="C155" s="22">
        <v>100</v>
      </c>
      <c r="D155" s="22">
        <v>16532030000</v>
      </c>
      <c r="E155" s="36">
        <v>26880.1</v>
      </c>
      <c r="F155" s="35"/>
      <c r="G155" s="36">
        <f t="shared" ref="G155:G161" si="33">IF(F155="",IF($I$8="","",$I$8),F155)</f>
        <v>0</v>
      </c>
      <c r="H155" s="36">
        <f t="shared" ref="H155:H161" si="34">ROUND(E155*(G155),2)</f>
        <v>0</v>
      </c>
      <c r="I155" s="24">
        <f t="shared" ref="I155:I161" si="35">H155*$I$10</f>
        <v>0</v>
      </c>
    </row>
    <row r="156" spans="1:9" ht="14.25" customHeight="1" x14ac:dyDescent="0.2">
      <c r="A156" s="22" t="s">
        <v>7403</v>
      </c>
      <c r="B156" s="22">
        <v>92</v>
      </c>
      <c r="C156" s="22">
        <v>125</v>
      </c>
      <c r="D156" s="22">
        <v>16532070000</v>
      </c>
      <c r="E156" s="36">
        <v>29645.85</v>
      </c>
      <c r="F156" s="35"/>
      <c r="G156" s="36">
        <f t="shared" si="33"/>
        <v>0</v>
      </c>
      <c r="H156" s="36">
        <f t="shared" si="34"/>
        <v>0</v>
      </c>
      <c r="I156" s="24">
        <f t="shared" si="35"/>
        <v>0</v>
      </c>
    </row>
    <row r="157" spans="1:9" ht="14.25" customHeight="1" x14ac:dyDescent="0.2">
      <c r="A157" s="22" t="s">
        <v>7405</v>
      </c>
      <c r="B157" s="22">
        <v>110</v>
      </c>
      <c r="C157" s="22">
        <v>150</v>
      </c>
      <c r="D157" s="22">
        <v>16532110000</v>
      </c>
      <c r="E157" s="36">
        <v>30379.55</v>
      </c>
      <c r="F157" s="35"/>
      <c r="G157" s="36">
        <f t="shared" si="33"/>
        <v>0</v>
      </c>
      <c r="H157" s="36">
        <f t="shared" si="34"/>
        <v>0</v>
      </c>
      <c r="I157" s="24">
        <f t="shared" si="35"/>
        <v>0</v>
      </c>
    </row>
    <row r="158" spans="1:9" ht="14.25" customHeight="1" x14ac:dyDescent="0.2">
      <c r="A158" s="22" t="s">
        <v>7406</v>
      </c>
      <c r="B158" s="22">
        <v>130</v>
      </c>
      <c r="C158" s="22">
        <v>175</v>
      </c>
      <c r="D158" s="22">
        <v>16532150000</v>
      </c>
      <c r="E158" s="36">
        <v>32172.400000000001</v>
      </c>
      <c r="F158" s="35"/>
      <c r="G158" s="36">
        <f t="shared" si="33"/>
        <v>0</v>
      </c>
      <c r="H158" s="36">
        <f t="shared" si="34"/>
        <v>0</v>
      </c>
      <c r="I158" s="24">
        <f t="shared" si="35"/>
        <v>0</v>
      </c>
    </row>
    <row r="159" spans="1:9" ht="14.25" customHeight="1" x14ac:dyDescent="0.2">
      <c r="A159" s="22" t="s">
        <v>7407</v>
      </c>
      <c r="B159" s="22">
        <v>150</v>
      </c>
      <c r="C159" s="22">
        <v>200</v>
      </c>
      <c r="D159" s="22">
        <v>16532190000</v>
      </c>
      <c r="E159" s="36">
        <v>33474.199999999997</v>
      </c>
      <c r="F159" s="35"/>
      <c r="G159" s="36">
        <f t="shared" si="33"/>
        <v>0</v>
      </c>
      <c r="H159" s="36">
        <f t="shared" si="34"/>
        <v>0</v>
      </c>
      <c r="I159" s="24">
        <f t="shared" si="35"/>
        <v>0</v>
      </c>
    </row>
    <row r="160" spans="1:9" ht="14.25" customHeight="1" x14ac:dyDescent="0.2">
      <c r="A160" s="22" t="s">
        <v>7404</v>
      </c>
      <c r="B160" s="22">
        <v>165</v>
      </c>
      <c r="C160" s="22">
        <v>220</v>
      </c>
      <c r="D160" s="22">
        <v>16532230000</v>
      </c>
      <c r="E160" s="36">
        <v>35386.65</v>
      </c>
      <c r="F160" s="35"/>
      <c r="G160" s="36">
        <f t="shared" si="33"/>
        <v>0</v>
      </c>
      <c r="H160" s="36">
        <f t="shared" si="34"/>
        <v>0</v>
      </c>
      <c r="I160" s="24">
        <f t="shared" si="35"/>
        <v>0</v>
      </c>
    </row>
    <row r="161" spans="1:9" ht="14.25" customHeight="1" x14ac:dyDescent="0.2">
      <c r="A161" s="22" t="s">
        <v>7408</v>
      </c>
      <c r="B161" s="22">
        <v>185</v>
      </c>
      <c r="C161" s="22">
        <v>250</v>
      </c>
      <c r="D161" s="22">
        <v>16532270000</v>
      </c>
      <c r="E161" s="36">
        <v>38750.400000000001</v>
      </c>
      <c r="F161" s="35"/>
      <c r="G161" s="36">
        <f t="shared" si="33"/>
        <v>0</v>
      </c>
      <c r="H161" s="36">
        <f t="shared" si="34"/>
        <v>0</v>
      </c>
      <c r="I161" s="24">
        <f t="shared" si="35"/>
        <v>0</v>
      </c>
    </row>
  </sheetData>
  <mergeCells count="3">
    <mergeCell ref="A3:A4"/>
    <mergeCell ref="A1:I1"/>
    <mergeCell ref="A2:I2"/>
  </mergeCells>
  <conditionalFormatting sqref="A18:D26 A28:D33 A35:D47 A49:D61 A73:D81 A83:D86 A99:D111 F99:I111 F49:I61 F35:I47 F28:I33 F18:I26 F73:I81 F63:I71 A63:D71 F83:I86">
    <cfRule type="expression" dxfId="151" priority="80">
      <formula>MOD(ROW(),2)=0</formula>
    </cfRule>
  </conditionalFormatting>
  <conditionalFormatting sqref="A113:D125 F113:I125">
    <cfRule type="expression" dxfId="150" priority="101">
      <formula>MOD(ROW(),2)=0</formula>
    </cfRule>
  </conditionalFormatting>
  <conditionalFormatting sqref="A127:D134 F127:I134">
    <cfRule type="expression" dxfId="149" priority="100">
      <formula>MOD(ROW(),2)=0</formula>
    </cfRule>
  </conditionalFormatting>
  <conditionalFormatting sqref="A137:D144 F137:I144">
    <cfRule type="expression" dxfId="148" priority="98">
      <formula>MOD(ROW(),2)=0</formula>
    </cfRule>
  </conditionalFormatting>
  <conditionalFormatting sqref="E18:E26">
    <cfRule type="expression" dxfId="147" priority="79">
      <formula>MOD(ROW(),2)=0</formula>
    </cfRule>
  </conditionalFormatting>
  <conditionalFormatting sqref="F87 D87 A87">
    <cfRule type="expression" dxfId="146" priority="72">
      <formula>MOD(ROW(),2)=0</formula>
    </cfRule>
  </conditionalFormatting>
  <conditionalFormatting sqref="A88:D88 F88">
    <cfRule type="expression" dxfId="145" priority="70">
      <formula>MOD(ROW(),2)=0</formula>
    </cfRule>
  </conditionalFormatting>
  <conditionalFormatting sqref="A89:D89 F89">
    <cfRule type="expression" dxfId="144" priority="68">
      <formula>MOD(ROW(),2)=0</formula>
    </cfRule>
  </conditionalFormatting>
  <conditionalFormatting sqref="B87:C87">
    <cfRule type="expression" dxfId="143" priority="61">
      <formula>MOD(ROW(),2)=0</formula>
    </cfRule>
  </conditionalFormatting>
  <conditionalFormatting sqref="A91:D97 F91:F97">
    <cfRule type="expression" dxfId="142" priority="53">
      <formula>MOD(ROW(),2)=0</formula>
    </cfRule>
  </conditionalFormatting>
  <conditionalFormatting sqref="G87:I87">
    <cfRule type="expression" dxfId="141" priority="64">
      <formula>MOD(ROW(),2)=0</formula>
    </cfRule>
  </conditionalFormatting>
  <conditionalFormatting sqref="G88:I88">
    <cfRule type="expression" dxfId="140" priority="63">
      <formula>MOD(ROW(),2)=0</formula>
    </cfRule>
  </conditionalFormatting>
  <conditionalFormatting sqref="G89:I89">
    <cfRule type="expression" dxfId="139" priority="62">
      <formula>MOD(ROW(),2)=0</formula>
    </cfRule>
  </conditionalFormatting>
  <conditionalFormatting sqref="A135:D135 F135">
    <cfRule type="expression" dxfId="138" priority="48">
      <formula>MOD(ROW(),2)=0</formula>
    </cfRule>
  </conditionalFormatting>
  <conditionalFormatting sqref="D145 F145">
    <cfRule type="expression" dxfId="137" priority="47">
      <formula>MOD(ROW(),2)=0</formula>
    </cfRule>
  </conditionalFormatting>
  <conditionalFormatting sqref="G91:I97">
    <cfRule type="expression" dxfId="136" priority="51">
      <formula>MOD(ROW(),2)=0</formula>
    </cfRule>
  </conditionalFormatting>
  <conditionalFormatting sqref="G135:I135">
    <cfRule type="expression" dxfId="135" priority="46">
      <formula>MOD(ROW(),2)=0</formula>
    </cfRule>
  </conditionalFormatting>
  <conditionalFormatting sqref="G145:I145">
    <cfRule type="expression" dxfId="134" priority="45">
      <formula>MOD(ROW(),2)=0</formula>
    </cfRule>
  </conditionalFormatting>
  <conditionalFormatting sqref="A145:C145">
    <cfRule type="expression" dxfId="133" priority="44">
      <formula>MOD(ROW(),2)=0</formula>
    </cfRule>
  </conditionalFormatting>
  <conditionalFormatting sqref="A147:D153 F147:I153">
    <cfRule type="expression" dxfId="132" priority="34">
      <formula>MOD(ROW(),2)=0</formula>
    </cfRule>
  </conditionalFormatting>
  <conditionalFormatting sqref="A155:D161 F155:I161">
    <cfRule type="expression" dxfId="131" priority="32">
      <formula>MOD(ROW(),2)=0</formula>
    </cfRule>
  </conditionalFormatting>
  <conditionalFormatting sqref="E28">
    <cfRule type="expression" dxfId="130" priority="30">
      <formula>MOD(ROW(),2)=0</formula>
    </cfRule>
  </conditionalFormatting>
  <conditionalFormatting sqref="E29">
    <cfRule type="expression" dxfId="129" priority="29">
      <formula>MOD(ROW(),2)=0</formula>
    </cfRule>
  </conditionalFormatting>
  <conditionalFormatting sqref="E30">
    <cfRule type="expression" dxfId="128" priority="28">
      <formula>MOD(ROW(),2)=0</formula>
    </cfRule>
  </conditionalFormatting>
  <conditionalFormatting sqref="E31">
    <cfRule type="expression" dxfId="127" priority="27">
      <formula>MOD(ROW(),2)=0</formula>
    </cfRule>
  </conditionalFormatting>
  <conditionalFormatting sqref="E32">
    <cfRule type="expression" dxfId="126" priority="26">
      <formula>MOD(ROW(),2)=0</formula>
    </cfRule>
  </conditionalFormatting>
  <conditionalFormatting sqref="E33">
    <cfRule type="expression" dxfId="125" priority="25">
      <formula>MOD(ROW(),2)=0</formula>
    </cfRule>
  </conditionalFormatting>
  <conditionalFormatting sqref="E35">
    <cfRule type="expression" dxfId="124" priority="24">
      <formula>MOD(ROW(),2)=0</formula>
    </cfRule>
  </conditionalFormatting>
  <conditionalFormatting sqref="E36">
    <cfRule type="expression" dxfId="123" priority="23">
      <formula>MOD(ROW(),2)=0</formula>
    </cfRule>
  </conditionalFormatting>
  <conditionalFormatting sqref="E37">
    <cfRule type="expression" dxfId="122" priority="22">
      <formula>MOD(ROW(),2)=0</formula>
    </cfRule>
  </conditionalFormatting>
  <conditionalFormatting sqref="E38">
    <cfRule type="expression" dxfId="121" priority="21">
      <formula>MOD(ROW(),2)=0</formula>
    </cfRule>
  </conditionalFormatting>
  <conditionalFormatting sqref="E39">
    <cfRule type="expression" dxfId="120" priority="20">
      <formula>MOD(ROW(),2)=0</formula>
    </cfRule>
  </conditionalFormatting>
  <conditionalFormatting sqref="E40">
    <cfRule type="expression" dxfId="119" priority="19">
      <formula>MOD(ROW(),2)=0</formula>
    </cfRule>
  </conditionalFormatting>
  <conditionalFormatting sqref="E41">
    <cfRule type="expression" dxfId="118" priority="18">
      <formula>MOD(ROW(),2)=0</formula>
    </cfRule>
  </conditionalFormatting>
  <conditionalFormatting sqref="E42">
    <cfRule type="expression" dxfId="117" priority="17">
      <formula>MOD(ROW(),2)=0</formula>
    </cfRule>
  </conditionalFormatting>
  <conditionalFormatting sqref="E43">
    <cfRule type="expression" dxfId="116" priority="16">
      <formula>MOD(ROW(),2)=0</formula>
    </cfRule>
  </conditionalFormatting>
  <conditionalFormatting sqref="E44">
    <cfRule type="expression" dxfId="115" priority="15">
      <formula>MOD(ROW(),2)=0</formula>
    </cfRule>
  </conditionalFormatting>
  <conditionalFormatting sqref="E45">
    <cfRule type="expression" dxfId="114" priority="14">
      <formula>MOD(ROW(),2)=0</formula>
    </cfRule>
  </conditionalFormatting>
  <conditionalFormatting sqref="E46">
    <cfRule type="expression" dxfId="113" priority="13">
      <formula>MOD(ROW(),2)=0</formula>
    </cfRule>
  </conditionalFormatting>
  <conditionalFormatting sqref="E47">
    <cfRule type="expression" dxfId="112" priority="12">
      <formula>MOD(ROW(),2)=0</formula>
    </cfRule>
  </conditionalFormatting>
  <conditionalFormatting sqref="E49:E61">
    <cfRule type="expression" dxfId="111" priority="11">
      <formula>MOD(ROW(),2)=0</formula>
    </cfRule>
  </conditionalFormatting>
  <conditionalFormatting sqref="E63:E71">
    <cfRule type="expression" dxfId="110" priority="10">
      <formula>MOD(ROW(),2)=0</formula>
    </cfRule>
  </conditionalFormatting>
  <conditionalFormatting sqref="E73:E81">
    <cfRule type="expression" dxfId="109" priority="9">
      <formula>MOD(ROW(),2)=0</formula>
    </cfRule>
  </conditionalFormatting>
  <conditionalFormatting sqref="E83:E89">
    <cfRule type="expression" dxfId="108" priority="8">
      <formula>MOD(ROW(),2)=0</formula>
    </cfRule>
  </conditionalFormatting>
  <conditionalFormatting sqref="E91:E97">
    <cfRule type="expression" dxfId="107" priority="7">
      <formula>MOD(ROW(),2)=0</formula>
    </cfRule>
  </conditionalFormatting>
  <conditionalFormatting sqref="E99:E111">
    <cfRule type="expression" dxfId="106" priority="6">
      <formula>MOD(ROW(),2)=0</formula>
    </cfRule>
  </conditionalFormatting>
  <conditionalFormatting sqref="E113:E125">
    <cfRule type="expression" dxfId="105" priority="5">
      <formula>MOD(ROW(),2)=0</formula>
    </cfRule>
  </conditionalFormatting>
  <conditionalFormatting sqref="E127:E135">
    <cfRule type="expression" dxfId="104" priority="4">
      <formula>MOD(ROW(),2)=0</formula>
    </cfRule>
  </conditionalFormatting>
  <conditionalFormatting sqref="E137:E145">
    <cfRule type="expression" dxfId="103" priority="3">
      <formula>MOD(ROW(),2)=0</formula>
    </cfRule>
  </conditionalFormatting>
  <conditionalFormatting sqref="E147:E153">
    <cfRule type="expression" dxfId="102" priority="2">
      <formula>MOD(ROW(),2)=0</formula>
    </cfRule>
  </conditionalFormatting>
  <conditionalFormatting sqref="E155:E161">
    <cfRule type="expression" dxfId="101" priority="1">
      <formula>MOD(ROW(),2)=0</formula>
    </cfRule>
  </conditionalFormatting>
  <hyperlinks>
    <hyperlink ref="H5" location="indice!A1" display="INDICE - INDEX"/>
  </hyperlinks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2">
    <tabColor theme="8" tint="-0.249977111117893"/>
  </sheetPr>
  <dimension ref="A1:H70"/>
  <sheetViews>
    <sheetView zoomScaleNormal="100" zoomScalePageLayoutView="120" workbookViewId="0">
      <selection activeCell="A3" sqref="A3:H4"/>
    </sheetView>
  </sheetViews>
  <sheetFormatPr defaultColWidth="8.85546875" defaultRowHeight="14.25" customHeight="1" x14ac:dyDescent="0.2"/>
  <cols>
    <col min="1" max="1" width="15.85546875" style="41" bestFit="1" customWidth="1"/>
    <col min="2" max="2" width="21.42578125" style="41" bestFit="1" customWidth="1"/>
    <col min="3" max="3" width="13.85546875" style="41" bestFit="1" customWidth="1"/>
    <col min="4" max="4" width="19.140625" style="41" bestFit="1" customWidth="1"/>
    <col min="5" max="5" width="13.85546875" style="41" bestFit="1" customWidth="1"/>
    <col min="6" max="7" width="16.85546875" style="41" bestFit="1" customWidth="1"/>
    <col min="8" max="8" width="17.140625" style="44" bestFit="1" customWidth="1"/>
    <col min="9" max="16384" width="8.85546875" style="41"/>
  </cols>
  <sheetData>
    <row r="1" spans="1:8" ht="14.25" customHeight="1" x14ac:dyDescent="0.2">
      <c r="A1" s="317" t="s">
        <v>8513</v>
      </c>
      <c r="B1" s="317"/>
      <c r="C1" s="317"/>
      <c r="D1" s="317"/>
      <c r="E1" s="317"/>
      <c r="F1" s="317"/>
      <c r="G1" s="317"/>
      <c r="H1" s="317"/>
    </row>
    <row r="2" spans="1:8" ht="14.25" customHeight="1" x14ac:dyDescent="0.2">
      <c r="A2" s="317" t="s">
        <v>8514</v>
      </c>
      <c r="B2" s="317"/>
      <c r="C2" s="317"/>
      <c r="D2" s="317"/>
      <c r="E2" s="317"/>
      <c r="F2" s="317"/>
      <c r="G2" s="317"/>
      <c r="H2" s="317"/>
    </row>
    <row r="3" spans="1:8" ht="14.25" customHeight="1" x14ac:dyDescent="0.2">
      <c r="A3" s="292" t="s">
        <v>2158</v>
      </c>
      <c r="B3" s="292"/>
      <c r="C3" s="292"/>
      <c r="D3" s="292"/>
      <c r="E3" s="292"/>
      <c r="F3" s="292"/>
      <c r="G3" s="292"/>
      <c r="H3" s="292"/>
    </row>
    <row r="4" spans="1:8" ht="14.25" customHeight="1" x14ac:dyDescent="0.2">
      <c r="A4" s="292"/>
      <c r="B4" s="292"/>
      <c r="C4" s="292"/>
      <c r="D4" s="292"/>
      <c r="E4" s="292"/>
      <c r="F4" s="292"/>
      <c r="G4" s="292"/>
      <c r="H4" s="292"/>
    </row>
    <row r="5" spans="1:8" ht="14.25" customHeight="1" x14ac:dyDescent="0.2">
      <c r="A5" s="303" t="s">
        <v>2159</v>
      </c>
      <c r="B5" s="303"/>
      <c r="C5" s="303"/>
      <c r="D5" s="303"/>
      <c r="E5" s="303"/>
      <c r="F5" s="303"/>
      <c r="G5" s="182" t="s">
        <v>2224</v>
      </c>
      <c r="H5" s="159"/>
    </row>
    <row r="6" spans="1:8" ht="14.25" customHeight="1" x14ac:dyDescent="0.2">
      <c r="A6" s="303"/>
      <c r="B6" s="303"/>
      <c r="C6" s="303"/>
      <c r="D6" s="303"/>
      <c r="E6" s="303"/>
      <c r="F6" s="303"/>
      <c r="G6" s="184" t="s">
        <v>2192</v>
      </c>
      <c r="H6" s="246" t="s">
        <v>2193</v>
      </c>
    </row>
    <row r="7" spans="1:8" ht="14.25" customHeight="1" x14ac:dyDescent="0.2">
      <c r="A7" s="303"/>
      <c r="B7" s="303"/>
      <c r="C7" s="303"/>
      <c r="D7" s="303"/>
      <c r="E7" s="303"/>
      <c r="F7" s="303"/>
      <c r="G7" s="162"/>
      <c r="H7" s="163"/>
    </row>
    <row r="8" spans="1:8" ht="14.25" customHeight="1" x14ac:dyDescent="0.2">
      <c r="A8" s="304" t="s">
        <v>2157</v>
      </c>
      <c r="B8" s="304"/>
      <c r="C8" s="304"/>
      <c r="D8" s="304"/>
      <c r="E8" s="304"/>
      <c r="F8" s="304"/>
      <c r="G8" s="173" t="s">
        <v>2223</v>
      </c>
      <c r="H8" s="156">
        <f>IF(indice!$C$124="",indice!$D$7,indice!$C$124)</f>
        <v>0</v>
      </c>
    </row>
    <row r="9" spans="1:8" ht="14.25" customHeight="1" x14ac:dyDescent="0.2">
      <c r="A9" s="304"/>
      <c r="B9" s="304"/>
      <c r="C9" s="304"/>
      <c r="D9" s="304"/>
      <c r="E9" s="304"/>
      <c r="F9" s="304"/>
      <c r="G9" s="173" t="s">
        <v>2221</v>
      </c>
      <c r="H9" s="156">
        <f>indice!$E$10</f>
        <v>0</v>
      </c>
    </row>
    <row r="10" spans="1:8" ht="14.25" customHeight="1" x14ac:dyDescent="0.2">
      <c r="A10" s="304"/>
      <c r="B10" s="304"/>
      <c r="C10" s="304"/>
      <c r="D10" s="304"/>
      <c r="E10" s="304"/>
      <c r="F10" s="304"/>
      <c r="G10" s="173" t="s">
        <v>2221</v>
      </c>
      <c r="H10" s="156">
        <f>indice!$F$10</f>
        <v>0</v>
      </c>
    </row>
    <row r="11" spans="1:8" ht="14.25" customHeight="1" x14ac:dyDescent="0.2">
      <c r="A11" s="55" t="s">
        <v>137</v>
      </c>
      <c r="B11" s="55" t="s">
        <v>328</v>
      </c>
      <c r="C11" s="55" t="s">
        <v>141</v>
      </c>
      <c r="D11" s="55" t="s">
        <v>143</v>
      </c>
      <c r="E11" s="67" t="s">
        <v>145</v>
      </c>
      <c r="F11" s="67" t="s">
        <v>127</v>
      </c>
      <c r="G11" s="67" t="s">
        <v>148</v>
      </c>
      <c r="H11" s="68" t="s">
        <v>150</v>
      </c>
    </row>
    <row r="12" spans="1:8" ht="14.25" customHeight="1" x14ac:dyDescent="0.2">
      <c r="A12" s="56" t="s">
        <v>138</v>
      </c>
      <c r="B12" s="56" t="s">
        <v>167</v>
      </c>
      <c r="C12" s="56" t="s">
        <v>142</v>
      </c>
      <c r="D12" s="56" t="s">
        <v>144</v>
      </c>
      <c r="E12" s="69" t="s">
        <v>146</v>
      </c>
      <c r="F12" s="69" t="s">
        <v>147</v>
      </c>
      <c r="G12" s="69" t="s">
        <v>149</v>
      </c>
      <c r="H12" s="70" t="s">
        <v>151</v>
      </c>
    </row>
    <row r="13" spans="1:8" ht="14.25" customHeight="1" x14ac:dyDescent="0.2">
      <c r="A13" s="22"/>
      <c r="B13" s="22"/>
      <c r="C13" s="22" t="s">
        <v>2143</v>
      </c>
      <c r="D13" s="36" t="s">
        <v>15</v>
      </c>
      <c r="E13" s="36"/>
      <c r="F13" s="36"/>
      <c r="G13" s="36" t="str">
        <f>D13</f>
        <v>€</v>
      </c>
      <c r="H13" s="24">
        <f>$H$39</f>
        <v>0</v>
      </c>
    </row>
    <row r="14" spans="1:8" ht="14.25" customHeight="1" x14ac:dyDescent="0.2">
      <c r="A14" s="22" t="s">
        <v>2160</v>
      </c>
      <c r="B14" s="22" t="s">
        <v>2161</v>
      </c>
      <c r="C14" s="22">
        <v>70</v>
      </c>
      <c r="D14" s="36">
        <v>135.46</v>
      </c>
      <c r="E14" s="35"/>
      <c r="F14" s="36">
        <f t="shared" ref="F14:F29" si="0">IF(E14="",IF($H$38="","",$H$38),E14)</f>
        <v>0</v>
      </c>
      <c r="G14" s="36">
        <f t="shared" ref="G14:G29" si="1">ROUND(D14*(F14),2)</f>
        <v>0</v>
      </c>
      <c r="H14" s="24">
        <f t="shared" ref="H14:H29" si="2">G14*$H$40</f>
        <v>0</v>
      </c>
    </row>
    <row r="15" spans="1:8" ht="14.25" customHeight="1" x14ac:dyDescent="0.2">
      <c r="A15" s="22" t="s">
        <v>2162</v>
      </c>
      <c r="B15" s="22" t="s">
        <v>2163</v>
      </c>
      <c r="C15" s="22">
        <v>70</v>
      </c>
      <c r="D15" s="36">
        <v>135.46</v>
      </c>
      <c r="E15" s="35"/>
      <c r="F15" s="36">
        <f t="shared" si="0"/>
        <v>0</v>
      </c>
      <c r="G15" s="36">
        <f t="shared" si="1"/>
        <v>0</v>
      </c>
      <c r="H15" s="24">
        <f t="shared" si="2"/>
        <v>0</v>
      </c>
    </row>
    <row r="16" spans="1:8" ht="14.25" customHeight="1" x14ac:dyDescent="0.2">
      <c r="A16" s="22" t="s">
        <v>2164</v>
      </c>
      <c r="B16" s="22" t="s">
        <v>2165</v>
      </c>
      <c r="C16" s="22">
        <v>70</v>
      </c>
      <c r="D16" s="36">
        <v>135.46</v>
      </c>
      <c r="E16" s="35"/>
      <c r="F16" s="36">
        <f t="shared" si="0"/>
        <v>0</v>
      </c>
      <c r="G16" s="36">
        <f t="shared" si="1"/>
        <v>0</v>
      </c>
      <c r="H16" s="24">
        <f t="shared" si="2"/>
        <v>0</v>
      </c>
    </row>
    <row r="17" spans="1:8" ht="14.25" customHeight="1" x14ac:dyDescent="0.2">
      <c r="A17" s="22" t="s">
        <v>2166</v>
      </c>
      <c r="B17" s="22" t="s">
        <v>2167</v>
      </c>
      <c r="C17" s="22">
        <v>91</v>
      </c>
      <c r="D17" s="36">
        <v>137.51</v>
      </c>
      <c r="E17" s="35"/>
      <c r="F17" s="36">
        <f t="shared" si="0"/>
        <v>0</v>
      </c>
      <c r="G17" s="36">
        <f t="shared" si="1"/>
        <v>0</v>
      </c>
      <c r="H17" s="24">
        <f t="shared" si="2"/>
        <v>0</v>
      </c>
    </row>
    <row r="18" spans="1:8" ht="14.25" customHeight="1" x14ac:dyDescent="0.2">
      <c r="A18" s="22" t="s">
        <v>2168</v>
      </c>
      <c r="B18" s="22" t="s">
        <v>2169</v>
      </c>
      <c r="C18" s="22">
        <v>91</v>
      </c>
      <c r="D18" s="36">
        <v>137.51</v>
      </c>
      <c r="E18" s="35"/>
      <c r="F18" s="36">
        <f t="shared" si="0"/>
        <v>0</v>
      </c>
      <c r="G18" s="36">
        <f t="shared" si="1"/>
        <v>0</v>
      </c>
      <c r="H18" s="24">
        <f t="shared" si="2"/>
        <v>0</v>
      </c>
    </row>
    <row r="19" spans="1:8" ht="14.25" customHeight="1" x14ac:dyDescent="0.2">
      <c r="A19" s="22" t="s">
        <v>2170</v>
      </c>
      <c r="B19" s="22" t="s">
        <v>2171</v>
      </c>
      <c r="C19" s="22">
        <v>91</v>
      </c>
      <c r="D19" s="36">
        <v>137.51</v>
      </c>
      <c r="E19" s="35"/>
      <c r="F19" s="36">
        <f t="shared" si="0"/>
        <v>0</v>
      </c>
      <c r="G19" s="36">
        <f t="shared" si="1"/>
        <v>0</v>
      </c>
      <c r="H19" s="24">
        <f t="shared" si="2"/>
        <v>0</v>
      </c>
    </row>
    <row r="20" spans="1:8" ht="14.25" customHeight="1" x14ac:dyDescent="0.2">
      <c r="A20" s="22" t="s">
        <v>2172</v>
      </c>
      <c r="B20" s="22" t="s">
        <v>2173</v>
      </c>
      <c r="C20" s="22">
        <v>91</v>
      </c>
      <c r="D20" s="36">
        <v>137.51</v>
      </c>
      <c r="E20" s="35"/>
      <c r="F20" s="36">
        <f t="shared" si="0"/>
        <v>0</v>
      </c>
      <c r="G20" s="36">
        <f t="shared" si="1"/>
        <v>0</v>
      </c>
      <c r="H20" s="24">
        <f t="shared" si="2"/>
        <v>0</v>
      </c>
    </row>
    <row r="21" spans="1:8" ht="14.25" customHeight="1" x14ac:dyDescent="0.2">
      <c r="A21" s="22" t="s">
        <v>2174</v>
      </c>
      <c r="B21" s="22" t="s">
        <v>2175</v>
      </c>
      <c r="C21" s="22">
        <v>95</v>
      </c>
      <c r="D21" s="36">
        <v>139.52000000000001</v>
      </c>
      <c r="E21" s="35"/>
      <c r="F21" s="36">
        <f t="shared" si="0"/>
        <v>0</v>
      </c>
      <c r="G21" s="36">
        <f t="shared" si="1"/>
        <v>0</v>
      </c>
      <c r="H21" s="24">
        <f t="shared" si="2"/>
        <v>0</v>
      </c>
    </row>
    <row r="22" spans="1:8" ht="14.25" customHeight="1" x14ac:dyDescent="0.2">
      <c r="A22" s="22" t="s">
        <v>2176</v>
      </c>
      <c r="B22" s="22" t="s">
        <v>2177</v>
      </c>
      <c r="C22" s="22">
        <v>95</v>
      </c>
      <c r="D22" s="36">
        <v>139.52000000000001</v>
      </c>
      <c r="E22" s="35"/>
      <c r="F22" s="36">
        <f t="shared" si="0"/>
        <v>0</v>
      </c>
      <c r="G22" s="36">
        <f t="shared" si="1"/>
        <v>0</v>
      </c>
      <c r="H22" s="24">
        <f t="shared" si="2"/>
        <v>0</v>
      </c>
    </row>
    <row r="23" spans="1:8" ht="14.25" customHeight="1" x14ac:dyDescent="0.2">
      <c r="A23" s="22" t="s">
        <v>2178</v>
      </c>
      <c r="B23" s="22" t="s">
        <v>2179</v>
      </c>
      <c r="C23" s="22">
        <v>95</v>
      </c>
      <c r="D23" s="36">
        <v>139.52000000000001</v>
      </c>
      <c r="E23" s="35"/>
      <c r="F23" s="36">
        <f t="shared" si="0"/>
        <v>0</v>
      </c>
      <c r="G23" s="36">
        <f t="shared" si="1"/>
        <v>0</v>
      </c>
      <c r="H23" s="24">
        <f t="shared" si="2"/>
        <v>0</v>
      </c>
    </row>
    <row r="24" spans="1:8" ht="14.25" customHeight="1" x14ac:dyDescent="0.2">
      <c r="A24" s="22" t="s">
        <v>2180</v>
      </c>
      <c r="B24" s="22" t="s">
        <v>2181</v>
      </c>
      <c r="C24" s="22">
        <v>95</v>
      </c>
      <c r="D24" s="36">
        <v>139.52000000000001</v>
      </c>
      <c r="E24" s="35"/>
      <c r="F24" s="36">
        <f t="shared" si="0"/>
        <v>0</v>
      </c>
      <c r="G24" s="36">
        <f t="shared" si="1"/>
        <v>0</v>
      </c>
      <c r="H24" s="24">
        <f t="shared" si="2"/>
        <v>0</v>
      </c>
    </row>
    <row r="25" spans="1:8" ht="12.75" x14ac:dyDescent="0.2">
      <c r="A25" s="22" t="s">
        <v>2182</v>
      </c>
      <c r="B25" s="22" t="s">
        <v>2183</v>
      </c>
      <c r="C25" s="22">
        <v>136</v>
      </c>
      <c r="D25" s="36">
        <v>200.19</v>
      </c>
      <c r="E25" s="35"/>
      <c r="F25" s="36">
        <f t="shared" si="0"/>
        <v>0</v>
      </c>
      <c r="G25" s="36">
        <f t="shared" si="1"/>
        <v>0</v>
      </c>
      <c r="H25" s="24">
        <f t="shared" si="2"/>
        <v>0</v>
      </c>
    </row>
    <row r="26" spans="1:8" ht="14.25" customHeight="1" x14ac:dyDescent="0.2">
      <c r="A26" s="22" t="s">
        <v>2184</v>
      </c>
      <c r="B26" s="22" t="s">
        <v>2185</v>
      </c>
      <c r="C26" s="22">
        <v>136</v>
      </c>
      <c r="D26" s="36">
        <v>200.19</v>
      </c>
      <c r="E26" s="35"/>
      <c r="F26" s="36">
        <f t="shared" si="0"/>
        <v>0</v>
      </c>
      <c r="G26" s="36">
        <f t="shared" si="1"/>
        <v>0</v>
      </c>
      <c r="H26" s="24">
        <f t="shared" si="2"/>
        <v>0</v>
      </c>
    </row>
    <row r="27" spans="1:8" ht="14.25" customHeight="1" x14ac:dyDescent="0.2">
      <c r="A27" s="22" t="s">
        <v>2186</v>
      </c>
      <c r="B27" s="22" t="s">
        <v>2187</v>
      </c>
      <c r="C27" s="22">
        <v>206</v>
      </c>
      <c r="D27" s="36">
        <v>410.48</v>
      </c>
      <c r="E27" s="35"/>
      <c r="F27" s="36">
        <f t="shared" si="0"/>
        <v>0</v>
      </c>
      <c r="G27" s="36">
        <f t="shared" si="1"/>
        <v>0</v>
      </c>
      <c r="H27" s="24">
        <f t="shared" si="2"/>
        <v>0</v>
      </c>
    </row>
    <row r="28" spans="1:8" ht="14.25" customHeight="1" x14ac:dyDescent="0.2">
      <c r="A28" s="22" t="s">
        <v>2188</v>
      </c>
      <c r="B28" s="22" t="s">
        <v>2189</v>
      </c>
      <c r="C28" s="22">
        <v>277</v>
      </c>
      <c r="D28" s="36">
        <v>651.12</v>
      </c>
      <c r="E28" s="35"/>
      <c r="F28" s="36">
        <f t="shared" si="0"/>
        <v>0</v>
      </c>
      <c r="G28" s="36">
        <f t="shared" si="1"/>
        <v>0</v>
      </c>
      <c r="H28" s="24">
        <f t="shared" si="2"/>
        <v>0</v>
      </c>
    </row>
    <row r="29" spans="1:8" ht="14.25" customHeight="1" x14ac:dyDescent="0.2">
      <c r="A29" s="22" t="s">
        <v>2190</v>
      </c>
      <c r="B29" s="22" t="s">
        <v>2191</v>
      </c>
      <c r="C29" s="22">
        <v>265</v>
      </c>
      <c r="D29" s="36">
        <v>679.42</v>
      </c>
      <c r="E29" s="35"/>
      <c r="F29" s="36">
        <f t="shared" si="0"/>
        <v>0</v>
      </c>
      <c r="G29" s="36">
        <f t="shared" si="1"/>
        <v>0</v>
      </c>
      <c r="H29" s="24">
        <f t="shared" si="2"/>
        <v>0</v>
      </c>
    </row>
    <row r="33" spans="1:8" ht="14.25" customHeight="1" x14ac:dyDescent="0.2">
      <c r="A33" s="292" t="s">
        <v>2144</v>
      </c>
      <c r="B33" s="292"/>
      <c r="C33" s="292"/>
      <c r="D33" s="292"/>
      <c r="E33" s="292"/>
      <c r="F33" s="292"/>
      <c r="G33" s="292"/>
      <c r="H33" s="292"/>
    </row>
    <row r="34" spans="1:8" ht="14.25" customHeight="1" x14ac:dyDescent="0.2">
      <c r="A34" s="292"/>
      <c r="B34" s="292"/>
      <c r="C34" s="292"/>
      <c r="D34" s="292"/>
      <c r="E34" s="292"/>
      <c r="F34" s="292"/>
      <c r="G34" s="292"/>
      <c r="H34" s="292"/>
    </row>
    <row r="35" spans="1:8" ht="14.25" customHeight="1" x14ac:dyDescent="0.2">
      <c r="A35" s="303" t="s">
        <v>7409</v>
      </c>
      <c r="B35" s="303"/>
      <c r="C35" s="303"/>
      <c r="D35" s="303"/>
      <c r="E35" s="303"/>
      <c r="F35" s="303"/>
      <c r="G35" s="182" t="s">
        <v>2224</v>
      </c>
      <c r="H35" s="159"/>
    </row>
    <row r="36" spans="1:8" ht="14.25" customHeight="1" x14ac:dyDescent="0.2">
      <c r="A36" s="303"/>
      <c r="B36" s="303"/>
      <c r="C36" s="303"/>
      <c r="D36" s="303"/>
      <c r="E36" s="303"/>
      <c r="F36" s="303"/>
      <c r="G36" s="184" t="s">
        <v>2192</v>
      </c>
      <c r="H36" s="246" t="s">
        <v>2193</v>
      </c>
    </row>
    <row r="37" spans="1:8" ht="14.25" customHeight="1" x14ac:dyDescent="0.2">
      <c r="A37" s="303"/>
      <c r="B37" s="303"/>
      <c r="C37" s="303"/>
      <c r="D37" s="303"/>
      <c r="E37" s="303"/>
      <c r="F37" s="303"/>
      <c r="G37" s="162"/>
      <c r="H37" s="163"/>
    </row>
    <row r="38" spans="1:8" ht="14.25" customHeight="1" x14ac:dyDescent="0.2">
      <c r="A38" s="303"/>
      <c r="B38" s="303"/>
      <c r="C38" s="303"/>
      <c r="D38" s="303"/>
      <c r="E38" s="303"/>
      <c r="F38" s="303"/>
      <c r="G38" s="173" t="s">
        <v>2223</v>
      </c>
      <c r="H38" s="156">
        <f>IF(indice!$C$124="",indice!$D$7,indice!$C$124)</f>
        <v>0</v>
      </c>
    </row>
    <row r="39" spans="1:8" ht="14.25" customHeight="1" x14ac:dyDescent="0.2">
      <c r="A39" s="303"/>
      <c r="B39" s="303"/>
      <c r="C39" s="303"/>
      <c r="D39" s="303"/>
      <c r="E39" s="303"/>
      <c r="F39" s="303"/>
      <c r="G39" s="173" t="s">
        <v>2221</v>
      </c>
      <c r="H39" s="156">
        <f>indice!$E$10</f>
        <v>0</v>
      </c>
    </row>
    <row r="40" spans="1:8" ht="14.25" customHeight="1" x14ac:dyDescent="0.2">
      <c r="A40" s="303"/>
      <c r="B40" s="303"/>
      <c r="C40" s="303"/>
      <c r="D40" s="303"/>
      <c r="E40" s="303"/>
      <c r="F40" s="303"/>
      <c r="G40" s="173" t="s">
        <v>2221</v>
      </c>
      <c r="H40" s="156">
        <f>indice!$F$10</f>
        <v>0</v>
      </c>
    </row>
    <row r="41" spans="1:8" ht="14.25" customHeight="1" x14ac:dyDescent="0.2">
      <c r="A41" s="55" t="s">
        <v>137</v>
      </c>
      <c r="B41" s="55" t="s">
        <v>328</v>
      </c>
      <c r="C41" s="55" t="s">
        <v>141</v>
      </c>
      <c r="D41" s="55" t="s">
        <v>143</v>
      </c>
      <c r="E41" s="67" t="s">
        <v>145</v>
      </c>
      <c r="F41" s="67" t="s">
        <v>127</v>
      </c>
      <c r="G41" s="67" t="s">
        <v>148</v>
      </c>
      <c r="H41" s="68" t="s">
        <v>150</v>
      </c>
    </row>
    <row r="42" spans="1:8" ht="14.25" customHeight="1" x14ac:dyDescent="0.2">
      <c r="A42" s="56" t="s">
        <v>138</v>
      </c>
      <c r="B42" s="56" t="s">
        <v>167</v>
      </c>
      <c r="C42" s="56" t="s">
        <v>142</v>
      </c>
      <c r="D42" s="56" t="s">
        <v>144</v>
      </c>
      <c r="E42" s="69" t="s">
        <v>146</v>
      </c>
      <c r="F42" s="69" t="s">
        <v>147</v>
      </c>
      <c r="G42" s="69" t="s">
        <v>149</v>
      </c>
      <c r="H42" s="70" t="s">
        <v>151</v>
      </c>
    </row>
    <row r="43" spans="1:8" ht="14.25" customHeight="1" x14ac:dyDescent="0.2">
      <c r="A43" s="22"/>
      <c r="B43" s="22"/>
      <c r="C43" s="22" t="s">
        <v>2143</v>
      </c>
      <c r="D43" s="36" t="s">
        <v>15</v>
      </c>
      <c r="E43" s="36"/>
      <c r="F43" s="36"/>
      <c r="G43" s="36" t="str">
        <f>D43</f>
        <v>€</v>
      </c>
      <c r="H43" s="24">
        <f>$H$39</f>
        <v>0</v>
      </c>
    </row>
    <row r="44" spans="1:8" ht="14.25" customHeight="1" x14ac:dyDescent="0.2">
      <c r="A44" s="22" t="s">
        <v>2145</v>
      </c>
      <c r="B44" s="22" t="s">
        <v>2146</v>
      </c>
      <c r="C44" s="22">
        <v>70</v>
      </c>
      <c r="D44" s="36">
        <v>232.54</v>
      </c>
      <c r="E44" s="35"/>
      <c r="F44" s="36">
        <f t="shared" ref="F44:F49" si="3">IF(E44="",IF($H$38="","",$H$38),E44)</f>
        <v>0</v>
      </c>
      <c r="G44" s="36">
        <f t="shared" ref="G44:G49" si="4">ROUND(D44*(F44),2)</f>
        <v>0</v>
      </c>
      <c r="H44" s="24">
        <f t="shared" ref="H44:H49" si="5">G44*$H$40</f>
        <v>0</v>
      </c>
    </row>
    <row r="45" spans="1:8" ht="14.25" customHeight="1" x14ac:dyDescent="0.2">
      <c r="A45" s="22" t="s">
        <v>2147</v>
      </c>
      <c r="B45" s="22" t="s">
        <v>2148</v>
      </c>
      <c r="C45" s="22">
        <v>91</v>
      </c>
      <c r="D45" s="36">
        <v>234.56</v>
      </c>
      <c r="E45" s="35"/>
      <c r="F45" s="36">
        <f t="shared" si="3"/>
        <v>0</v>
      </c>
      <c r="G45" s="36">
        <f t="shared" si="4"/>
        <v>0</v>
      </c>
      <c r="H45" s="24">
        <f t="shared" si="5"/>
        <v>0</v>
      </c>
    </row>
    <row r="46" spans="1:8" ht="14.25" customHeight="1" x14ac:dyDescent="0.2">
      <c r="A46" s="22" t="s">
        <v>2149</v>
      </c>
      <c r="B46" s="22" t="s">
        <v>2150</v>
      </c>
      <c r="C46" s="22">
        <v>148</v>
      </c>
      <c r="D46" s="36">
        <v>303.33</v>
      </c>
      <c r="E46" s="35"/>
      <c r="F46" s="36">
        <f t="shared" si="3"/>
        <v>0</v>
      </c>
      <c r="G46" s="36">
        <f t="shared" si="4"/>
        <v>0</v>
      </c>
      <c r="H46" s="24">
        <f t="shared" si="5"/>
        <v>0</v>
      </c>
    </row>
    <row r="47" spans="1:8" ht="14.25" customHeight="1" x14ac:dyDescent="0.2">
      <c r="A47" s="22" t="s">
        <v>2151</v>
      </c>
      <c r="B47" s="22" t="s">
        <v>2152</v>
      </c>
      <c r="C47" s="22">
        <v>70</v>
      </c>
      <c r="D47" s="36">
        <v>241.18</v>
      </c>
      <c r="E47" s="35"/>
      <c r="F47" s="36">
        <f t="shared" si="3"/>
        <v>0</v>
      </c>
      <c r="G47" s="36">
        <f t="shared" si="4"/>
        <v>0</v>
      </c>
      <c r="H47" s="24">
        <f t="shared" si="5"/>
        <v>0</v>
      </c>
    </row>
    <row r="48" spans="1:8" ht="14.25" customHeight="1" x14ac:dyDescent="0.2">
      <c r="A48" s="22" t="s">
        <v>2153</v>
      </c>
      <c r="B48" s="22" t="s">
        <v>2154</v>
      </c>
      <c r="C48" s="22">
        <v>91</v>
      </c>
      <c r="D48" s="36">
        <v>253.04</v>
      </c>
      <c r="E48" s="35"/>
      <c r="F48" s="36">
        <f t="shared" si="3"/>
        <v>0</v>
      </c>
      <c r="G48" s="36">
        <f t="shared" si="4"/>
        <v>0</v>
      </c>
      <c r="H48" s="24">
        <f t="shared" si="5"/>
        <v>0</v>
      </c>
    </row>
    <row r="49" spans="1:8" ht="14.25" customHeight="1" x14ac:dyDescent="0.2">
      <c r="A49" s="22" t="s">
        <v>2155</v>
      </c>
      <c r="B49" s="22" t="s">
        <v>2156</v>
      </c>
      <c r="C49" s="22">
        <v>148</v>
      </c>
      <c r="D49" s="36">
        <v>304.02</v>
      </c>
      <c r="E49" s="35"/>
      <c r="F49" s="36">
        <f t="shared" si="3"/>
        <v>0</v>
      </c>
      <c r="G49" s="36">
        <f t="shared" si="4"/>
        <v>0</v>
      </c>
      <c r="H49" s="24">
        <f t="shared" si="5"/>
        <v>0</v>
      </c>
    </row>
    <row r="52" spans="1:8" ht="14.25" customHeight="1" x14ac:dyDescent="0.2">
      <c r="A52" s="292" t="s">
        <v>4131</v>
      </c>
      <c r="B52" s="292"/>
      <c r="C52" s="292"/>
      <c r="D52" s="292"/>
      <c r="E52" s="292"/>
      <c r="F52" s="292"/>
      <c r="G52" s="292"/>
      <c r="H52" s="292"/>
    </row>
    <row r="53" spans="1:8" ht="14.25" customHeight="1" x14ac:dyDescent="0.2">
      <c r="A53" s="292"/>
      <c r="B53" s="292"/>
      <c r="C53" s="292"/>
      <c r="D53" s="292"/>
      <c r="E53" s="292"/>
      <c r="F53" s="292"/>
      <c r="G53" s="292"/>
      <c r="H53" s="292"/>
    </row>
    <row r="54" spans="1:8" ht="14.25" customHeight="1" x14ac:dyDescent="0.2">
      <c r="A54" s="173"/>
      <c r="B54" s="173"/>
      <c r="C54" s="173"/>
      <c r="D54" s="173"/>
      <c r="E54" s="173"/>
      <c r="F54" s="173"/>
      <c r="G54" s="173"/>
      <c r="H54" s="156"/>
    </row>
    <row r="55" spans="1:8" ht="14.25" customHeight="1" x14ac:dyDescent="0.2">
      <c r="A55" s="173"/>
      <c r="B55" s="173"/>
      <c r="C55" s="173"/>
      <c r="D55" s="173"/>
      <c r="E55" s="173"/>
      <c r="F55" s="173"/>
      <c r="G55" s="173"/>
      <c r="H55" s="178" t="s">
        <v>2212</v>
      </c>
    </row>
    <row r="56" spans="1:8" ht="14.25" customHeight="1" x14ac:dyDescent="0.2">
      <c r="A56" s="173"/>
      <c r="B56" s="242"/>
      <c r="C56" s="242"/>
      <c r="D56" s="242"/>
      <c r="E56" s="242"/>
      <c r="F56" s="242"/>
      <c r="G56" s="242"/>
      <c r="H56" s="253" t="s">
        <v>2213</v>
      </c>
    </row>
    <row r="57" spans="1:8" ht="14.25" customHeight="1" x14ac:dyDescent="0.2">
      <c r="A57" s="242"/>
      <c r="B57" s="242"/>
      <c r="C57" s="242"/>
      <c r="D57" s="242"/>
      <c r="E57" s="242"/>
      <c r="F57" s="242"/>
      <c r="G57" s="242"/>
      <c r="H57" s="254"/>
    </row>
    <row r="58" spans="1:8" ht="14.25" customHeight="1" x14ac:dyDescent="0.2">
      <c r="A58" s="55" t="s">
        <v>137</v>
      </c>
      <c r="B58" s="99" t="s">
        <v>2590</v>
      </c>
      <c r="C58" s="55" t="s">
        <v>2596</v>
      </c>
      <c r="D58" s="55" t="s">
        <v>143</v>
      </c>
      <c r="E58" s="67" t="s">
        <v>145</v>
      </c>
      <c r="F58" s="67" t="s">
        <v>2223</v>
      </c>
      <c r="G58" s="67" t="s">
        <v>148</v>
      </c>
      <c r="H58" s="68" t="s">
        <v>150</v>
      </c>
    </row>
    <row r="59" spans="1:8" ht="14.25" customHeight="1" x14ac:dyDescent="0.2">
      <c r="A59" s="56" t="s">
        <v>138</v>
      </c>
      <c r="B59" s="100" t="s">
        <v>2591</v>
      </c>
      <c r="C59" s="56" t="s">
        <v>2595</v>
      </c>
      <c r="D59" s="56" t="s">
        <v>144</v>
      </c>
      <c r="E59" s="69" t="s">
        <v>146</v>
      </c>
      <c r="F59" s="69" t="s">
        <v>147</v>
      </c>
      <c r="G59" s="69" t="s">
        <v>149</v>
      </c>
      <c r="H59" s="70" t="s">
        <v>151</v>
      </c>
    </row>
    <row r="60" spans="1:8" ht="14.25" customHeight="1" x14ac:dyDescent="0.2">
      <c r="A60" s="22"/>
      <c r="B60" s="22" t="s">
        <v>4107</v>
      </c>
      <c r="C60" s="22"/>
      <c r="D60" s="36" t="s">
        <v>15</v>
      </c>
      <c r="E60" s="36"/>
      <c r="F60" s="36"/>
      <c r="G60" s="36" t="str">
        <f>D60</f>
        <v>€</v>
      </c>
      <c r="H60" s="24">
        <f>$H$39</f>
        <v>0</v>
      </c>
    </row>
    <row r="61" spans="1:8" ht="14.25" customHeight="1" x14ac:dyDescent="0.2">
      <c r="A61" s="22">
        <v>44031971000</v>
      </c>
      <c r="B61" s="22" t="s">
        <v>2593</v>
      </c>
      <c r="C61" s="22" t="s">
        <v>2598</v>
      </c>
      <c r="D61" s="36">
        <v>10.51</v>
      </c>
      <c r="E61" s="35"/>
      <c r="F61" s="36">
        <f>IF(E61="",IF($H$38="","",$H$38),E61)</f>
        <v>0</v>
      </c>
      <c r="G61" s="36">
        <f>ROUND(D61*(F61),2)</f>
        <v>0</v>
      </c>
      <c r="H61" s="24">
        <f>G61*$H$40</f>
        <v>0</v>
      </c>
    </row>
    <row r="62" spans="1:8" ht="14.25" customHeight="1" x14ac:dyDescent="0.2">
      <c r="A62" s="22">
        <v>44031981000</v>
      </c>
      <c r="B62" s="22" t="s">
        <v>2594</v>
      </c>
      <c r="C62" s="22" t="s">
        <v>2599</v>
      </c>
      <c r="D62" s="36">
        <v>15.8</v>
      </c>
      <c r="E62" s="35"/>
      <c r="F62" s="36">
        <f>IF(E62="",IF($H$38="","",$H$38),E62)</f>
        <v>0</v>
      </c>
      <c r="G62" s="36">
        <f>ROUND(D62*(F62),2)</f>
        <v>0</v>
      </c>
      <c r="H62" s="24">
        <f>G62*$H$40</f>
        <v>0</v>
      </c>
    </row>
    <row r="64" spans="1:8" ht="14.25" customHeight="1" x14ac:dyDescent="0.2">
      <c r="A64" s="55" t="s">
        <v>137</v>
      </c>
      <c r="B64" s="99" t="s">
        <v>2590</v>
      </c>
      <c r="C64" s="55" t="s">
        <v>2596</v>
      </c>
      <c r="D64" s="55" t="s">
        <v>143</v>
      </c>
      <c r="E64" s="67" t="s">
        <v>145</v>
      </c>
      <c r="F64" s="67" t="s">
        <v>2223</v>
      </c>
      <c r="G64" s="67" t="s">
        <v>148</v>
      </c>
      <c r="H64" s="68" t="s">
        <v>150</v>
      </c>
    </row>
    <row r="65" spans="1:8" ht="14.25" customHeight="1" x14ac:dyDescent="0.2">
      <c r="A65" s="56" t="s">
        <v>138</v>
      </c>
      <c r="B65" s="100" t="s">
        <v>2591</v>
      </c>
      <c r="C65" s="56" t="s">
        <v>2595</v>
      </c>
      <c r="D65" s="56" t="s">
        <v>144</v>
      </c>
      <c r="E65" s="69" t="s">
        <v>146</v>
      </c>
      <c r="F65" s="69" t="s">
        <v>147</v>
      </c>
      <c r="G65" s="69" t="s">
        <v>149</v>
      </c>
      <c r="H65" s="70" t="s">
        <v>151</v>
      </c>
    </row>
    <row r="66" spans="1:8" ht="14.25" customHeight="1" x14ac:dyDescent="0.2">
      <c r="A66" s="22"/>
      <c r="B66" s="22" t="s">
        <v>4108</v>
      </c>
      <c r="C66" s="22"/>
      <c r="D66" s="36" t="s">
        <v>15</v>
      </c>
      <c r="E66" s="36"/>
      <c r="F66" s="36"/>
      <c r="G66" s="36" t="str">
        <f>D66</f>
        <v>€</v>
      </c>
      <c r="H66" s="24">
        <f>$H$39</f>
        <v>0</v>
      </c>
    </row>
    <row r="67" spans="1:8" ht="14.25" customHeight="1" x14ac:dyDescent="0.2">
      <c r="A67" s="22">
        <v>44036640000</v>
      </c>
      <c r="B67" s="22" t="s">
        <v>2592</v>
      </c>
      <c r="C67" s="22" t="s">
        <v>2597</v>
      </c>
      <c r="D67" s="36">
        <v>18.7</v>
      </c>
      <c r="E67" s="35"/>
      <c r="F67" s="36">
        <f>IF(E67="",IF($H$38="","",$H$38),E67)</f>
        <v>0</v>
      </c>
      <c r="G67" s="36">
        <f>ROUND(D67*(F67),2)</f>
        <v>0</v>
      </c>
      <c r="H67" s="24">
        <f>G67*$H$40</f>
        <v>0</v>
      </c>
    </row>
    <row r="68" spans="1:8" ht="14.25" customHeight="1" x14ac:dyDescent="0.2">
      <c r="A68" s="22">
        <v>44036030000</v>
      </c>
      <c r="B68" s="22" t="s">
        <v>2600</v>
      </c>
      <c r="C68" s="22" t="s">
        <v>2601</v>
      </c>
      <c r="D68" s="36">
        <v>21.25</v>
      </c>
      <c r="E68" s="35"/>
      <c r="F68" s="36">
        <f>IF(E68="",IF($H$38="","",$H$38),E68)</f>
        <v>0</v>
      </c>
      <c r="G68" s="36">
        <f>ROUND(D68*(F68),2)</f>
        <v>0</v>
      </c>
      <c r="H68" s="24">
        <f>G68*$H$40</f>
        <v>0</v>
      </c>
    </row>
    <row r="69" spans="1:8" ht="14.25" customHeight="1" x14ac:dyDescent="0.2">
      <c r="A69" s="22">
        <v>44031970000</v>
      </c>
      <c r="B69" s="22" t="s">
        <v>2593</v>
      </c>
      <c r="C69" s="22" t="s">
        <v>2598</v>
      </c>
      <c r="D69" s="36">
        <v>25.47</v>
      </c>
      <c r="E69" s="35"/>
      <c r="F69" s="36">
        <f>IF(E69="",IF($H$38="","",$H$38),E69)</f>
        <v>0</v>
      </c>
      <c r="G69" s="36">
        <f>ROUND(D69*(F69),2)</f>
        <v>0</v>
      </c>
      <c r="H69" s="24">
        <f>G69*$H$40</f>
        <v>0</v>
      </c>
    </row>
    <row r="70" spans="1:8" ht="14.25" customHeight="1" x14ac:dyDescent="0.2">
      <c r="A70" s="22">
        <v>44031980000</v>
      </c>
      <c r="B70" s="22" t="s">
        <v>2594</v>
      </c>
      <c r="C70" s="22" t="s">
        <v>2599</v>
      </c>
      <c r="D70" s="36">
        <v>32.29</v>
      </c>
      <c r="E70" s="35"/>
      <c r="F70" s="36">
        <f>IF(E70="",IF($H$38="","",$H$38),E70)</f>
        <v>0</v>
      </c>
      <c r="G70" s="36">
        <f>ROUND(D70*(F70),2)</f>
        <v>0</v>
      </c>
      <c r="H70" s="24">
        <f>G70*$H$40</f>
        <v>0</v>
      </c>
    </row>
  </sheetData>
  <mergeCells count="8">
    <mergeCell ref="A1:H1"/>
    <mergeCell ref="A2:H2"/>
    <mergeCell ref="A52:H53"/>
    <mergeCell ref="A35:F40"/>
    <mergeCell ref="A3:H4"/>
    <mergeCell ref="A5:F7"/>
    <mergeCell ref="A8:F10"/>
    <mergeCell ref="A33:H34"/>
  </mergeCells>
  <conditionalFormatting sqref="A61:C62 E61:H62">
    <cfRule type="expression" dxfId="100" priority="11">
      <formula>MOD(ROW(),2)=0</formula>
    </cfRule>
  </conditionalFormatting>
  <conditionalFormatting sqref="A67:C70 E67:H70">
    <cfRule type="expression" dxfId="99" priority="10">
      <formula>MOD(ROW(),2)=0</formula>
    </cfRule>
  </conditionalFormatting>
  <conditionalFormatting sqref="A44:C49 E44:H49">
    <cfRule type="expression" dxfId="98" priority="9">
      <formula>MOD(ROW(),2)=0</formula>
    </cfRule>
  </conditionalFormatting>
  <conditionalFormatting sqref="A14:H29">
    <cfRule type="expression" dxfId="97" priority="8">
      <formula>MOD(ROW(),2)=0</formula>
    </cfRule>
  </conditionalFormatting>
  <conditionalFormatting sqref="D44:D49">
    <cfRule type="expression" dxfId="96" priority="7">
      <formula>MOD(ROW(),2)=0</formula>
    </cfRule>
  </conditionalFormatting>
  <conditionalFormatting sqref="D61">
    <cfRule type="expression" dxfId="95" priority="6">
      <formula>MOD(ROW(),2)=0</formula>
    </cfRule>
  </conditionalFormatting>
  <conditionalFormatting sqref="D62">
    <cfRule type="expression" dxfId="94" priority="5">
      <formula>MOD(ROW(),2)=0</formula>
    </cfRule>
  </conditionalFormatting>
  <conditionalFormatting sqref="D67">
    <cfRule type="expression" dxfId="93" priority="4">
      <formula>MOD(ROW(),2)=0</formula>
    </cfRule>
  </conditionalFormatting>
  <conditionalFormatting sqref="D68">
    <cfRule type="expression" dxfId="92" priority="3">
      <formula>MOD(ROW(),2)=0</formula>
    </cfRule>
  </conditionalFormatting>
  <conditionalFormatting sqref="D69">
    <cfRule type="expression" dxfId="91" priority="2">
      <formula>MOD(ROW(),2)=0</formula>
    </cfRule>
  </conditionalFormatting>
  <conditionalFormatting sqref="D70">
    <cfRule type="expression" dxfId="90" priority="1">
      <formula>MOD(ROW(),2)=0</formula>
    </cfRule>
  </conditionalFormatting>
  <hyperlinks>
    <hyperlink ref="G35" location="indice!A1" display="INDICE"/>
    <hyperlink ref="G5" location="indice!A1" display="INDICE"/>
    <hyperlink ref="H55" location="A1" display="TORNA SU"/>
    <hyperlink ref="H56" location="A1" display="BACK TO TOP"/>
    <hyperlink ref="G36" location="A337" display="KIT AGGIUNTIVI"/>
    <hyperlink ref="H36" location="A337" display="ADDITIONAL KIT"/>
    <hyperlink ref="G6" location="A337" display="KIT AGGIUNTIVI"/>
    <hyperlink ref="H6" location="A337" display="ADDITIONAL KIT"/>
  </hyperlinks>
  <pageMargins left="0.7" right="0.7" top="0.75" bottom="0.75" header="0.3" footer="0.3"/>
  <pageSetup paperSize="9" orientation="portrait" horizontalDpi="4294967292" verticalDpi="4294967292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205"/>
  <sheetViews>
    <sheetView zoomScaleNormal="100" zoomScalePageLayoutView="120" workbookViewId="0">
      <selection activeCell="A3" sqref="A3:B4"/>
    </sheetView>
  </sheetViews>
  <sheetFormatPr defaultColWidth="8.85546875" defaultRowHeight="14.25" customHeight="1" x14ac:dyDescent="0.2"/>
  <cols>
    <col min="1" max="1" width="20.42578125" style="41" customWidth="1"/>
    <col min="2" max="2" width="38.85546875" style="41" bestFit="1" customWidth="1"/>
    <col min="3" max="4" width="6.85546875" style="41" bestFit="1" customWidth="1"/>
    <col min="5" max="5" width="18.140625" style="41" bestFit="1" customWidth="1"/>
    <col min="6" max="6" width="13" style="41" bestFit="1" customWidth="1"/>
    <col min="7" max="7" width="14.42578125" style="41" bestFit="1" customWidth="1"/>
    <col min="8" max="8" width="17.42578125" style="41" bestFit="1" customWidth="1"/>
    <col min="9" max="9" width="15.85546875" style="44" bestFit="1" customWidth="1"/>
    <col min="10" max="16384" width="8.85546875" style="41"/>
  </cols>
  <sheetData>
    <row r="1" spans="1:9" ht="14.25" customHeight="1" x14ac:dyDescent="0.2">
      <c r="A1" s="317" t="s">
        <v>8513</v>
      </c>
      <c r="B1" s="317"/>
      <c r="C1" s="317"/>
      <c r="D1" s="317"/>
      <c r="E1" s="317"/>
      <c r="F1" s="317"/>
      <c r="G1" s="317"/>
      <c r="H1" s="317"/>
      <c r="I1" s="317"/>
    </row>
    <row r="2" spans="1:9" ht="14.25" customHeight="1" x14ac:dyDescent="0.2">
      <c r="A2" s="317" t="s">
        <v>8514</v>
      </c>
      <c r="B2" s="317"/>
      <c r="C2" s="317"/>
      <c r="D2" s="317"/>
      <c r="E2" s="317"/>
      <c r="F2" s="317"/>
      <c r="G2" s="317"/>
      <c r="H2" s="317"/>
      <c r="I2" s="317"/>
    </row>
    <row r="3" spans="1:9" s="42" customFormat="1" ht="14.25" customHeight="1" x14ac:dyDescent="0.2">
      <c r="A3" s="292" t="s">
        <v>2865</v>
      </c>
      <c r="B3" s="292"/>
      <c r="C3" s="79"/>
      <c r="D3" s="79"/>
      <c r="E3" s="79"/>
      <c r="F3" s="79"/>
      <c r="G3" s="79"/>
      <c r="H3" s="79"/>
      <c r="I3" s="80"/>
    </row>
    <row r="4" spans="1:9" s="42" customFormat="1" ht="14.25" customHeight="1" x14ac:dyDescent="0.2">
      <c r="A4" s="292"/>
      <c r="B4" s="292"/>
      <c r="C4" s="79"/>
      <c r="D4" s="79"/>
      <c r="E4" s="79"/>
      <c r="F4" s="79"/>
      <c r="G4" s="79"/>
      <c r="H4" s="79"/>
      <c r="I4" s="80"/>
    </row>
    <row r="5" spans="1:9" s="42" customFormat="1" ht="14.25" customHeight="1" x14ac:dyDescent="0.2">
      <c r="A5" s="162" t="s">
        <v>2866</v>
      </c>
      <c r="B5" s="162"/>
      <c r="C5" s="162"/>
      <c r="D5" s="162"/>
      <c r="E5" s="162"/>
      <c r="F5" s="162"/>
      <c r="G5" s="162"/>
      <c r="H5" s="182" t="s">
        <v>2224</v>
      </c>
      <c r="I5" s="159"/>
    </row>
    <row r="6" spans="1:9" s="42" customFormat="1" ht="14.25" customHeight="1" x14ac:dyDescent="0.2">
      <c r="A6" s="162" t="s">
        <v>2867</v>
      </c>
      <c r="B6" s="162"/>
      <c r="C6" s="162"/>
      <c r="D6" s="162"/>
      <c r="E6" s="162"/>
      <c r="F6" s="162"/>
      <c r="G6" s="162"/>
      <c r="H6" s="255" t="s">
        <v>128</v>
      </c>
      <c r="I6" s="171" t="s">
        <v>2243</v>
      </c>
    </row>
    <row r="7" spans="1:9" s="42" customFormat="1" ht="14.25" customHeight="1" x14ac:dyDescent="0.2">
      <c r="A7" s="256"/>
      <c r="B7" s="256"/>
      <c r="C7" s="256"/>
      <c r="D7" s="256"/>
      <c r="E7" s="256"/>
      <c r="F7" s="256"/>
      <c r="G7" s="256"/>
      <c r="H7" s="162"/>
      <c r="I7" s="163"/>
    </row>
    <row r="8" spans="1:9" s="42" customFormat="1" ht="14.25" customHeight="1" x14ac:dyDescent="0.2">
      <c r="A8" s="256" t="s">
        <v>4089</v>
      </c>
      <c r="B8" s="256" t="s">
        <v>4119</v>
      </c>
      <c r="C8" s="256"/>
      <c r="D8" s="256"/>
      <c r="E8" s="256"/>
      <c r="F8" s="256"/>
      <c r="G8" s="256"/>
      <c r="H8" s="189" t="s">
        <v>2235</v>
      </c>
      <c r="I8" s="156">
        <f>IF(indice!$C$127="",indice!$D$7,indice!$C$127)</f>
        <v>0</v>
      </c>
    </row>
    <row r="9" spans="1:9" s="42" customFormat="1" ht="14.25" customHeight="1" x14ac:dyDescent="0.2">
      <c r="A9" s="162" t="s">
        <v>4120</v>
      </c>
      <c r="B9" s="162" t="s">
        <v>4121</v>
      </c>
      <c r="C9" s="162"/>
      <c r="D9" s="162"/>
      <c r="E9" s="162"/>
      <c r="F9" s="162"/>
      <c r="G9" s="162"/>
      <c r="H9" s="189" t="s">
        <v>2221</v>
      </c>
      <c r="I9" s="156">
        <f>indice!$E$10</f>
        <v>0</v>
      </c>
    </row>
    <row r="10" spans="1:9" s="42" customFormat="1" ht="14.25" customHeight="1" x14ac:dyDescent="0.2">
      <c r="A10" s="162" t="s">
        <v>4122</v>
      </c>
      <c r="B10" s="162" t="s">
        <v>4123</v>
      </c>
      <c r="C10" s="162"/>
      <c r="D10" s="162"/>
      <c r="E10" s="162"/>
      <c r="F10" s="162"/>
      <c r="G10" s="162"/>
      <c r="H10" s="189" t="s">
        <v>2221</v>
      </c>
      <c r="I10" s="156">
        <f>indice!$F$10</f>
        <v>0</v>
      </c>
    </row>
    <row r="11" spans="1:9" s="42" customFormat="1" ht="14.25" customHeight="1" x14ac:dyDescent="0.2">
      <c r="A11" s="162" t="s">
        <v>4082</v>
      </c>
      <c r="B11" s="162" t="s">
        <v>4095</v>
      </c>
      <c r="C11" s="162"/>
      <c r="D11" s="162"/>
      <c r="E11" s="162"/>
      <c r="F11" s="162"/>
      <c r="G11" s="162"/>
      <c r="H11" s="189"/>
      <c r="I11" s="156"/>
    </row>
    <row r="12" spans="1:9" s="42" customFormat="1" ht="14.25" customHeight="1" x14ac:dyDescent="0.2">
      <c r="A12" s="172"/>
      <c r="B12" s="172"/>
      <c r="C12" s="162"/>
      <c r="D12" s="162"/>
      <c r="E12" s="162"/>
      <c r="F12" s="162"/>
      <c r="G12" s="162"/>
      <c r="H12" s="189"/>
      <c r="I12" s="156"/>
    </row>
    <row r="13" spans="1:9" s="42" customFormat="1" ht="14.25" customHeight="1" x14ac:dyDescent="0.2">
      <c r="A13" s="55" t="s">
        <v>137</v>
      </c>
      <c r="B13" s="55" t="s">
        <v>4080</v>
      </c>
      <c r="C13" s="288" t="s">
        <v>141</v>
      </c>
      <c r="D13" s="288"/>
      <c r="E13" s="55" t="s">
        <v>143</v>
      </c>
      <c r="F13" s="67" t="s">
        <v>145</v>
      </c>
      <c r="G13" s="67" t="s">
        <v>2223</v>
      </c>
      <c r="H13" s="67" t="s">
        <v>148</v>
      </c>
      <c r="I13" s="68" t="s">
        <v>150</v>
      </c>
    </row>
    <row r="14" spans="1:9" s="42" customFormat="1" ht="14.25" customHeight="1" x14ac:dyDescent="0.2">
      <c r="A14" s="56" t="s">
        <v>138</v>
      </c>
      <c r="B14" s="56" t="s">
        <v>4078</v>
      </c>
      <c r="C14" s="290" t="s">
        <v>142</v>
      </c>
      <c r="D14" s="290"/>
      <c r="E14" s="56" t="s">
        <v>144</v>
      </c>
      <c r="F14" s="69" t="s">
        <v>146</v>
      </c>
      <c r="G14" s="69" t="s">
        <v>147</v>
      </c>
      <c r="H14" s="69" t="s">
        <v>149</v>
      </c>
      <c r="I14" s="70" t="s">
        <v>151</v>
      </c>
    </row>
    <row r="15" spans="1:9" s="42" customFormat="1" ht="14.25" customHeight="1" x14ac:dyDescent="0.2">
      <c r="A15" s="22"/>
      <c r="B15" s="22"/>
      <c r="C15" s="22" t="s">
        <v>159</v>
      </c>
      <c r="D15" s="22" t="s">
        <v>0</v>
      </c>
      <c r="E15" s="36" t="s">
        <v>15</v>
      </c>
      <c r="F15" s="36"/>
      <c r="G15" s="36"/>
      <c r="H15" s="36" t="str">
        <f>E15</f>
        <v>€</v>
      </c>
      <c r="I15" s="24">
        <f>'BS MXH'!$I$9</f>
        <v>0</v>
      </c>
    </row>
    <row r="16" spans="1:9" ht="14.25" customHeight="1" x14ac:dyDescent="0.2">
      <c r="A16" s="22">
        <v>82010100000</v>
      </c>
      <c r="B16" s="22" t="s">
        <v>2050</v>
      </c>
      <c r="C16" s="22" t="s">
        <v>784</v>
      </c>
      <c r="D16" s="22" t="s">
        <v>785</v>
      </c>
      <c r="E16" s="36">
        <v>2483.41</v>
      </c>
      <c r="F16" s="35"/>
      <c r="G16" s="36">
        <f t="shared" ref="G16:G22" si="0">IF(F16="",IF($I$8="","",$I$8),F16)</f>
        <v>0</v>
      </c>
      <c r="H16" s="36">
        <f t="shared" ref="H16:H22" si="1">ROUND(E16*(G16),2)</f>
        <v>0</v>
      </c>
      <c r="I16" s="24">
        <f t="shared" ref="I16:I74" si="2">H16*$I$10</f>
        <v>0</v>
      </c>
    </row>
    <row r="17" spans="1:9" ht="14.25" customHeight="1" x14ac:dyDescent="0.2">
      <c r="A17" s="22">
        <v>82010200000</v>
      </c>
      <c r="B17" s="22" t="s">
        <v>2050</v>
      </c>
      <c r="C17" s="22" t="s">
        <v>797</v>
      </c>
      <c r="D17" s="22" t="s">
        <v>800</v>
      </c>
      <c r="E17" s="36">
        <v>2508.59</v>
      </c>
      <c r="F17" s="35"/>
      <c r="G17" s="36">
        <f t="shared" si="0"/>
        <v>0</v>
      </c>
      <c r="H17" s="36">
        <f t="shared" si="1"/>
        <v>0</v>
      </c>
      <c r="I17" s="24">
        <f t="shared" si="2"/>
        <v>0</v>
      </c>
    </row>
    <row r="18" spans="1:9" ht="14.25" customHeight="1" x14ac:dyDescent="0.2">
      <c r="A18" s="22">
        <v>82010400000</v>
      </c>
      <c r="B18" s="22" t="s">
        <v>3437</v>
      </c>
      <c r="C18" s="22" t="s">
        <v>807</v>
      </c>
      <c r="D18" s="22" t="s">
        <v>808</v>
      </c>
      <c r="E18" s="36">
        <v>2803.15</v>
      </c>
      <c r="F18" s="35"/>
      <c r="G18" s="36">
        <f t="shared" si="0"/>
        <v>0</v>
      </c>
      <c r="H18" s="36">
        <f t="shared" si="1"/>
        <v>0</v>
      </c>
      <c r="I18" s="24">
        <f t="shared" si="2"/>
        <v>0</v>
      </c>
    </row>
    <row r="19" spans="1:9" ht="14.25" customHeight="1" x14ac:dyDescent="0.2">
      <c r="A19" s="22">
        <v>82010500000</v>
      </c>
      <c r="B19" s="22" t="s">
        <v>3438</v>
      </c>
      <c r="C19" s="22" t="s">
        <v>808</v>
      </c>
      <c r="D19" s="22" t="s">
        <v>810</v>
      </c>
      <c r="E19" s="36">
        <v>2847.43</v>
      </c>
      <c r="F19" s="35"/>
      <c r="G19" s="36">
        <f t="shared" si="0"/>
        <v>0</v>
      </c>
      <c r="H19" s="36">
        <f t="shared" si="1"/>
        <v>0</v>
      </c>
      <c r="I19" s="24">
        <f t="shared" si="2"/>
        <v>0</v>
      </c>
    </row>
    <row r="20" spans="1:9" ht="14.25" customHeight="1" x14ac:dyDescent="0.2">
      <c r="A20" s="22">
        <v>82011200000</v>
      </c>
      <c r="B20" s="22" t="s">
        <v>3439</v>
      </c>
      <c r="C20" s="22" t="s">
        <v>2048</v>
      </c>
      <c r="D20" s="22" t="s">
        <v>2049</v>
      </c>
      <c r="E20" s="36">
        <v>3740.74</v>
      </c>
      <c r="F20" s="35"/>
      <c r="G20" s="36">
        <f t="shared" si="0"/>
        <v>0</v>
      </c>
      <c r="H20" s="36">
        <f t="shared" si="1"/>
        <v>0</v>
      </c>
      <c r="I20" s="24">
        <f t="shared" si="2"/>
        <v>0</v>
      </c>
    </row>
    <row r="21" spans="1:9" ht="14.25" customHeight="1" x14ac:dyDescent="0.2">
      <c r="A21" s="22">
        <v>82011300000</v>
      </c>
      <c r="B21" s="22" t="s">
        <v>4437</v>
      </c>
      <c r="C21" s="22" t="s">
        <v>2049</v>
      </c>
      <c r="D21" s="22" t="s">
        <v>2051</v>
      </c>
      <c r="E21" s="36">
        <v>3878.44</v>
      </c>
      <c r="F21" s="35"/>
      <c r="G21" s="36">
        <f t="shared" si="0"/>
        <v>0</v>
      </c>
      <c r="H21" s="36">
        <f t="shared" si="1"/>
        <v>0</v>
      </c>
      <c r="I21" s="24">
        <f t="shared" si="2"/>
        <v>0</v>
      </c>
    </row>
    <row r="22" spans="1:9" ht="14.25" customHeight="1" x14ac:dyDescent="0.2">
      <c r="A22" s="22">
        <v>82011400000</v>
      </c>
      <c r="B22" s="22" t="s">
        <v>3440</v>
      </c>
      <c r="C22" s="22" t="s">
        <v>2051</v>
      </c>
      <c r="D22" s="22" t="s">
        <v>2052</v>
      </c>
      <c r="E22" s="36">
        <v>4060.42</v>
      </c>
      <c r="F22" s="35"/>
      <c r="G22" s="36">
        <f t="shared" si="0"/>
        <v>0</v>
      </c>
      <c r="H22" s="36">
        <f t="shared" si="1"/>
        <v>0</v>
      </c>
      <c r="I22" s="24">
        <f t="shared" si="2"/>
        <v>0</v>
      </c>
    </row>
    <row r="23" spans="1:9" s="42" customFormat="1" ht="14.25" customHeight="1" x14ac:dyDescent="0.2">
      <c r="A23" s="22">
        <v>82070501000</v>
      </c>
      <c r="B23" s="22" t="s">
        <v>4441</v>
      </c>
      <c r="C23" s="22" t="s">
        <v>2051</v>
      </c>
      <c r="D23" s="22" t="s">
        <v>2052</v>
      </c>
      <c r="E23" s="36">
        <v>5789.5</v>
      </c>
      <c r="F23" s="35"/>
      <c r="G23" s="36">
        <f t="shared" ref="G23:G30" si="3">IF(F23="",IF($I$8="","",$I$8),F23)</f>
        <v>0</v>
      </c>
      <c r="H23" s="36">
        <f t="shared" ref="H23:H30" si="4">ROUND(E23*(G23),2)</f>
        <v>0</v>
      </c>
      <c r="I23" s="24">
        <f t="shared" ref="I23:I30" si="5">H23*$I$10</f>
        <v>0</v>
      </c>
    </row>
    <row r="24" spans="1:9" s="42" customFormat="1" ht="14.25" customHeight="1" x14ac:dyDescent="0.2">
      <c r="A24" s="22">
        <v>82070601000</v>
      </c>
      <c r="B24" s="22" t="s">
        <v>2107</v>
      </c>
      <c r="C24" s="22" t="s">
        <v>2052</v>
      </c>
      <c r="D24" s="22" t="s">
        <v>2063</v>
      </c>
      <c r="E24" s="36">
        <v>6315.18</v>
      </c>
      <c r="F24" s="35"/>
      <c r="G24" s="36">
        <f t="shared" si="3"/>
        <v>0</v>
      </c>
      <c r="H24" s="36">
        <f t="shared" si="4"/>
        <v>0</v>
      </c>
      <c r="I24" s="24">
        <f t="shared" si="5"/>
        <v>0</v>
      </c>
    </row>
    <row r="25" spans="1:9" s="42" customFormat="1" ht="14.25" customHeight="1" x14ac:dyDescent="0.2">
      <c r="A25" s="22">
        <v>82070701000</v>
      </c>
      <c r="B25" s="22" t="s">
        <v>2108</v>
      </c>
      <c r="C25" s="22" t="s">
        <v>2063</v>
      </c>
      <c r="D25" s="22" t="s">
        <v>2064</v>
      </c>
      <c r="E25" s="36">
        <v>8197.5</v>
      </c>
      <c r="F25" s="35"/>
      <c r="G25" s="36">
        <f t="shared" si="3"/>
        <v>0</v>
      </c>
      <c r="H25" s="36">
        <f t="shared" si="4"/>
        <v>0</v>
      </c>
      <c r="I25" s="24">
        <f t="shared" si="5"/>
        <v>0</v>
      </c>
    </row>
    <row r="26" spans="1:9" s="42" customFormat="1" ht="14.25" customHeight="1" x14ac:dyDescent="0.2">
      <c r="A26" s="22">
        <v>82070801000</v>
      </c>
      <c r="B26" s="22" t="s">
        <v>2619</v>
      </c>
      <c r="C26" s="22" t="s">
        <v>2109</v>
      </c>
      <c r="D26" s="22" t="s">
        <v>2110</v>
      </c>
      <c r="E26" s="36">
        <v>9060.85</v>
      </c>
      <c r="F26" s="35"/>
      <c r="G26" s="36">
        <f t="shared" si="3"/>
        <v>0</v>
      </c>
      <c r="H26" s="36">
        <f t="shared" si="4"/>
        <v>0</v>
      </c>
      <c r="I26" s="24">
        <f t="shared" si="5"/>
        <v>0</v>
      </c>
    </row>
    <row r="27" spans="1:9" s="42" customFormat="1" ht="14.25" customHeight="1" x14ac:dyDescent="0.2">
      <c r="A27" s="22">
        <v>82070901000</v>
      </c>
      <c r="B27" s="22" t="s">
        <v>4442</v>
      </c>
      <c r="C27" s="22" t="s">
        <v>2051</v>
      </c>
      <c r="D27" s="22" t="s">
        <v>2052</v>
      </c>
      <c r="E27" s="36">
        <v>6008.61</v>
      </c>
      <c r="F27" s="35"/>
      <c r="G27" s="36">
        <f t="shared" si="3"/>
        <v>0</v>
      </c>
      <c r="H27" s="36">
        <f t="shared" si="4"/>
        <v>0</v>
      </c>
      <c r="I27" s="24">
        <f t="shared" si="5"/>
        <v>0</v>
      </c>
    </row>
    <row r="28" spans="1:9" s="42" customFormat="1" ht="14.25" customHeight="1" x14ac:dyDescent="0.2">
      <c r="A28" s="22">
        <v>82071001000</v>
      </c>
      <c r="B28" s="22" t="s">
        <v>2111</v>
      </c>
      <c r="C28" s="22" t="s">
        <v>2052</v>
      </c>
      <c r="D28" s="22" t="s">
        <v>2063</v>
      </c>
      <c r="E28" s="36">
        <v>6539.06</v>
      </c>
      <c r="F28" s="35"/>
      <c r="G28" s="36">
        <f t="shared" si="3"/>
        <v>0</v>
      </c>
      <c r="H28" s="36">
        <f t="shared" si="4"/>
        <v>0</v>
      </c>
      <c r="I28" s="24">
        <f t="shared" si="5"/>
        <v>0</v>
      </c>
    </row>
    <row r="29" spans="1:9" s="42" customFormat="1" ht="14.25" customHeight="1" x14ac:dyDescent="0.2">
      <c r="A29" s="22">
        <v>82071101000</v>
      </c>
      <c r="B29" s="22" t="s">
        <v>2112</v>
      </c>
      <c r="C29" s="22" t="s">
        <v>2063</v>
      </c>
      <c r="D29" s="22" t="s">
        <v>2064</v>
      </c>
      <c r="E29" s="36">
        <v>8258.5300000000007</v>
      </c>
      <c r="F29" s="35"/>
      <c r="G29" s="36">
        <f t="shared" si="3"/>
        <v>0</v>
      </c>
      <c r="H29" s="36">
        <f t="shared" si="4"/>
        <v>0</v>
      </c>
      <c r="I29" s="24">
        <f t="shared" si="5"/>
        <v>0</v>
      </c>
    </row>
    <row r="30" spans="1:9" s="42" customFormat="1" ht="14.25" customHeight="1" x14ac:dyDescent="0.2">
      <c r="A30" s="22">
        <v>82071201000</v>
      </c>
      <c r="B30" s="22" t="s">
        <v>2620</v>
      </c>
      <c r="C30" s="22" t="s">
        <v>2109</v>
      </c>
      <c r="D30" s="22" t="s">
        <v>2110</v>
      </c>
      <c r="E30" s="36">
        <v>9029.69</v>
      </c>
      <c r="F30" s="35"/>
      <c r="G30" s="36">
        <f t="shared" si="3"/>
        <v>0</v>
      </c>
      <c r="H30" s="36">
        <f t="shared" si="4"/>
        <v>0</v>
      </c>
      <c r="I30" s="24">
        <f t="shared" si="5"/>
        <v>0</v>
      </c>
    </row>
    <row r="31" spans="1:9" ht="14.25" customHeight="1" x14ac:dyDescent="0.25">
      <c r="E31" s="179"/>
    </row>
    <row r="32" spans="1:9" ht="14.25" customHeight="1" x14ac:dyDescent="0.2">
      <c r="A32" s="22">
        <v>82110100000</v>
      </c>
      <c r="B32" s="22" t="s">
        <v>2053</v>
      </c>
      <c r="C32" s="22" t="s">
        <v>784</v>
      </c>
      <c r="D32" s="22" t="s">
        <v>785</v>
      </c>
      <c r="E32" s="36">
        <v>2174.5</v>
      </c>
      <c r="F32" s="35"/>
      <c r="G32" s="36">
        <f t="shared" ref="G32:G93" si="6">IF(F32="",IF($I$8="","",$I$8),F32)</f>
        <v>0</v>
      </c>
      <c r="H32" s="36">
        <f>ROUND(E32*(G32),2)</f>
        <v>0</v>
      </c>
      <c r="I32" s="24">
        <f t="shared" si="2"/>
        <v>0</v>
      </c>
    </row>
    <row r="33" spans="1:9" ht="14.25" customHeight="1" x14ac:dyDescent="0.2">
      <c r="A33" s="22">
        <v>82110200000</v>
      </c>
      <c r="B33" s="22" t="s">
        <v>2054</v>
      </c>
      <c r="C33" s="22" t="s">
        <v>797</v>
      </c>
      <c r="D33" s="22" t="s">
        <v>800</v>
      </c>
      <c r="E33" s="36">
        <v>2212.8000000000002</v>
      </c>
      <c r="F33" s="35"/>
      <c r="G33" s="36">
        <f t="shared" si="6"/>
        <v>0</v>
      </c>
      <c r="H33" s="36">
        <f>ROUND(E33*(G33),2)</f>
        <v>0</v>
      </c>
      <c r="I33" s="24">
        <f t="shared" si="2"/>
        <v>0</v>
      </c>
    </row>
    <row r="34" spans="1:9" ht="14.25" customHeight="1" x14ac:dyDescent="0.2">
      <c r="A34" s="22">
        <v>82110400000</v>
      </c>
      <c r="B34" s="22" t="s">
        <v>2055</v>
      </c>
      <c r="C34" s="22" t="s">
        <v>807</v>
      </c>
      <c r="D34" s="22" t="s">
        <v>808</v>
      </c>
      <c r="E34" s="36">
        <v>2576.85</v>
      </c>
      <c r="F34" s="35"/>
      <c r="G34" s="36">
        <f t="shared" si="6"/>
        <v>0</v>
      </c>
      <c r="H34" s="36">
        <f>ROUND(E34*(G34),2)</f>
        <v>0</v>
      </c>
      <c r="I34" s="24">
        <f t="shared" si="2"/>
        <v>0</v>
      </c>
    </row>
    <row r="35" spans="1:9" ht="14.25" customHeight="1" x14ac:dyDescent="0.2">
      <c r="A35" s="22">
        <v>82110500000</v>
      </c>
      <c r="B35" s="22" t="s">
        <v>2056</v>
      </c>
      <c r="C35" s="22" t="s">
        <v>808</v>
      </c>
      <c r="D35" s="22" t="s">
        <v>810</v>
      </c>
      <c r="E35" s="36">
        <v>2690.57</v>
      </c>
      <c r="F35" s="35"/>
      <c r="G35" s="36">
        <f t="shared" si="6"/>
        <v>0</v>
      </c>
      <c r="H35" s="36">
        <f>ROUND(E35*(G35),2)</f>
        <v>0</v>
      </c>
      <c r="I35" s="24">
        <f t="shared" si="2"/>
        <v>0</v>
      </c>
    </row>
    <row r="36" spans="1:9" ht="14.25" customHeight="1" x14ac:dyDescent="0.25">
      <c r="E36" s="179"/>
    </row>
    <row r="37" spans="1:9" s="42" customFormat="1" ht="14.25" customHeight="1" x14ac:dyDescent="0.2">
      <c r="A37" s="22">
        <v>82070101000</v>
      </c>
      <c r="B37" s="22" t="s">
        <v>4438</v>
      </c>
      <c r="C37" s="22" t="s">
        <v>808</v>
      </c>
      <c r="D37" s="22" t="s">
        <v>810</v>
      </c>
      <c r="E37" s="36">
        <v>3965.84</v>
      </c>
      <c r="F37" s="35"/>
      <c r="G37" s="36">
        <f t="shared" si="6"/>
        <v>0</v>
      </c>
      <c r="H37" s="36">
        <f>ROUND(E37*(G37),2)</f>
        <v>0</v>
      </c>
      <c r="I37" s="24">
        <f t="shared" si="2"/>
        <v>0</v>
      </c>
    </row>
    <row r="38" spans="1:9" s="42" customFormat="1" ht="14.25" customHeight="1" x14ac:dyDescent="0.2">
      <c r="A38" s="22">
        <v>82070201000</v>
      </c>
      <c r="B38" s="22" t="s">
        <v>4439</v>
      </c>
      <c r="C38" s="22" t="s">
        <v>2048</v>
      </c>
      <c r="D38" s="22" t="s">
        <v>2049</v>
      </c>
      <c r="E38" s="36">
        <v>4176.58</v>
      </c>
      <c r="F38" s="35"/>
      <c r="G38" s="36">
        <f t="shared" si="6"/>
        <v>0</v>
      </c>
      <c r="H38" s="36">
        <f t="shared" ref="H38:H75" si="7">ROUND(E38*(G38),2)</f>
        <v>0</v>
      </c>
      <c r="I38" s="24">
        <f t="shared" si="2"/>
        <v>0</v>
      </c>
    </row>
    <row r="39" spans="1:9" s="42" customFormat="1" ht="14.25" customHeight="1" x14ac:dyDescent="0.2">
      <c r="A39" s="22">
        <v>82070301000</v>
      </c>
      <c r="B39" s="22" t="s">
        <v>2106</v>
      </c>
      <c r="C39" s="22" t="s">
        <v>2049</v>
      </c>
      <c r="D39" s="22" t="s">
        <v>2051</v>
      </c>
      <c r="E39" s="36">
        <v>4571.7</v>
      </c>
      <c r="F39" s="35"/>
      <c r="G39" s="36">
        <f t="shared" si="6"/>
        <v>0</v>
      </c>
      <c r="H39" s="36">
        <f t="shared" si="7"/>
        <v>0</v>
      </c>
      <c r="I39" s="24">
        <f t="shared" si="2"/>
        <v>0</v>
      </c>
    </row>
    <row r="40" spans="1:9" s="42" customFormat="1" ht="14.25" customHeight="1" x14ac:dyDescent="0.2">
      <c r="A40" s="22">
        <v>82070401000</v>
      </c>
      <c r="B40" s="22" t="s">
        <v>4440</v>
      </c>
      <c r="C40" s="22" t="s">
        <v>2051</v>
      </c>
      <c r="D40" s="22" t="s">
        <v>2052</v>
      </c>
      <c r="E40" s="36">
        <v>4845.9399999999996</v>
      </c>
      <c r="F40" s="35"/>
      <c r="G40" s="36">
        <f t="shared" si="6"/>
        <v>0</v>
      </c>
      <c r="H40" s="36">
        <f t="shared" si="7"/>
        <v>0</v>
      </c>
      <c r="I40" s="24">
        <f t="shared" si="2"/>
        <v>0</v>
      </c>
    </row>
    <row r="41" spans="1:9" s="42" customFormat="1" ht="14.25" customHeight="1" x14ac:dyDescent="0.2">
      <c r="A41" s="22">
        <v>82070441000</v>
      </c>
      <c r="B41" s="22" t="s">
        <v>7412</v>
      </c>
      <c r="C41" s="22" t="s">
        <v>2049</v>
      </c>
      <c r="D41" s="22" t="s">
        <v>2051</v>
      </c>
      <c r="E41" s="36" t="s">
        <v>4152</v>
      </c>
      <c r="F41" s="35"/>
      <c r="G41" s="36"/>
      <c r="H41" s="36"/>
      <c r="I41" s="24"/>
    </row>
    <row r="42" spans="1:9" s="42" customFormat="1" ht="14.25" customHeight="1" x14ac:dyDescent="0.2">
      <c r="A42" s="22">
        <v>82070451000</v>
      </c>
      <c r="B42" s="22" t="s">
        <v>7413</v>
      </c>
      <c r="C42" s="22" t="s">
        <v>2051</v>
      </c>
      <c r="D42" s="22" t="s">
        <v>2052</v>
      </c>
      <c r="E42" s="36" t="s">
        <v>4152</v>
      </c>
      <c r="F42" s="35"/>
      <c r="G42" s="36"/>
      <c r="H42" s="36"/>
      <c r="I42" s="24"/>
    </row>
    <row r="43" spans="1:9" s="42" customFormat="1" ht="14.25" customHeight="1" x14ac:dyDescent="0.2">
      <c r="A43" s="22">
        <v>82070471000</v>
      </c>
      <c r="B43" s="22" t="s">
        <v>7414</v>
      </c>
      <c r="C43" s="22" t="s">
        <v>2052</v>
      </c>
      <c r="D43" s="22" t="s">
        <v>2063</v>
      </c>
      <c r="E43" s="36">
        <v>6014.32</v>
      </c>
      <c r="F43" s="35"/>
      <c r="G43" s="36">
        <f>IF(F43="",IF($I$8="","",$I$8),F43)</f>
        <v>0</v>
      </c>
      <c r="H43" s="36">
        <f>ROUND(E43*(G43),2)</f>
        <v>0</v>
      </c>
      <c r="I43" s="24">
        <f>H43*$I$10</f>
        <v>0</v>
      </c>
    </row>
    <row r="44" spans="1:9" s="42" customFormat="1" ht="14.25" customHeight="1" x14ac:dyDescent="0.2">
      <c r="A44" s="22">
        <v>82070481000</v>
      </c>
      <c r="B44" s="22" t="s">
        <v>7415</v>
      </c>
      <c r="C44" s="22" t="s">
        <v>2063</v>
      </c>
      <c r="D44" s="22" t="s">
        <v>2064</v>
      </c>
      <c r="E44" s="36" t="s">
        <v>4152</v>
      </c>
      <c r="F44" s="35"/>
      <c r="G44" s="36"/>
      <c r="H44" s="36"/>
      <c r="I44" s="24"/>
    </row>
    <row r="45" spans="1:9" s="42" customFormat="1" ht="14.25" customHeight="1" x14ac:dyDescent="0.2">
      <c r="A45" s="22">
        <v>82071301000</v>
      </c>
      <c r="B45" s="22" t="s">
        <v>2113</v>
      </c>
      <c r="C45" s="22" t="s">
        <v>2049</v>
      </c>
      <c r="D45" s="22" t="s">
        <v>2051</v>
      </c>
      <c r="E45" s="36">
        <v>7074.33</v>
      </c>
      <c r="F45" s="35"/>
      <c r="G45" s="36">
        <f t="shared" si="6"/>
        <v>0</v>
      </c>
      <c r="H45" s="36">
        <f t="shared" si="7"/>
        <v>0</v>
      </c>
      <c r="I45" s="24">
        <f t="shared" si="2"/>
        <v>0</v>
      </c>
    </row>
    <row r="46" spans="1:9" s="42" customFormat="1" ht="14.25" customHeight="1" x14ac:dyDescent="0.2">
      <c r="A46" s="22">
        <v>82071401000</v>
      </c>
      <c r="B46" s="22" t="s">
        <v>4443</v>
      </c>
      <c r="C46" s="22" t="s">
        <v>2051</v>
      </c>
      <c r="D46" s="22" t="s">
        <v>2052</v>
      </c>
      <c r="E46" s="36">
        <v>7396.4</v>
      </c>
      <c r="F46" s="35"/>
      <c r="G46" s="36">
        <f t="shared" si="6"/>
        <v>0</v>
      </c>
      <c r="H46" s="36">
        <f t="shared" si="7"/>
        <v>0</v>
      </c>
      <c r="I46" s="24">
        <f t="shared" si="2"/>
        <v>0</v>
      </c>
    </row>
    <row r="47" spans="1:9" s="42" customFormat="1" ht="14.25" customHeight="1" x14ac:dyDescent="0.2">
      <c r="A47" s="22">
        <v>82071501000</v>
      </c>
      <c r="B47" s="22" t="s">
        <v>2114</v>
      </c>
      <c r="C47" s="22" t="s">
        <v>2052</v>
      </c>
      <c r="D47" s="22" t="s">
        <v>2063</v>
      </c>
      <c r="E47" s="36">
        <v>8502.84</v>
      </c>
      <c r="F47" s="35"/>
      <c r="G47" s="36">
        <f t="shared" si="6"/>
        <v>0</v>
      </c>
      <c r="H47" s="36">
        <f t="shared" si="7"/>
        <v>0</v>
      </c>
      <c r="I47" s="24">
        <f t="shared" si="2"/>
        <v>0</v>
      </c>
    </row>
    <row r="48" spans="1:9" s="42" customFormat="1" ht="14.25" customHeight="1" x14ac:dyDescent="0.2">
      <c r="A48" s="22">
        <v>82071601000</v>
      </c>
      <c r="B48" s="22" t="s">
        <v>2115</v>
      </c>
      <c r="C48" s="22" t="s">
        <v>2063</v>
      </c>
      <c r="D48" s="22" t="s">
        <v>2064</v>
      </c>
      <c r="E48" s="36">
        <v>10206.76</v>
      </c>
      <c r="F48" s="35"/>
      <c r="G48" s="36">
        <f t="shared" si="6"/>
        <v>0</v>
      </c>
      <c r="H48" s="36">
        <f t="shared" si="7"/>
        <v>0</v>
      </c>
      <c r="I48" s="24">
        <f t="shared" si="2"/>
        <v>0</v>
      </c>
    </row>
    <row r="49" spans="1:9" s="42" customFormat="1" ht="14.25" customHeight="1" x14ac:dyDescent="0.2">
      <c r="A49" s="22">
        <v>82071701000</v>
      </c>
      <c r="B49" s="22" t="s">
        <v>2621</v>
      </c>
      <c r="C49" s="22" t="s">
        <v>2096</v>
      </c>
      <c r="D49" s="22" t="s">
        <v>2097</v>
      </c>
      <c r="E49" s="36">
        <v>12786.01</v>
      </c>
      <c r="F49" s="35"/>
      <c r="G49" s="36">
        <f t="shared" si="6"/>
        <v>0</v>
      </c>
      <c r="H49" s="36">
        <f t="shared" si="7"/>
        <v>0</v>
      </c>
      <c r="I49" s="24">
        <f t="shared" si="2"/>
        <v>0</v>
      </c>
    </row>
    <row r="50" spans="1:9" s="42" customFormat="1" ht="14.25" customHeight="1" x14ac:dyDescent="0.2">
      <c r="A50" s="22">
        <v>82071801000</v>
      </c>
      <c r="B50" s="22" t="s">
        <v>2622</v>
      </c>
      <c r="C50" s="22" t="s">
        <v>2097</v>
      </c>
      <c r="D50" s="22" t="s">
        <v>2098</v>
      </c>
      <c r="E50" s="36">
        <v>13749.88</v>
      </c>
      <c r="F50" s="35"/>
      <c r="G50" s="36">
        <f t="shared" si="6"/>
        <v>0</v>
      </c>
      <c r="H50" s="36">
        <f t="shared" si="7"/>
        <v>0</v>
      </c>
      <c r="I50" s="24">
        <f t="shared" si="2"/>
        <v>0</v>
      </c>
    </row>
    <row r="51" spans="1:9" s="42" customFormat="1" ht="14.25" customHeight="1" x14ac:dyDescent="0.2">
      <c r="A51" s="22">
        <v>82071901000</v>
      </c>
      <c r="B51" s="22" t="s">
        <v>2116</v>
      </c>
      <c r="C51" s="22" t="s">
        <v>2052</v>
      </c>
      <c r="D51" s="22" t="s">
        <v>2063</v>
      </c>
      <c r="E51" s="36">
        <v>9088.4</v>
      </c>
      <c r="F51" s="35"/>
      <c r="G51" s="36">
        <f t="shared" si="6"/>
        <v>0</v>
      </c>
      <c r="H51" s="36">
        <f t="shared" si="7"/>
        <v>0</v>
      </c>
      <c r="I51" s="24">
        <f t="shared" si="2"/>
        <v>0</v>
      </c>
    </row>
    <row r="52" spans="1:9" s="42" customFormat="1" ht="14.25" customHeight="1" x14ac:dyDescent="0.2">
      <c r="A52" s="22">
        <v>82072001000</v>
      </c>
      <c r="B52" s="22" t="s">
        <v>2117</v>
      </c>
      <c r="C52" s="22" t="s">
        <v>2063</v>
      </c>
      <c r="D52" s="22" t="s">
        <v>2064</v>
      </c>
      <c r="E52" s="36">
        <v>10612.65</v>
      </c>
      <c r="F52" s="35"/>
      <c r="G52" s="36">
        <f t="shared" si="6"/>
        <v>0</v>
      </c>
      <c r="H52" s="36">
        <f t="shared" si="7"/>
        <v>0</v>
      </c>
      <c r="I52" s="24">
        <f t="shared" si="2"/>
        <v>0</v>
      </c>
    </row>
    <row r="53" spans="1:9" s="42" customFormat="1" ht="14.25" customHeight="1" x14ac:dyDescent="0.2">
      <c r="A53" s="22">
        <v>82072101000</v>
      </c>
      <c r="B53" s="22" t="s">
        <v>2623</v>
      </c>
      <c r="C53" s="22" t="s">
        <v>2109</v>
      </c>
      <c r="D53" s="22" t="s">
        <v>2110</v>
      </c>
      <c r="E53" s="36">
        <v>11981.33</v>
      </c>
      <c r="F53" s="35"/>
      <c r="G53" s="36">
        <f t="shared" si="6"/>
        <v>0</v>
      </c>
      <c r="H53" s="36">
        <f t="shared" si="7"/>
        <v>0</v>
      </c>
      <c r="I53" s="24">
        <f t="shared" si="2"/>
        <v>0</v>
      </c>
    </row>
    <row r="54" spans="1:9" s="42" customFormat="1" ht="14.25" customHeight="1" x14ac:dyDescent="0.2">
      <c r="A54" s="22">
        <v>82072201000</v>
      </c>
      <c r="B54" s="22" t="s">
        <v>2624</v>
      </c>
      <c r="C54" s="22" t="s">
        <v>2096</v>
      </c>
      <c r="D54" s="22" t="s">
        <v>2097</v>
      </c>
      <c r="E54" s="36">
        <v>12529.74</v>
      </c>
      <c r="F54" s="35"/>
      <c r="G54" s="36">
        <f t="shared" si="6"/>
        <v>0</v>
      </c>
      <c r="H54" s="36">
        <f t="shared" si="7"/>
        <v>0</v>
      </c>
      <c r="I54" s="24">
        <f t="shared" si="2"/>
        <v>0</v>
      </c>
    </row>
    <row r="55" spans="1:9" s="42" customFormat="1" ht="14.25" customHeight="1" x14ac:dyDescent="0.2">
      <c r="A55" s="22">
        <v>82072301000</v>
      </c>
      <c r="B55" s="22" t="s">
        <v>2625</v>
      </c>
      <c r="C55" s="22" t="s">
        <v>2096</v>
      </c>
      <c r="D55" s="22" t="s">
        <v>2097</v>
      </c>
      <c r="E55" s="36">
        <v>13057.8</v>
      </c>
      <c r="F55" s="35"/>
      <c r="G55" s="36">
        <f t="shared" si="6"/>
        <v>0</v>
      </c>
      <c r="H55" s="36">
        <f t="shared" si="7"/>
        <v>0</v>
      </c>
      <c r="I55" s="24">
        <f t="shared" si="2"/>
        <v>0</v>
      </c>
    </row>
    <row r="56" spans="1:9" s="42" customFormat="1" ht="14.25" customHeight="1" x14ac:dyDescent="0.2">
      <c r="A56" s="22">
        <v>82072401000</v>
      </c>
      <c r="B56" s="22" t="s">
        <v>2626</v>
      </c>
      <c r="C56" s="22" t="s">
        <v>2097</v>
      </c>
      <c r="D56" s="22" t="s">
        <v>2098</v>
      </c>
      <c r="E56" s="36">
        <v>13998.97</v>
      </c>
      <c r="F56" s="35"/>
      <c r="G56" s="36">
        <f t="shared" si="6"/>
        <v>0</v>
      </c>
      <c r="H56" s="36">
        <f t="shared" si="7"/>
        <v>0</v>
      </c>
      <c r="I56" s="24">
        <f t="shared" si="2"/>
        <v>0</v>
      </c>
    </row>
    <row r="57" spans="1:9" s="42" customFormat="1" ht="14.25" customHeight="1" x14ac:dyDescent="0.2">
      <c r="A57" s="22">
        <v>82072501000</v>
      </c>
      <c r="B57" s="22" t="s">
        <v>2627</v>
      </c>
      <c r="C57" s="22" t="s">
        <v>2099</v>
      </c>
      <c r="D57" s="22" t="s">
        <v>2100</v>
      </c>
      <c r="E57" s="36">
        <v>16228.59</v>
      </c>
      <c r="F57" s="35"/>
      <c r="G57" s="36">
        <f t="shared" si="6"/>
        <v>0</v>
      </c>
      <c r="H57" s="36">
        <f t="shared" si="7"/>
        <v>0</v>
      </c>
      <c r="I57" s="24">
        <f t="shared" si="2"/>
        <v>0</v>
      </c>
    </row>
    <row r="58" spans="1:9" s="42" customFormat="1" ht="14.25" customHeight="1" x14ac:dyDescent="0.2">
      <c r="A58" s="22">
        <v>82072901000</v>
      </c>
      <c r="B58" s="22" t="s">
        <v>2628</v>
      </c>
      <c r="C58" s="22" t="s">
        <v>2096</v>
      </c>
      <c r="D58" s="22" t="s">
        <v>2097</v>
      </c>
      <c r="E58" s="36">
        <v>13966.61</v>
      </c>
      <c r="F58" s="35"/>
      <c r="G58" s="36">
        <f t="shared" si="6"/>
        <v>0</v>
      </c>
      <c r="H58" s="36">
        <f t="shared" si="7"/>
        <v>0</v>
      </c>
      <c r="I58" s="24">
        <f t="shared" si="2"/>
        <v>0</v>
      </c>
    </row>
    <row r="59" spans="1:9" s="42" customFormat="1" ht="14.25" customHeight="1" x14ac:dyDescent="0.2">
      <c r="A59" s="22">
        <v>82072951000</v>
      </c>
      <c r="B59" s="22" t="s">
        <v>2629</v>
      </c>
      <c r="C59" s="22" t="s">
        <v>2097</v>
      </c>
      <c r="D59" s="22" t="s">
        <v>2098</v>
      </c>
      <c r="E59" s="36">
        <v>14911.38</v>
      </c>
      <c r="F59" s="35"/>
      <c r="G59" s="36">
        <f t="shared" si="6"/>
        <v>0</v>
      </c>
      <c r="H59" s="36">
        <f t="shared" si="7"/>
        <v>0</v>
      </c>
      <c r="I59" s="24">
        <f t="shared" si="2"/>
        <v>0</v>
      </c>
    </row>
    <row r="60" spans="1:9" s="42" customFormat="1" ht="14.25" customHeight="1" x14ac:dyDescent="0.2">
      <c r="A60" s="22">
        <v>82073001000</v>
      </c>
      <c r="B60" s="22" t="s">
        <v>2630</v>
      </c>
      <c r="C60" s="22" t="s">
        <v>2097</v>
      </c>
      <c r="D60" s="22" t="s">
        <v>2098</v>
      </c>
      <c r="E60" s="36">
        <v>14911.38</v>
      </c>
      <c r="F60" s="35"/>
      <c r="G60" s="36">
        <f t="shared" si="6"/>
        <v>0</v>
      </c>
      <c r="H60" s="36">
        <f t="shared" si="7"/>
        <v>0</v>
      </c>
      <c r="I60" s="24">
        <f t="shared" si="2"/>
        <v>0</v>
      </c>
    </row>
    <row r="61" spans="1:9" s="42" customFormat="1" ht="14.25" customHeight="1" x14ac:dyDescent="0.2">
      <c r="A61" s="22">
        <v>82073101000</v>
      </c>
      <c r="B61" s="22" t="s">
        <v>4444</v>
      </c>
      <c r="C61" s="22" t="s">
        <v>2097</v>
      </c>
      <c r="D61" s="22" t="s">
        <v>2098</v>
      </c>
      <c r="E61" s="36">
        <v>15147.31</v>
      </c>
      <c r="F61" s="35"/>
      <c r="G61" s="36">
        <f t="shared" si="6"/>
        <v>0</v>
      </c>
      <c r="H61" s="36">
        <f t="shared" si="7"/>
        <v>0</v>
      </c>
      <c r="I61" s="24">
        <f t="shared" si="2"/>
        <v>0</v>
      </c>
    </row>
    <row r="62" spans="1:9" s="42" customFormat="1" ht="14.25" customHeight="1" x14ac:dyDescent="0.2">
      <c r="A62" s="22">
        <v>82073201000</v>
      </c>
      <c r="B62" s="22" t="s">
        <v>4445</v>
      </c>
      <c r="C62" s="22" t="s">
        <v>2099</v>
      </c>
      <c r="D62" s="22" t="s">
        <v>2100</v>
      </c>
      <c r="E62" s="36">
        <v>17392.75</v>
      </c>
      <c r="F62" s="35"/>
      <c r="G62" s="36">
        <f t="shared" si="6"/>
        <v>0</v>
      </c>
      <c r="H62" s="36">
        <f t="shared" si="7"/>
        <v>0</v>
      </c>
      <c r="I62" s="24">
        <f t="shared" si="2"/>
        <v>0</v>
      </c>
    </row>
    <row r="63" spans="1:9" s="42" customFormat="1" ht="14.25" customHeight="1" x14ac:dyDescent="0.2">
      <c r="A63" s="22">
        <v>82073311000</v>
      </c>
      <c r="B63" s="22" t="s">
        <v>4446</v>
      </c>
      <c r="C63" s="22" t="s">
        <v>2118</v>
      </c>
      <c r="D63" s="22" t="s">
        <v>2119</v>
      </c>
      <c r="E63" s="36">
        <v>21133.15</v>
      </c>
      <c r="F63" s="35"/>
      <c r="G63" s="36">
        <f t="shared" si="6"/>
        <v>0</v>
      </c>
      <c r="H63" s="36">
        <f t="shared" si="7"/>
        <v>0</v>
      </c>
      <c r="I63" s="24">
        <f t="shared" si="2"/>
        <v>0</v>
      </c>
    </row>
    <row r="64" spans="1:9" s="42" customFormat="1" ht="14.25" customHeight="1" x14ac:dyDescent="0.2">
      <c r="A64" s="22">
        <v>82073411000</v>
      </c>
      <c r="B64" s="22" t="s">
        <v>4447</v>
      </c>
      <c r="C64" s="22" t="s">
        <v>2118</v>
      </c>
      <c r="D64" s="22" t="s">
        <v>2119</v>
      </c>
      <c r="E64" s="36">
        <v>21897.1</v>
      </c>
      <c r="F64" s="35"/>
      <c r="G64" s="36">
        <f t="shared" si="6"/>
        <v>0</v>
      </c>
      <c r="H64" s="36">
        <f t="shared" si="7"/>
        <v>0</v>
      </c>
      <c r="I64" s="24">
        <f t="shared" si="2"/>
        <v>0</v>
      </c>
    </row>
    <row r="65" spans="1:9" s="42" customFormat="1" ht="14.25" customHeight="1" x14ac:dyDescent="0.2">
      <c r="A65" s="22">
        <v>82073511000</v>
      </c>
      <c r="B65" s="22" t="s">
        <v>2631</v>
      </c>
      <c r="C65" s="22" t="s">
        <v>2119</v>
      </c>
      <c r="D65" s="22" t="s">
        <v>2120</v>
      </c>
      <c r="E65" s="36">
        <v>27344.11</v>
      </c>
      <c r="F65" s="35"/>
      <c r="G65" s="36">
        <f t="shared" si="6"/>
        <v>0</v>
      </c>
      <c r="H65" s="36">
        <f t="shared" si="7"/>
        <v>0</v>
      </c>
      <c r="I65" s="24">
        <f t="shared" si="2"/>
        <v>0</v>
      </c>
    </row>
    <row r="66" spans="1:9" s="42" customFormat="1" ht="14.25" customHeight="1" x14ac:dyDescent="0.2">
      <c r="A66" s="22">
        <v>82073611000</v>
      </c>
      <c r="B66" s="22" t="s">
        <v>4448</v>
      </c>
      <c r="C66" s="22" t="s">
        <v>2121</v>
      </c>
      <c r="D66" s="22" t="s">
        <v>2122</v>
      </c>
      <c r="E66" s="36">
        <v>32170.28</v>
      </c>
      <c r="F66" s="35"/>
      <c r="G66" s="36">
        <f t="shared" si="6"/>
        <v>0</v>
      </c>
      <c r="H66" s="36">
        <f t="shared" si="7"/>
        <v>0</v>
      </c>
      <c r="I66" s="24">
        <f t="shared" si="2"/>
        <v>0</v>
      </c>
    </row>
    <row r="67" spans="1:9" s="42" customFormat="1" ht="14.25" customHeight="1" x14ac:dyDescent="0.2">
      <c r="A67" s="22">
        <v>82073701000</v>
      </c>
      <c r="B67" s="22" t="s">
        <v>2632</v>
      </c>
      <c r="C67" s="22" t="s">
        <v>2097</v>
      </c>
      <c r="D67" s="22" t="s">
        <v>2098</v>
      </c>
      <c r="E67" s="36">
        <v>17472.63</v>
      </c>
      <c r="F67" s="35"/>
      <c r="G67" s="36">
        <f t="shared" si="6"/>
        <v>0</v>
      </c>
      <c r="H67" s="36">
        <f t="shared" si="7"/>
        <v>0</v>
      </c>
      <c r="I67" s="24">
        <f t="shared" si="2"/>
        <v>0</v>
      </c>
    </row>
    <row r="68" spans="1:9" s="42" customFormat="1" ht="14.25" customHeight="1" x14ac:dyDescent="0.2">
      <c r="A68" s="22">
        <v>82073801000</v>
      </c>
      <c r="B68" s="22" t="s">
        <v>2633</v>
      </c>
      <c r="C68" s="22" t="s">
        <v>2099</v>
      </c>
      <c r="D68" s="22" t="s">
        <v>2100</v>
      </c>
      <c r="E68" s="36">
        <v>19691.32</v>
      </c>
      <c r="F68" s="35"/>
      <c r="G68" s="36">
        <f t="shared" si="6"/>
        <v>0</v>
      </c>
      <c r="H68" s="36">
        <f t="shared" si="7"/>
        <v>0</v>
      </c>
      <c r="I68" s="24">
        <f t="shared" si="2"/>
        <v>0</v>
      </c>
    </row>
    <row r="69" spans="1:9" s="42" customFormat="1" ht="14.25" customHeight="1" x14ac:dyDescent="0.2">
      <c r="A69" s="22">
        <v>82073911000</v>
      </c>
      <c r="B69" s="22" t="s">
        <v>4449</v>
      </c>
      <c r="C69" s="22" t="s">
        <v>2118</v>
      </c>
      <c r="D69" s="22" t="s">
        <v>2119</v>
      </c>
      <c r="E69" s="36">
        <v>23838.09</v>
      </c>
      <c r="F69" s="35"/>
      <c r="G69" s="36">
        <f t="shared" si="6"/>
        <v>0</v>
      </c>
      <c r="H69" s="36">
        <f t="shared" si="7"/>
        <v>0</v>
      </c>
      <c r="I69" s="24">
        <f t="shared" si="2"/>
        <v>0</v>
      </c>
    </row>
    <row r="70" spans="1:9" s="42" customFormat="1" ht="14.25" customHeight="1" x14ac:dyDescent="0.2">
      <c r="A70" s="22">
        <v>82074011000</v>
      </c>
      <c r="B70" s="22" t="s">
        <v>2634</v>
      </c>
      <c r="C70" s="22" t="s">
        <v>2119</v>
      </c>
      <c r="D70" s="22" t="s">
        <v>2120</v>
      </c>
      <c r="E70" s="36">
        <v>29168.98</v>
      </c>
      <c r="F70" s="35"/>
      <c r="G70" s="36">
        <f t="shared" si="6"/>
        <v>0</v>
      </c>
      <c r="H70" s="36">
        <f t="shared" si="7"/>
        <v>0</v>
      </c>
      <c r="I70" s="24">
        <f t="shared" si="2"/>
        <v>0</v>
      </c>
    </row>
    <row r="71" spans="1:9" s="42" customFormat="1" ht="14.25" customHeight="1" x14ac:dyDescent="0.2">
      <c r="A71" s="22">
        <v>82074111000</v>
      </c>
      <c r="B71" s="22" t="s">
        <v>4450</v>
      </c>
      <c r="C71" s="22" t="s">
        <v>2118</v>
      </c>
      <c r="D71" s="22" t="s">
        <v>2119</v>
      </c>
      <c r="E71" s="36">
        <v>24240.41</v>
      </c>
      <c r="F71" s="35"/>
      <c r="G71" s="36">
        <f t="shared" si="6"/>
        <v>0</v>
      </c>
      <c r="H71" s="36">
        <f t="shared" si="7"/>
        <v>0</v>
      </c>
      <c r="I71" s="24">
        <f t="shared" si="2"/>
        <v>0</v>
      </c>
    </row>
    <row r="72" spans="1:9" s="42" customFormat="1" ht="14.25" customHeight="1" x14ac:dyDescent="0.2">
      <c r="A72" s="22">
        <v>82074211000</v>
      </c>
      <c r="B72" s="22" t="s">
        <v>2635</v>
      </c>
      <c r="C72" s="22" t="s">
        <v>2119</v>
      </c>
      <c r="D72" s="22" t="s">
        <v>2120</v>
      </c>
      <c r="E72" s="36">
        <v>29754.51</v>
      </c>
      <c r="F72" s="35"/>
      <c r="G72" s="36">
        <f t="shared" si="6"/>
        <v>0</v>
      </c>
      <c r="H72" s="36">
        <f t="shared" si="7"/>
        <v>0</v>
      </c>
      <c r="I72" s="24">
        <f t="shared" si="2"/>
        <v>0</v>
      </c>
    </row>
    <row r="73" spans="1:9" s="42" customFormat="1" ht="14.25" customHeight="1" x14ac:dyDescent="0.2">
      <c r="A73" s="22">
        <v>82074311000</v>
      </c>
      <c r="B73" s="22" t="s">
        <v>2636</v>
      </c>
      <c r="C73" s="22" t="s">
        <v>2121</v>
      </c>
      <c r="D73" s="22" t="s">
        <v>2122</v>
      </c>
      <c r="E73" s="36">
        <v>34605.75</v>
      </c>
      <c r="F73" s="35"/>
      <c r="G73" s="36">
        <f t="shared" si="6"/>
        <v>0</v>
      </c>
      <c r="H73" s="36">
        <f t="shared" si="7"/>
        <v>0</v>
      </c>
      <c r="I73" s="24">
        <f t="shared" si="2"/>
        <v>0</v>
      </c>
    </row>
    <row r="74" spans="1:9" s="42" customFormat="1" ht="14.25" customHeight="1" x14ac:dyDescent="0.2">
      <c r="A74" s="22">
        <v>82074511000</v>
      </c>
      <c r="B74" s="22" t="s">
        <v>2637</v>
      </c>
      <c r="C74" s="22" t="s">
        <v>2123</v>
      </c>
      <c r="D74" s="22" t="s">
        <v>2124</v>
      </c>
      <c r="E74" s="36">
        <v>37793.08</v>
      </c>
      <c r="F74" s="35"/>
      <c r="G74" s="36">
        <f t="shared" si="6"/>
        <v>0</v>
      </c>
      <c r="H74" s="36">
        <f t="shared" si="7"/>
        <v>0</v>
      </c>
      <c r="I74" s="24">
        <f t="shared" si="2"/>
        <v>0</v>
      </c>
    </row>
    <row r="75" spans="1:9" s="42" customFormat="1" ht="14.25" customHeight="1" x14ac:dyDescent="0.2">
      <c r="A75" s="22">
        <v>82074611000</v>
      </c>
      <c r="B75" s="22" t="s">
        <v>2638</v>
      </c>
      <c r="C75" s="22" t="s">
        <v>2125</v>
      </c>
      <c r="D75" s="22" t="s">
        <v>2126</v>
      </c>
      <c r="E75" s="36">
        <v>44195.82</v>
      </c>
      <c r="F75" s="35"/>
      <c r="G75" s="36">
        <f t="shared" si="6"/>
        <v>0</v>
      </c>
      <c r="H75" s="36">
        <f t="shared" si="7"/>
        <v>0</v>
      </c>
      <c r="I75" s="24">
        <f>H75*$I$10</f>
        <v>0</v>
      </c>
    </row>
    <row r="76" spans="1:9" ht="14.25" customHeight="1" x14ac:dyDescent="0.25">
      <c r="E76" s="179"/>
    </row>
    <row r="77" spans="1:9" s="42" customFormat="1" ht="14.25" customHeight="1" x14ac:dyDescent="0.2">
      <c r="A77" s="22">
        <v>82070441000</v>
      </c>
      <c r="B77" s="22" t="s">
        <v>7412</v>
      </c>
      <c r="C77" s="22" t="s">
        <v>2086</v>
      </c>
      <c r="D77" s="22" t="s">
        <v>2087</v>
      </c>
      <c r="E77" s="36" t="s">
        <v>4152</v>
      </c>
      <c r="F77" s="35"/>
      <c r="G77" s="36"/>
      <c r="H77" s="36"/>
      <c r="I77" s="24"/>
    </row>
    <row r="78" spans="1:9" s="42" customFormat="1" ht="14.25" customHeight="1" x14ac:dyDescent="0.2">
      <c r="A78" s="22">
        <v>82070451000</v>
      </c>
      <c r="B78" s="22" t="s">
        <v>7413</v>
      </c>
      <c r="C78" s="22" t="s">
        <v>2087</v>
      </c>
      <c r="D78" s="22" t="s">
        <v>2090</v>
      </c>
      <c r="E78" s="36" t="s">
        <v>4152</v>
      </c>
      <c r="F78" s="35"/>
      <c r="G78" s="36"/>
      <c r="H78" s="36"/>
      <c r="I78" s="24"/>
    </row>
    <row r="79" spans="1:9" s="42" customFormat="1" ht="14.25" customHeight="1" x14ac:dyDescent="0.2">
      <c r="A79" s="22">
        <v>82070471000</v>
      </c>
      <c r="B79" s="22" t="s">
        <v>7414</v>
      </c>
      <c r="C79" s="22" t="s">
        <v>2090</v>
      </c>
      <c r="D79" s="22" t="s">
        <v>2091</v>
      </c>
      <c r="E79" s="36">
        <v>6014.32</v>
      </c>
      <c r="F79" s="35"/>
      <c r="G79" s="36">
        <f>IF(F79="",IF($I$8="","",$I$8),F79)</f>
        <v>0</v>
      </c>
      <c r="H79" s="36">
        <f>ROUND(E79*(G79),2)</f>
        <v>0</v>
      </c>
      <c r="I79" s="24">
        <f>H79*$I$10</f>
        <v>0</v>
      </c>
    </row>
    <row r="80" spans="1:9" s="42" customFormat="1" ht="14.25" customHeight="1" x14ac:dyDescent="0.2">
      <c r="A80" s="22">
        <v>82070481000</v>
      </c>
      <c r="B80" s="22" t="s">
        <v>7415</v>
      </c>
      <c r="C80" s="22" t="s">
        <v>2091</v>
      </c>
      <c r="D80" s="22" t="s">
        <v>2064</v>
      </c>
      <c r="E80" s="36" t="s">
        <v>4152</v>
      </c>
      <c r="F80" s="35"/>
      <c r="G80" s="36"/>
      <c r="H80" s="36"/>
      <c r="I80" s="24"/>
    </row>
    <row r="81" spans="1:9" s="42" customFormat="1" ht="14.25" customHeight="1" x14ac:dyDescent="0.2">
      <c r="A81" s="22">
        <v>84060101000</v>
      </c>
      <c r="B81" s="22" t="s">
        <v>2127</v>
      </c>
      <c r="C81" s="22" t="s">
        <v>2086</v>
      </c>
      <c r="D81" s="22" t="s">
        <v>2087</v>
      </c>
      <c r="E81" s="36">
        <v>11758.62</v>
      </c>
      <c r="F81" s="35"/>
      <c r="G81" s="36">
        <f t="shared" si="6"/>
        <v>0</v>
      </c>
      <c r="H81" s="36">
        <f>ROUND(E81*(G81),2)</f>
        <v>0</v>
      </c>
      <c r="I81" s="24">
        <f t="shared" ref="I81:I111" si="8">H81*$I$10</f>
        <v>0</v>
      </c>
    </row>
    <row r="82" spans="1:9" s="42" customFormat="1" ht="14.25" customHeight="1" x14ac:dyDescent="0.2">
      <c r="A82" s="22">
        <v>84060201000</v>
      </c>
      <c r="B82" s="22" t="s">
        <v>4451</v>
      </c>
      <c r="C82" s="22" t="s">
        <v>2087</v>
      </c>
      <c r="D82" s="22" t="s">
        <v>2090</v>
      </c>
      <c r="E82" s="36">
        <v>12399.22</v>
      </c>
      <c r="F82" s="35"/>
      <c r="G82" s="36">
        <f t="shared" si="6"/>
        <v>0</v>
      </c>
      <c r="H82" s="36">
        <f t="shared" ref="H82:H111" si="9">ROUND(E82*(G82),2)</f>
        <v>0</v>
      </c>
      <c r="I82" s="24">
        <f t="shared" si="8"/>
        <v>0</v>
      </c>
    </row>
    <row r="83" spans="1:9" s="42" customFormat="1" ht="14.25" customHeight="1" x14ac:dyDescent="0.2">
      <c r="A83" s="22">
        <v>84060301000</v>
      </c>
      <c r="B83" s="22" t="s">
        <v>2128</v>
      </c>
      <c r="C83" s="22" t="s">
        <v>2090</v>
      </c>
      <c r="D83" s="22" t="s">
        <v>2091</v>
      </c>
      <c r="E83" s="36">
        <v>13803.78</v>
      </c>
      <c r="F83" s="35"/>
      <c r="G83" s="36">
        <f t="shared" si="6"/>
        <v>0</v>
      </c>
      <c r="H83" s="36">
        <f t="shared" si="9"/>
        <v>0</v>
      </c>
      <c r="I83" s="24">
        <f t="shared" si="8"/>
        <v>0</v>
      </c>
    </row>
    <row r="84" spans="1:9" s="42" customFormat="1" ht="14.25" customHeight="1" x14ac:dyDescent="0.2">
      <c r="A84" s="22">
        <v>84060401000</v>
      </c>
      <c r="B84" s="22" t="s">
        <v>2129</v>
      </c>
      <c r="C84" s="22" t="s">
        <v>2091</v>
      </c>
      <c r="D84" s="22" t="s">
        <v>2092</v>
      </c>
      <c r="E84" s="36">
        <v>15695.67</v>
      </c>
      <c r="F84" s="35"/>
      <c r="G84" s="36">
        <f t="shared" si="6"/>
        <v>0</v>
      </c>
      <c r="H84" s="36">
        <f t="shared" si="9"/>
        <v>0</v>
      </c>
      <c r="I84" s="24">
        <f t="shared" si="8"/>
        <v>0</v>
      </c>
    </row>
    <row r="85" spans="1:9" s="42" customFormat="1" ht="14.25" customHeight="1" x14ac:dyDescent="0.2">
      <c r="A85" s="22">
        <v>84060501000</v>
      </c>
      <c r="B85" s="22" t="s">
        <v>2639</v>
      </c>
      <c r="C85" s="22" t="s">
        <v>2101</v>
      </c>
      <c r="D85" s="22" t="s">
        <v>2102</v>
      </c>
      <c r="E85" s="36">
        <v>19230.509999999998</v>
      </c>
      <c r="F85" s="35"/>
      <c r="G85" s="36">
        <f t="shared" si="6"/>
        <v>0</v>
      </c>
      <c r="H85" s="36">
        <f t="shared" si="9"/>
        <v>0</v>
      </c>
      <c r="I85" s="24">
        <f t="shared" si="8"/>
        <v>0</v>
      </c>
    </row>
    <row r="86" spans="1:9" s="42" customFormat="1" ht="14.25" customHeight="1" x14ac:dyDescent="0.2">
      <c r="A86" s="22">
        <v>84060601000</v>
      </c>
      <c r="B86" s="22" t="s">
        <v>2640</v>
      </c>
      <c r="C86" s="22" t="s">
        <v>2102</v>
      </c>
      <c r="D86" s="22" t="s">
        <v>2103</v>
      </c>
      <c r="E86" s="36">
        <v>20759.52</v>
      </c>
      <c r="F86" s="35"/>
      <c r="G86" s="36">
        <f t="shared" si="6"/>
        <v>0</v>
      </c>
      <c r="H86" s="36">
        <f t="shared" si="9"/>
        <v>0</v>
      </c>
      <c r="I86" s="24">
        <f t="shared" si="8"/>
        <v>0</v>
      </c>
    </row>
    <row r="87" spans="1:9" s="42" customFormat="1" ht="14.25" customHeight="1" x14ac:dyDescent="0.2">
      <c r="A87" s="22">
        <v>84060701000</v>
      </c>
      <c r="B87" s="22" t="s">
        <v>2130</v>
      </c>
      <c r="C87" s="22" t="s">
        <v>2090</v>
      </c>
      <c r="D87" s="22" t="s">
        <v>2091</v>
      </c>
      <c r="E87" s="36">
        <v>14240.81</v>
      </c>
      <c r="F87" s="35"/>
      <c r="G87" s="36">
        <f t="shared" si="6"/>
        <v>0</v>
      </c>
      <c r="H87" s="36">
        <f t="shared" si="9"/>
        <v>0</v>
      </c>
      <c r="I87" s="24">
        <f t="shared" si="8"/>
        <v>0</v>
      </c>
    </row>
    <row r="88" spans="1:9" s="42" customFormat="1" ht="14.25" customHeight="1" x14ac:dyDescent="0.2">
      <c r="A88" s="22">
        <v>84060801000</v>
      </c>
      <c r="B88" s="22" t="s">
        <v>2131</v>
      </c>
      <c r="C88" s="22" t="s">
        <v>2091</v>
      </c>
      <c r="D88" s="22" t="s">
        <v>2092</v>
      </c>
      <c r="E88" s="36">
        <v>16113.6</v>
      </c>
      <c r="F88" s="35"/>
      <c r="G88" s="36">
        <f t="shared" si="6"/>
        <v>0</v>
      </c>
      <c r="H88" s="36">
        <f t="shared" si="9"/>
        <v>0</v>
      </c>
      <c r="I88" s="24">
        <f t="shared" si="8"/>
        <v>0</v>
      </c>
    </row>
    <row r="89" spans="1:9" s="42" customFormat="1" ht="14.25" customHeight="1" x14ac:dyDescent="0.2">
      <c r="A89" s="22">
        <v>84060901000</v>
      </c>
      <c r="B89" s="22" t="s">
        <v>2641</v>
      </c>
      <c r="C89" s="22" t="s">
        <v>2132</v>
      </c>
      <c r="D89" s="22" t="s">
        <v>2133</v>
      </c>
      <c r="E89" s="36">
        <v>18186.310000000001</v>
      </c>
      <c r="F89" s="35"/>
      <c r="G89" s="36">
        <f t="shared" si="6"/>
        <v>0</v>
      </c>
      <c r="H89" s="36">
        <f t="shared" si="9"/>
        <v>0</v>
      </c>
      <c r="I89" s="24">
        <f t="shared" si="8"/>
        <v>0</v>
      </c>
    </row>
    <row r="90" spans="1:9" s="42" customFormat="1" ht="14.25" customHeight="1" x14ac:dyDescent="0.2">
      <c r="A90" s="22">
        <v>84061001000</v>
      </c>
      <c r="B90" s="22" t="s">
        <v>2642</v>
      </c>
      <c r="C90" s="22" t="s">
        <v>2101</v>
      </c>
      <c r="D90" s="22" t="s">
        <v>2102</v>
      </c>
      <c r="E90" s="36">
        <v>19008.91</v>
      </c>
      <c r="F90" s="35"/>
      <c r="G90" s="36">
        <f t="shared" si="6"/>
        <v>0</v>
      </c>
      <c r="H90" s="36">
        <f t="shared" si="9"/>
        <v>0</v>
      </c>
      <c r="I90" s="24">
        <f t="shared" si="8"/>
        <v>0</v>
      </c>
    </row>
    <row r="91" spans="1:9" s="42" customFormat="1" ht="14.25" customHeight="1" x14ac:dyDescent="0.2">
      <c r="A91" s="22">
        <v>84061101000</v>
      </c>
      <c r="B91" s="22" t="s">
        <v>2643</v>
      </c>
      <c r="C91" s="22" t="s">
        <v>2101</v>
      </c>
      <c r="D91" s="22" t="s">
        <v>2102</v>
      </c>
      <c r="E91" s="36">
        <v>19974.060000000001</v>
      </c>
      <c r="F91" s="35"/>
      <c r="G91" s="36">
        <f t="shared" si="6"/>
        <v>0</v>
      </c>
      <c r="H91" s="36">
        <f t="shared" si="9"/>
        <v>0</v>
      </c>
      <c r="I91" s="24">
        <f t="shared" si="8"/>
        <v>0</v>
      </c>
    </row>
    <row r="92" spans="1:9" s="42" customFormat="1" ht="14.25" customHeight="1" x14ac:dyDescent="0.2">
      <c r="A92" s="22">
        <v>84061201000</v>
      </c>
      <c r="B92" s="22" t="s">
        <v>2644</v>
      </c>
      <c r="C92" s="22" t="s">
        <v>2102</v>
      </c>
      <c r="D92" s="22" t="s">
        <v>2103</v>
      </c>
      <c r="E92" s="36">
        <v>21485.200000000001</v>
      </c>
      <c r="F92" s="35"/>
      <c r="G92" s="36">
        <f t="shared" si="6"/>
        <v>0</v>
      </c>
      <c r="H92" s="36">
        <f t="shared" si="9"/>
        <v>0</v>
      </c>
      <c r="I92" s="24">
        <f t="shared" si="8"/>
        <v>0</v>
      </c>
    </row>
    <row r="93" spans="1:9" s="42" customFormat="1" ht="14.25" customHeight="1" x14ac:dyDescent="0.2">
      <c r="A93" s="22">
        <v>84061301000</v>
      </c>
      <c r="B93" s="22" t="s">
        <v>2645</v>
      </c>
      <c r="C93" s="22" t="s">
        <v>2104</v>
      </c>
      <c r="D93" s="22" t="s">
        <v>2105</v>
      </c>
      <c r="E93" s="36">
        <v>24511.09</v>
      </c>
      <c r="F93" s="35"/>
      <c r="G93" s="36">
        <f t="shared" si="6"/>
        <v>0</v>
      </c>
      <c r="H93" s="36">
        <f t="shared" si="9"/>
        <v>0</v>
      </c>
      <c r="I93" s="24">
        <f t="shared" si="8"/>
        <v>0</v>
      </c>
    </row>
    <row r="94" spans="1:9" s="42" customFormat="1" ht="14.25" customHeight="1" x14ac:dyDescent="0.2">
      <c r="A94" s="22">
        <v>84061701000</v>
      </c>
      <c r="B94" s="22" t="s">
        <v>2646</v>
      </c>
      <c r="C94" s="22" t="s">
        <v>2101</v>
      </c>
      <c r="D94" s="22" t="s">
        <v>2102</v>
      </c>
      <c r="E94" s="36">
        <v>21257.68</v>
      </c>
      <c r="F94" s="35"/>
      <c r="G94" s="36">
        <f t="shared" ref="G94:G111" si="10">IF(F94="",IF($I$8="","",$I$8),F94)</f>
        <v>0</v>
      </c>
      <c r="H94" s="36">
        <f t="shared" si="9"/>
        <v>0</v>
      </c>
      <c r="I94" s="24">
        <f t="shared" si="8"/>
        <v>0</v>
      </c>
    </row>
    <row r="95" spans="1:9" s="42" customFormat="1" ht="14.25" customHeight="1" x14ac:dyDescent="0.2">
      <c r="A95" s="22">
        <v>84061751000</v>
      </c>
      <c r="B95" s="22" t="s">
        <v>2647</v>
      </c>
      <c r="C95" s="22" t="s">
        <v>2102</v>
      </c>
      <c r="D95" s="22" t="s">
        <v>2103</v>
      </c>
      <c r="E95" s="36">
        <v>22778.41</v>
      </c>
      <c r="F95" s="35"/>
      <c r="G95" s="36">
        <f t="shared" si="10"/>
        <v>0</v>
      </c>
      <c r="H95" s="36">
        <f t="shared" si="9"/>
        <v>0</v>
      </c>
      <c r="I95" s="24">
        <f t="shared" si="8"/>
        <v>0</v>
      </c>
    </row>
    <row r="96" spans="1:9" s="42" customFormat="1" ht="14.25" customHeight="1" x14ac:dyDescent="0.2">
      <c r="A96" s="22">
        <v>84061801000</v>
      </c>
      <c r="B96" s="22" t="s">
        <v>2648</v>
      </c>
      <c r="C96" s="22" t="s">
        <v>2102</v>
      </c>
      <c r="D96" s="22" t="s">
        <v>2103</v>
      </c>
      <c r="E96" s="36">
        <v>22778.41</v>
      </c>
      <c r="F96" s="35"/>
      <c r="G96" s="36">
        <f t="shared" si="10"/>
        <v>0</v>
      </c>
      <c r="H96" s="36">
        <f t="shared" si="9"/>
        <v>0</v>
      </c>
      <c r="I96" s="24">
        <f t="shared" si="8"/>
        <v>0</v>
      </c>
    </row>
    <row r="97" spans="1:9" s="42" customFormat="1" ht="14.25" customHeight="1" x14ac:dyDescent="0.2">
      <c r="A97" s="22">
        <v>84061901000</v>
      </c>
      <c r="B97" s="22" t="s">
        <v>4452</v>
      </c>
      <c r="C97" s="22" t="s">
        <v>2102</v>
      </c>
      <c r="D97" s="22" t="s">
        <v>2103</v>
      </c>
      <c r="E97" s="36">
        <v>23132.83</v>
      </c>
      <c r="F97" s="35"/>
      <c r="G97" s="36">
        <f t="shared" si="10"/>
        <v>0</v>
      </c>
      <c r="H97" s="36">
        <f t="shared" si="9"/>
        <v>0</v>
      </c>
      <c r="I97" s="24">
        <f t="shared" si="8"/>
        <v>0</v>
      </c>
    </row>
    <row r="98" spans="1:9" s="42" customFormat="1" ht="14.25" customHeight="1" x14ac:dyDescent="0.2">
      <c r="A98" s="22">
        <v>84062001000</v>
      </c>
      <c r="B98" s="22" t="s">
        <v>4453</v>
      </c>
      <c r="C98" s="22" t="s">
        <v>2104</v>
      </c>
      <c r="D98" s="22" t="s">
        <v>2105</v>
      </c>
      <c r="E98" s="36">
        <v>26186.39</v>
      </c>
      <c r="F98" s="35"/>
      <c r="G98" s="36">
        <f t="shared" si="10"/>
        <v>0</v>
      </c>
      <c r="H98" s="36">
        <f t="shared" si="9"/>
        <v>0</v>
      </c>
      <c r="I98" s="24">
        <f t="shared" si="8"/>
        <v>0</v>
      </c>
    </row>
    <row r="99" spans="1:9" s="42" customFormat="1" ht="14.25" customHeight="1" x14ac:dyDescent="0.2">
      <c r="A99" s="22">
        <v>84062111000</v>
      </c>
      <c r="B99" s="22" t="s">
        <v>4454</v>
      </c>
      <c r="C99" s="22" t="s">
        <v>2134</v>
      </c>
      <c r="D99" s="22" t="s">
        <v>2135</v>
      </c>
      <c r="E99" s="36">
        <v>32222.400000000001</v>
      </c>
      <c r="F99" s="35"/>
      <c r="G99" s="36">
        <f t="shared" si="10"/>
        <v>0</v>
      </c>
      <c r="H99" s="36">
        <f t="shared" si="9"/>
        <v>0</v>
      </c>
      <c r="I99" s="24">
        <f t="shared" si="8"/>
        <v>0</v>
      </c>
    </row>
    <row r="100" spans="1:9" s="42" customFormat="1" ht="14.25" customHeight="1" x14ac:dyDescent="0.2">
      <c r="A100" s="22">
        <v>84062211000</v>
      </c>
      <c r="B100" s="22" t="s">
        <v>4455</v>
      </c>
      <c r="C100" s="22" t="s">
        <v>2134</v>
      </c>
      <c r="D100" s="22" t="s">
        <v>2135</v>
      </c>
      <c r="E100" s="36">
        <v>33466.46</v>
      </c>
      <c r="F100" s="35"/>
      <c r="G100" s="36">
        <f t="shared" si="10"/>
        <v>0</v>
      </c>
      <c r="H100" s="36">
        <f t="shared" si="9"/>
        <v>0</v>
      </c>
      <c r="I100" s="24">
        <f t="shared" si="8"/>
        <v>0</v>
      </c>
    </row>
    <row r="101" spans="1:9" s="42" customFormat="1" ht="14.25" customHeight="1" x14ac:dyDescent="0.2">
      <c r="A101" s="22">
        <v>84062311000</v>
      </c>
      <c r="B101" s="22" t="s">
        <v>4456</v>
      </c>
      <c r="C101" s="22" t="s">
        <v>2135</v>
      </c>
      <c r="D101" s="22" t="s">
        <v>2136</v>
      </c>
      <c r="E101" s="36">
        <v>41649.61</v>
      </c>
      <c r="F101" s="35"/>
      <c r="G101" s="36">
        <f t="shared" si="10"/>
        <v>0</v>
      </c>
      <c r="H101" s="36">
        <f t="shared" si="9"/>
        <v>0</v>
      </c>
      <c r="I101" s="24">
        <f t="shared" si="8"/>
        <v>0</v>
      </c>
    </row>
    <row r="102" spans="1:9" s="42" customFormat="1" ht="14.25" customHeight="1" x14ac:dyDescent="0.2">
      <c r="A102" s="22">
        <v>84062411000</v>
      </c>
      <c r="B102" s="22" t="s">
        <v>4457</v>
      </c>
      <c r="C102" s="22" t="s">
        <v>2137</v>
      </c>
      <c r="D102" s="22" t="s">
        <v>2138</v>
      </c>
      <c r="E102" s="36">
        <v>49368.49</v>
      </c>
      <c r="F102" s="35"/>
      <c r="G102" s="36">
        <f t="shared" si="10"/>
        <v>0</v>
      </c>
      <c r="H102" s="36">
        <f t="shared" si="9"/>
        <v>0</v>
      </c>
      <c r="I102" s="24">
        <f t="shared" si="8"/>
        <v>0</v>
      </c>
    </row>
    <row r="103" spans="1:9" s="42" customFormat="1" ht="14.25" customHeight="1" x14ac:dyDescent="0.2">
      <c r="A103" s="22">
        <v>84062501000</v>
      </c>
      <c r="B103" s="22" t="s">
        <v>2649</v>
      </c>
      <c r="C103" s="22" t="s">
        <v>2102</v>
      </c>
      <c r="D103" s="22" t="s">
        <v>2103</v>
      </c>
      <c r="E103" s="36">
        <v>26428.1</v>
      </c>
      <c r="F103" s="35"/>
      <c r="G103" s="36">
        <f t="shared" si="10"/>
        <v>0</v>
      </c>
      <c r="H103" s="36">
        <f t="shared" si="9"/>
        <v>0</v>
      </c>
      <c r="I103" s="24">
        <f t="shared" si="8"/>
        <v>0</v>
      </c>
    </row>
    <row r="104" spans="1:9" s="42" customFormat="1" ht="14.25" customHeight="1" x14ac:dyDescent="0.2">
      <c r="A104" s="22">
        <v>84062601000</v>
      </c>
      <c r="B104" s="22" t="s">
        <v>2650</v>
      </c>
      <c r="C104" s="22" t="s">
        <v>2104</v>
      </c>
      <c r="D104" s="22" t="s">
        <v>2105</v>
      </c>
      <c r="E104" s="36">
        <v>28938.44</v>
      </c>
      <c r="F104" s="35"/>
      <c r="G104" s="36">
        <f t="shared" si="10"/>
        <v>0</v>
      </c>
      <c r="H104" s="36">
        <f t="shared" si="9"/>
        <v>0</v>
      </c>
      <c r="I104" s="24">
        <f t="shared" si="8"/>
        <v>0</v>
      </c>
    </row>
    <row r="105" spans="1:9" s="42" customFormat="1" ht="14.25" customHeight="1" x14ac:dyDescent="0.2">
      <c r="A105" s="22">
        <v>84062711000</v>
      </c>
      <c r="B105" s="22" t="s">
        <v>4458</v>
      </c>
      <c r="C105" s="22" t="s">
        <v>2134</v>
      </c>
      <c r="D105" s="22" t="s">
        <v>2135</v>
      </c>
      <c r="E105" s="36">
        <v>35094.99</v>
      </c>
      <c r="F105" s="35"/>
      <c r="G105" s="36">
        <f t="shared" si="10"/>
        <v>0</v>
      </c>
      <c r="H105" s="36">
        <f t="shared" si="9"/>
        <v>0</v>
      </c>
      <c r="I105" s="24">
        <f t="shared" si="8"/>
        <v>0</v>
      </c>
    </row>
    <row r="106" spans="1:9" s="42" customFormat="1" ht="14.25" customHeight="1" x14ac:dyDescent="0.2">
      <c r="A106" s="22">
        <v>84062811000</v>
      </c>
      <c r="B106" s="22" t="s">
        <v>2651</v>
      </c>
      <c r="C106" s="22" t="s">
        <v>2135</v>
      </c>
      <c r="D106" s="22" t="s">
        <v>2136</v>
      </c>
      <c r="E106" s="36">
        <v>43480.45</v>
      </c>
      <c r="F106" s="35"/>
      <c r="G106" s="36">
        <f t="shared" si="10"/>
        <v>0</v>
      </c>
      <c r="H106" s="36">
        <f t="shared" si="9"/>
        <v>0</v>
      </c>
      <c r="I106" s="24">
        <f t="shared" si="8"/>
        <v>0</v>
      </c>
    </row>
    <row r="107" spans="1:9" s="42" customFormat="1" ht="14.25" customHeight="1" x14ac:dyDescent="0.2">
      <c r="A107" s="22">
        <v>84062911000</v>
      </c>
      <c r="B107" s="22" t="s">
        <v>4459</v>
      </c>
      <c r="C107" s="22" t="s">
        <v>2134</v>
      </c>
      <c r="D107" s="22" t="s">
        <v>2135</v>
      </c>
      <c r="E107" s="36">
        <v>35981.050000000003</v>
      </c>
      <c r="F107" s="35"/>
      <c r="G107" s="36">
        <f t="shared" si="10"/>
        <v>0</v>
      </c>
      <c r="H107" s="36">
        <f t="shared" si="9"/>
        <v>0</v>
      </c>
      <c r="I107" s="24">
        <f t="shared" si="8"/>
        <v>0</v>
      </c>
    </row>
    <row r="108" spans="1:9" s="42" customFormat="1" ht="14.25" customHeight="1" x14ac:dyDescent="0.2">
      <c r="A108" s="22">
        <v>84063011000</v>
      </c>
      <c r="B108" s="22" t="s">
        <v>2652</v>
      </c>
      <c r="C108" s="22" t="s">
        <v>2135</v>
      </c>
      <c r="D108" s="22" t="s">
        <v>2136</v>
      </c>
      <c r="E108" s="36">
        <v>44391.73</v>
      </c>
      <c r="F108" s="35"/>
      <c r="G108" s="36">
        <f t="shared" si="10"/>
        <v>0</v>
      </c>
      <c r="H108" s="36">
        <f t="shared" si="9"/>
        <v>0</v>
      </c>
      <c r="I108" s="24">
        <f t="shared" si="8"/>
        <v>0</v>
      </c>
    </row>
    <row r="109" spans="1:9" s="42" customFormat="1" ht="14.25" customHeight="1" x14ac:dyDescent="0.2">
      <c r="A109" s="22">
        <v>84063111000</v>
      </c>
      <c r="B109" s="22" t="s">
        <v>2653</v>
      </c>
      <c r="C109" s="22" t="s">
        <v>2137</v>
      </c>
      <c r="D109" s="22" t="s">
        <v>2138</v>
      </c>
      <c r="E109" s="36">
        <v>52344.76</v>
      </c>
      <c r="F109" s="35"/>
      <c r="G109" s="36">
        <f t="shared" si="10"/>
        <v>0</v>
      </c>
      <c r="H109" s="36">
        <f t="shared" si="9"/>
        <v>0</v>
      </c>
      <c r="I109" s="24">
        <f t="shared" si="8"/>
        <v>0</v>
      </c>
    </row>
    <row r="110" spans="1:9" s="42" customFormat="1" ht="14.25" customHeight="1" x14ac:dyDescent="0.2">
      <c r="A110" s="22">
        <v>84063211000</v>
      </c>
      <c r="B110" s="22" t="s">
        <v>2654</v>
      </c>
      <c r="C110" s="22" t="s">
        <v>2139</v>
      </c>
      <c r="D110" s="22" t="s">
        <v>2140</v>
      </c>
      <c r="E110" s="36">
        <v>56994.7</v>
      </c>
      <c r="F110" s="35"/>
      <c r="G110" s="36">
        <f t="shared" si="10"/>
        <v>0</v>
      </c>
      <c r="H110" s="36">
        <f t="shared" si="9"/>
        <v>0</v>
      </c>
      <c r="I110" s="24">
        <f t="shared" si="8"/>
        <v>0</v>
      </c>
    </row>
    <row r="111" spans="1:9" s="42" customFormat="1" ht="14.25" customHeight="1" x14ac:dyDescent="0.2">
      <c r="A111" s="22">
        <v>84063311000</v>
      </c>
      <c r="B111" s="22" t="s">
        <v>2655</v>
      </c>
      <c r="C111" s="22" t="s">
        <v>2141</v>
      </c>
      <c r="D111" s="22" t="s">
        <v>2142</v>
      </c>
      <c r="E111" s="36">
        <v>65475.05</v>
      </c>
      <c r="F111" s="35"/>
      <c r="G111" s="36">
        <f t="shared" si="10"/>
        <v>0</v>
      </c>
      <c r="H111" s="36">
        <f t="shared" si="9"/>
        <v>0</v>
      </c>
      <c r="I111" s="24">
        <f t="shared" si="8"/>
        <v>0</v>
      </c>
    </row>
    <row r="112" spans="1:9" ht="14.25" customHeight="1" x14ac:dyDescent="0.25">
      <c r="E112" s="179"/>
    </row>
    <row r="113" spans="1:9" ht="14.25" customHeight="1" x14ac:dyDescent="0.2">
      <c r="A113" s="22">
        <v>82570101000</v>
      </c>
      <c r="B113" s="22" t="s">
        <v>3441</v>
      </c>
      <c r="C113" s="22" t="s">
        <v>808</v>
      </c>
      <c r="D113" s="22" t="s">
        <v>810</v>
      </c>
      <c r="E113" s="36">
        <v>9430.14</v>
      </c>
      <c r="F113" s="35"/>
      <c r="G113" s="36">
        <f t="shared" ref="G113:G149" si="11">IF(F113="",IF($I$8="","",$I$8),F113)</f>
        <v>0</v>
      </c>
      <c r="H113" s="36">
        <f t="shared" ref="H113:H149" si="12">ROUND(E113*(G113),2)</f>
        <v>0</v>
      </c>
      <c r="I113" s="24">
        <f t="shared" ref="I113:I149" si="13">H113*$I$10</f>
        <v>0</v>
      </c>
    </row>
    <row r="114" spans="1:9" ht="14.25" customHeight="1" x14ac:dyDescent="0.2">
      <c r="A114" s="22">
        <v>82570201000</v>
      </c>
      <c r="B114" s="22" t="s">
        <v>3442</v>
      </c>
      <c r="C114" s="22" t="s">
        <v>2048</v>
      </c>
      <c r="D114" s="22" t="s">
        <v>2049</v>
      </c>
      <c r="E114" s="36">
        <v>10145.06</v>
      </c>
      <c r="F114" s="35"/>
      <c r="G114" s="36">
        <f t="shared" si="11"/>
        <v>0</v>
      </c>
      <c r="H114" s="36">
        <f t="shared" si="12"/>
        <v>0</v>
      </c>
      <c r="I114" s="24">
        <f t="shared" si="13"/>
        <v>0</v>
      </c>
    </row>
    <row r="115" spans="1:9" ht="14.25" customHeight="1" x14ac:dyDescent="0.2">
      <c r="A115" s="22">
        <v>82570251000</v>
      </c>
      <c r="B115" s="22" t="s">
        <v>3443</v>
      </c>
      <c r="C115" s="22" t="s">
        <v>2048</v>
      </c>
      <c r="D115" s="22" t="s">
        <v>2049</v>
      </c>
      <c r="E115" s="36">
        <v>10285.719999999999</v>
      </c>
      <c r="F115" s="35"/>
      <c r="G115" s="36">
        <f t="shared" si="11"/>
        <v>0</v>
      </c>
      <c r="H115" s="36">
        <f t="shared" si="12"/>
        <v>0</v>
      </c>
      <c r="I115" s="24">
        <f t="shared" si="13"/>
        <v>0</v>
      </c>
    </row>
    <row r="116" spans="1:9" ht="14.25" customHeight="1" x14ac:dyDescent="0.2">
      <c r="A116" s="22">
        <v>82570301000</v>
      </c>
      <c r="B116" s="22" t="s">
        <v>4158</v>
      </c>
      <c r="C116" s="22" t="s">
        <v>2049</v>
      </c>
      <c r="D116" s="22" t="s">
        <v>2051</v>
      </c>
      <c r="E116" s="36">
        <v>10512.67</v>
      </c>
      <c r="F116" s="35"/>
      <c r="G116" s="36">
        <f t="shared" si="11"/>
        <v>0</v>
      </c>
      <c r="H116" s="36">
        <f t="shared" si="12"/>
        <v>0</v>
      </c>
      <c r="I116" s="24">
        <f t="shared" si="13"/>
        <v>0</v>
      </c>
    </row>
    <row r="117" spans="1:9" ht="14.25" customHeight="1" x14ac:dyDescent="0.2">
      <c r="A117" s="22">
        <v>82570401000</v>
      </c>
      <c r="B117" s="22" t="s">
        <v>3444</v>
      </c>
      <c r="C117" s="22" t="s">
        <v>2051</v>
      </c>
      <c r="D117" s="22" t="s">
        <v>2052</v>
      </c>
      <c r="E117" s="36">
        <v>10796.29</v>
      </c>
      <c r="F117" s="35"/>
      <c r="G117" s="36">
        <f t="shared" si="11"/>
        <v>0</v>
      </c>
      <c r="H117" s="36">
        <f t="shared" si="12"/>
        <v>0</v>
      </c>
      <c r="I117" s="24">
        <f t="shared" si="13"/>
        <v>0</v>
      </c>
    </row>
    <row r="118" spans="1:9" ht="14.25" customHeight="1" x14ac:dyDescent="0.2">
      <c r="A118" s="22">
        <v>82570441000</v>
      </c>
      <c r="B118" s="22" t="s">
        <v>7418</v>
      </c>
      <c r="C118" s="22" t="s">
        <v>2049</v>
      </c>
      <c r="D118" s="22" t="s">
        <v>2051</v>
      </c>
      <c r="E118" s="36" t="s">
        <v>4152</v>
      </c>
      <c r="F118" s="35"/>
      <c r="G118" s="36"/>
      <c r="H118" s="36"/>
      <c r="I118" s="24"/>
    </row>
    <row r="119" spans="1:9" ht="14.25" customHeight="1" x14ac:dyDescent="0.2">
      <c r="A119" s="22">
        <v>82570451000</v>
      </c>
      <c r="B119" s="22" t="s">
        <v>7417</v>
      </c>
      <c r="C119" s="22" t="s">
        <v>2051</v>
      </c>
      <c r="D119" s="22" t="s">
        <v>2052</v>
      </c>
      <c r="E119" s="36" t="s">
        <v>4152</v>
      </c>
      <c r="F119" s="35"/>
      <c r="G119" s="36"/>
      <c r="H119" s="36"/>
      <c r="I119" s="24"/>
    </row>
    <row r="120" spans="1:9" ht="14.25" customHeight="1" x14ac:dyDescent="0.2">
      <c r="A120" s="22">
        <v>82570471000</v>
      </c>
      <c r="B120" s="22" t="s">
        <v>7419</v>
      </c>
      <c r="C120" s="22" t="s">
        <v>2052</v>
      </c>
      <c r="D120" s="22" t="s">
        <v>2063</v>
      </c>
      <c r="E120" s="36">
        <v>11677.5</v>
      </c>
      <c r="F120" s="35"/>
      <c r="G120" s="36">
        <f>IF(F120="",IF($I$8="","",$I$8),F120)</f>
        <v>0</v>
      </c>
      <c r="H120" s="36">
        <f>ROUND(E120*(G120),2)</f>
        <v>0</v>
      </c>
      <c r="I120" s="24">
        <f>H120*$I$10</f>
        <v>0</v>
      </c>
    </row>
    <row r="121" spans="1:9" ht="14.25" customHeight="1" x14ac:dyDescent="0.2">
      <c r="A121" s="22">
        <v>82570481000</v>
      </c>
      <c r="B121" s="22" t="s">
        <v>7420</v>
      </c>
      <c r="C121" s="22" t="s">
        <v>2063</v>
      </c>
      <c r="D121" s="22" t="s">
        <v>2064</v>
      </c>
      <c r="E121" s="36">
        <v>12914.5</v>
      </c>
      <c r="F121" s="35"/>
      <c r="G121" s="36">
        <f>IF(F121="",IF($I$8="","",$I$8),F121)</f>
        <v>0</v>
      </c>
      <c r="H121" s="36">
        <f>ROUND(E121*(G121),2)</f>
        <v>0</v>
      </c>
      <c r="I121" s="24">
        <f>H121*$I$10</f>
        <v>0</v>
      </c>
    </row>
    <row r="122" spans="1:9" ht="14.25" customHeight="1" x14ac:dyDescent="0.2">
      <c r="A122" s="22">
        <v>82571291000</v>
      </c>
      <c r="B122" s="22" t="s">
        <v>3445</v>
      </c>
      <c r="C122" s="22" t="s">
        <v>2048</v>
      </c>
      <c r="D122" s="22" t="s">
        <v>2049</v>
      </c>
      <c r="E122" s="36">
        <v>12785.68</v>
      </c>
      <c r="F122" s="35"/>
      <c r="G122" s="36">
        <f t="shared" si="11"/>
        <v>0</v>
      </c>
      <c r="H122" s="36">
        <f t="shared" si="12"/>
        <v>0</v>
      </c>
      <c r="I122" s="24">
        <f t="shared" si="13"/>
        <v>0</v>
      </c>
    </row>
    <row r="123" spans="1:9" ht="14.25" customHeight="1" x14ac:dyDescent="0.2">
      <c r="A123" s="22">
        <v>82571301000</v>
      </c>
      <c r="B123" s="22" t="s">
        <v>4159</v>
      </c>
      <c r="C123" s="22" t="s">
        <v>2049</v>
      </c>
      <c r="D123" s="22" t="s">
        <v>2051</v>
      </c>
      <c r="E123" s="36">
        <v>13000.26</v>
      </c>
      <c r="F123" s="35"/>
      <c r="G123" s="36">
        <f t="shared" si="11"/>
        <v>0</v>
      </c>
      <c r="H123" s="36">
        <f t="shared" si="12"/>
        <v>0</v>
      </c>
      <c r="I123" s="24">
        <f t="shared" si="13"/>
        <v>0</v>
      </c>
    </row>
    <row r="124" spans="1:9" ht="14.25" customHeight="1" x14ac:dyDescent="0.2">
      <c r="A124" s="22">
        <v>82571401000</v>
      </c>
      <c r="B124" s="22" t="s">
        <v>3446</v>
      </c>
      <c r="C124" s="22" t="s">
        <v>2051</v>
      </c>
      <c r="D124" s="22" t="s">
        <v>2052</v>
      </c>
      <c r="E124" s="36">
        <v>13333.17</v>
      </c>
      <c r="F124" s="35"/>
      <c r="G124" s="36">
        <f t="shared" si="11"/>
        <v>0</v>
      </c>
      <c r="H124" s="36">
        <f t="shared" si="12"/>
        <v>0</v>
      </c>
      <c r="I124" s="24">
        <f t="shared" si="13"/>
        <v>0</v>
      </c>
    </row>
    <row r="125" spans="1:9" ht="14.25" customHeight="1" x14ac:dyDescent="0.2">
      <c r="A125" s="22">
        <v>82571441000</v>
      </c>
      <c r="B125" s="22" t="s">
        <v>3447</v>
      </c>
      <c r="C125" s="22" t="s">
        <v>2051</v>
      </c>
      <c r="D125" s="22" t="s">
        <v>2052</v>
      </c>
      <c r="E125" s="36">
        <v>13463.97</v>
      </c>
      <c r="F125" s="35"/>
      <c r="G125" s="36">
        <f t="shared" si="11"/>
        <v>0</v>
      </c>
      <c r="H125" s="36">
        <f t="shared" si="12"/>
        <v>0</v>
      </c>
      <c r="I125" s="24">
        <f t="shared" si="13"/>
        <v>0</v>
      </c>
    </row>
    <row r="126" spans="1:9" ht="14.25" customHeight="1" x14ac:dyDescent="0.2">
      <c r="A126" s="22">
        <v>82571451000</v>
      </c>
      <c r="B126" s="22" t="s">
        <v>3448</v>
      </c>
      <c r="C126" s="22" t="s">
        <v>2051</v>
      </c>
      <c r="D126" s="22" t="s">
        <v>2052</v>
      </c>
      <c r="E126" s="36">
        <v>13463.97</v>
      </c>
      <c r="F126" s="35"/>
      <c r="G126" s="36">
        <f t="shared" si="11"/>
        <v>0</v>
      </c>
      <c r="H126" s="36">
        <f t="shared" si="12"/>
        <v>0</v>
      </c>
      <c r="I126" s="24">
        <f t="shared" si="13"/>
        <v>0</v>
      </c>
    </row>
    <row r="127" spans="1:9" ht="14.25" customHeight="1" x14ac:dyDescent="0.2">
      <c r="A127" s="22">
        <v>82571501000</v>
      </c>
      <c r="B127" s="22" t="s">
        <v>3449</v>
      </c>
      <c r="C127" s="22" t="s">
        <v>2052</v>
      </c>
      <c r="D127" s="22" t="s">
        <v>2063</v>
      </c>
      <c r="E127" s="36">
        <v>14345.54</v>
      </c>
      <c r="F127" s="35"/>
      <c r="G127" s="36">
        <f t="shared" si="11"/>
        <v>0</v>
      </c>
      <c r="H127" s="36">
        <f t="shared" si="12"/>
        <v>0</v>
      </c>
      <c r="I127" s="24">
        <f t="shared" si="13"/>
        <v>0</v>
      </c>
    </row>
    <row r="128" spans="1:9" ht="14.25" customHeight="1" x14ac:dyDescent="0.2">
      <c r="A128" s="22">
        <v>82571550000</v>
      </c>
      <c r="B128" s="22" t="s">
        <v>3450</v>
      </c>
      <c r="C128" s="22" t="s">
        <v>2052</v>
      </c>
      <c r="D128" s="22" t="s">
        <v>2063</v>
      </c>
      <c r="E128" s="36">
        <v>14345.54</v>
      </c>
      <c r="F128" s="35"/>
      <c r="G128" s="36">
        <f t="shared" si="11"/>
        <v>0</v>
      </c>
      <c r="H128" s="36">
        <f t="shared" si="12"/>
        <v>0</v>
      </c>
      <c r="I128" s="24">
        <f t="shared" si="13"/>
        <v>0</v>
      </c>
    </row>
    <row r="129" spans="1:9" ht="14.25" customHeight="1" x14ac:dyDescent="0.2">
      <c r="A129" s="22">
        <v>82571601000</v>
      </c>
      <c r="B129" s="22" t="s">
        <v>3451</v>
      </c>
      <c r="C129" s="22" t="s">
        <v>2063</v>
      </c>
      <c r="D129" s="22" t="s">
        <v>2064</v>
      </c>
      <c r="E129" s="36">
        <v>17254.349999999999</v>
      </c>
      <c r="F129" s="35"/>
      <c r="G129" s="36">
        <f t="shared" si="11"/>
        <v>0</v>
      </c>
      <c r="H129" s="36">
        <f t="shared" si="12"/>
        <v>0</v>
      </c>
      <c r="I129" s="24">
        <f t="shared" si="13"/>
        <v>0</v>
      </c>
    </row>
    <row r="130" spans="1:9" ht="14.25" customHeight="1" x14ac:dyDescent="0.2">
      <c r="A130" s="22">
        <v>82571691000</v>
      </c>
      <c r="B130" s="22" t="s">
        <v>3452</v>
      </c>
      <c r="C130" s="22" t="s">
        <v>2109</v>
      </c>
      <c r="D130" s="22" t="s">
        <v>2110</v>
      </c>
      <c r="E130" s="36">
        <v>19023.37</v>
      </c>
      <c r="F130" s="35"/>
      <c r="G130" s="36">
        <f t="shared" si="11"/>
        <v>0</v>
      </c>
      <c r="H130" s="36">
        <f t="shared" si="12"/>
        <v>0</v>
      </c>
      <c r="I130" s="24">
        <f t="shared" si="13"/>
        <v>0</v>
      </c>
    </row>
    <row r="131" spans="1:9" ht="14.25" customHeight="1" x14ac:dyDescent="0.2">
      <c r="A131" s="22">
        <v>82571701000</v>
      </c>
      <c r="B131" s="22" t="s">
        <v>3453</v>
      </c>
      <c r="C131" s="22" t="s">
        <v>2096</v>
      </c>
      <c r="D131" s="22" t="s">
        <v>2097</v>
      </c>
      <c r="E131" s="36">
        <v>19582.86</v>
      </c>
      <c r="F131" s="35"/>
      <c r="G131" s="36">
        <f t="shared" si="11"/>
        <v>0</v>
      </c>
      <c r="H131" s="36">
        <f t="shared" si="12"/>
        <v>0</v>
      </c>
      <c r="I131" s="24">
        <f t="shared" si="13"/>
        <v>0</v>
      </c>
    </row>
    <row r="132" spans="1:9" ht="14.25" customHeight="1" x14ac:dyDescent="0.2">
      <c r="A132" s="22">
        <v>82571801000</v>
      </c>
      <c r="B132" s="22" t="s">
        <v>4160</v>
      </c>
      <c r="C132" s="22" t="s">
        <v>2097</v>
      </c>
      <c r="D132" s="22" t="s">
        <v>2098</v>
      </c>
      <c r="E132" s="36">
        <v>27935.439999999999</v>
      </c>
      <c r="F132" s="35"/>
      <c r="G132" s="36">
        <f t="shared" si="11"/>
        <v>0</v>
      </c>
      <c r="H132" s="36">
        <f t="shared" si="12"/>
        <v>0</v>
      </c>
      <c r="I132" s="24">
        <f t="shared" si="13"/>
        <v>0</v>
      </c>
    </row>
    <row r="133" spans="1:9" ht="14.25" customHeight="1" x14ac:dyDescent="0.2">
      <c r="A133" s="22">
        <v>82571901000</v>
      </c>
      <c r="B133" s="22" t="s">
        <v>3454</v>
      </c>
      <c r="C133" s="22" t="s">
        <v>2052</v>
      </c>
      <c r="D133" s="22" t="s">
        <v>2063</v>
      </c>
      <c r="E133" s="36">
        <v>17551.29</v>
      </c>
      <c r="F133" s="35"/>
      <c r="G133" s="36">
        <f t="shared" si="11"/>
        <v>0</v>
      </c>
      <c r="H133" s="36">
        <f t="shared" si="12"/>
        <v>0</v>
      </c>
      <c r="I133" s="24">
        <f t="shared" si="13"/>
        <v>0</v>
      </c>
    </row>
    <row r="134" spans="1:9" ht="14.25" customHeight="1" x14ac:dyDescent="0.2">
      <c r="A134" s="22">
        <v>82572001000</v>
      </c>
      <c r="B134" s="22" t="s">
        <v>3455</v>
      </c>
      <c r="C134" s="22" t="s">
        <v>2063</v>
      </c>
      <c r="D134" s="22" t="s">
        <v>2064</v>
      </c>
      <c r="E134" s="36">
        <v>20444.939999999999</v>
      </c>
      <c r="F134" s="35"/>
      <c r="G134" s="36">
        <f t="shared" si="11"/>
        <v>0</v>
      </c>
      <c r="H134" s="36">
        <f t="shared" si="12"/>
        <v>0</v>
      </c>
      <c r="I134" s="24">
        <f t="shared" si="13"/>
        <v>0</v>
      </c>
    </row>
    <row r="135" spans="1:9" ht="14.25" customHeight="1" x14ac:dyDescent="0.2">
      <c r="A135" s="22">
        <v>82572101000</v>
      </c>
      <c r="B135" s="22" t="s">
        <v>3456</v>
      </c>
      <c r="C135" s="22" t="s">
        <v>2109</v>
      </c>
      <c r="D135" s="22" t="s">
        <v>2110</v>
      </c>
      <c r="E135" s="36">
        <v>21852.43</v>
      </c>
      <c r="F135" s="35"/>
      <c r="G135" s="36">
        <f t="shared" si="11"/>
        <v>0</v>
      </c>
      <c r="H135" s="36">
        <f t="shared" si="12"/>
        <v>0</v>
      </c>
      <c r="I135" s="24">
        <f t="shared" si="13"/>
        <v>0</v>
      </c>
    </row>
    <row r="136" spans="1:9" ht="14.25" customHeight="1" x14ac:dyDescent="0.2">
      <c r="A136" s="22">
        <v>82572201000</v>
      </c>
      <c r="B136" s="22" t="s">
        <v>3457</v>
      </c>
      <c r="C136" s="22" t="s">
        <v>2096</v>
      </c>
      <c r="D136" s="22" t="s">
        <v>2097</v>
      </c>
      <c r="E136" s="36">
        <v>22409.360000000001</v>
      </c>
      <c r="F136" s="35"/>
      <c r="G136" s="36">
        <f t="shared" si="11"/>
        <v>0</v>
      </c>
      <c r="H136" s="36">
        <f t="shared" si="12"/>
        <v>0</v>
      </c>
      <c r="I136" s="24">
        <f t="shared" si="13"/>
        <v>0</v>
      </c>
    </row>
    <row r="137" spans="1:9" ht="14.25" customHeight="1" x14ac:dyDescent="0.2">
      <c r="A137" s="22">
        <v>82572211000</v>
      </c>
      <c r="B137" s="22" t="s">
        <v>4161</v>
      </c>
      <c r="C137" s="22" t="s">
        <v>2097</v>
      </c>
      <c r="D137" s="22" t="s">
        <v>2098</v>
      </c>
      <c r="E137" s="36">
        <v>30757.66</v>
      </c>
      <c r="F137" s="35"/>
      <c r="G137" s="36">
        <f t="shared" si="11"/>
        <v>0</v>
      </c>
      <c r="H137" s="36">
        <f t="shared" si="12"/>
        <v>0</v>
      </c>
      <c r="I137" s="24">
        <f t="shared" si="13"/>
        <v>0</v>
      </c>
    </row>
    <row r="138" spans="1:9" ht="14.25" customHeight="1" x14ac:dyDescent="0.2">
      <c r="A138" s="22">
        <v>82572301000</v>
      </c>
      <c r="B138" s="22" t="s">
        <v>3458</v>
      </c>
      <c r="C138" s="22" t="s">
        <v>2096</v>
      </c>
      <c r="D138" s="22" t="s">
        <v>2097</v>
      </c>
      <c r="E138" s="36">
        <v>22971.38</v>
      </c>
      <c r="F138" s="35"/>
      <c r="G138" s="36">
        <f t="shared" si="11"/>
        <v>0</v>
      </c>
      <c r="H138" s="36">
        <f t="shared" si="12"/>
        <v>0</v>
      </c>
      <c r="I138" s="24">
        <f t="shared" si="13"/>
        <v>0</v>
      </c>
    </row>
    <row r="139" spans="1:9" ht="14.25" customHeight="1" x14ac:dyDescent="0.2">
      <c r="A139" s="22">
        <v>82572401000</v>
      </c>
      <c r="B139" s="22" t="s">
        <v>4162</v>
      </c>
      <c r="C139" s="22" t="s">
        <v>2097</v>
      </c>
      <c r="D139" s="22" t="s">
        <v>2098</v>
      </c>
      <c r="E139" s="36">
        <v>31313.68</v>
      </c>
      <c r="F139" s="35"/>
      <c r="G139" s="36">
        <f t="shared" si="11"/>
        <v>0</v>
      </c>
      <c r="H139" s="36">
        <f t="shared" si="12"/>
        <v>0</v>
      </c>
      <c r="I139" s="24">
        <f t="shared" si="13"/>
        <v>0</v>
      </c>
    </row>
    <row r="140" spans="1:9" ht="14.25" customHeight="1" x14ac:dyDescent="0.2">
      <c r="A140" s="22">
        <v>82572501000</v>
      </c>
      <c r="B140" s="22" t="s">
        <v>4163</v>
      </c>
      <c r="C140" s="22" t="s">
        <v>2099</v>
      </c>
      <c r="D140" s="22" t="s">
        <v>2100</v>
      </c>
      <c r="E140" s="36">
        <v>32811.4</v>
      </c>
      <c r="F140" s="35"/>
      <c r="G140" s="36">
        <f t="shared" si="11"/>
        <v>0</v>
      </c>
      <c r="H140" s="36">
        <f t="shared" si="12"/>
        <v>0</v>
      </c>
      <c r="I140" s="24">
        <f t="shared" si="13"/>
        <v>0</v>
      </c>
    </row>
    <row r="141" spans="1:9" ht="14.25" customHeight="1" x14ac:dyDescent="0.2">
      <c r="A141" s="22">
        <v>82572881000</v>
      </c>
      <c r="B141" s="22" t="s">
        <v>3459</v>
      </c>
      <c r="C141" s="22" t="s">
        <v>2063</v>
      </c>
      <c r="D141" s="22" t="s">
        <v>2064</v>
      </c>
      <c r="E141" s="36">
        <v>23889.88</v>
      </c>
      <c r="F141" s="35"/>
      <c r="G141" s="36">
        <f t="shared" si="11"/>
        <v>0</v>
      </c>
      <c r="H141" s="36">
        <f t="shared" si="12"/>
        <v>0</v>
      </c>
      <c r="I141" s="24">
        <f t="shared" si="13"/>
        <v>0</v>
      </c>
    </row>
    <row r="142" spans="1:9" ht="14.25" customHeight="1" x14ac:dyDescent="0.2">
      <c r="A142" s="22">
        <v>82572891000</v>
      </c>
      <c r="B142" s="22" t="s">
        <v>3460</v>
      </c>
      <c r="C142" s="22" t="s">
        <v>2109</v>
      </c>
      <c r="D142" s="22" t="s">
        <v>2110</v>
      </c>
      <c r="E142" s="36">
        <v>25097.16</v>
      </c>
      <c r="F142" s="35"/>
      <c r="G142" s="36">
        <f t="shared" si="11"/>
        <v>0</v>
      </c>
      <c r="H142" s="36">
        <f t="shared" si="12"/>
        <v>0</v>
      </c>
      <c r="I142" s="24">
        <f t="shared" si="13"/>
        <v>0</v>
      </c>
    </row>
    <row r="143" spans="1:9" ht="14.25" customHeight="1" x14ac:dyDescent="0.2">
      <c r="A143" s="22">
        <v>82572901000</v>
      </c>
      <c r="B143" s="41" t="s">
        <v>3461</v>
      </c>
      <c r="C143" s="41" t="s">
        <v>2096</v>
      </c>
      <c r="D143" s="41" t="s">
        <v>2097</v>
      </c>
      <c r="E143" s="36">
        <v>25657.67</v>
      </c>
      <c r="F143" s="35"/>
      <c r="G143" s="36">
        <f t="shared" si="11"/>
        <v>0</v>
      </c>
      <c r="H143" s="36">
        <f t="shared" si="12"/>
        <v>0</v>
      </c>
      <c r="I143" s="24">
        <f t="shared" si="13"/>
        <v>0</v>
      </c>
    </row>
    <row r="144" spans="1:9" ht="14.25" customHeight="1" x14ac:dyDescent="0.2">
      <c r="A144" s="22">
        <v>82572991000</v>
      </c>
      <c r="B144" s="22" t="s">
        <v>4164</v>
      </c>
      <c r="C144" s="22" t="s">
        <v>2097</v>
      </c>
      <c r="D144" s="22" t="s">
        <v>2098</v>
      </c>
      <c r="E144" s="36">
        <v>32355.25</v>
      </c>
      <c r="F144" s="35"/>
      <c r="G144" s="36">
        <f t="shared" si="11"/>
        <v>0</v>
      </c>
      <c r="H144" s="36">
        <f t="shared" si="12"/>
        <v>0</v>
      </c>
      <c r="I144" s="24">
        <f t="shared" si="13"/>
        <v>0</v>
      </c>
    </row>
    <row r="145" spans="1:9" ht="14.25" customHeight="1" x14ac:dyDescent="0.2">
      <c r="A145" s="22">
        <v>82573001000</v>
      </c>
      <c r="B145" s="22" t="s">
        <v>4165</v>
      </c>
      <c r="C145" s="22" t="s">
        <v>2097</v>
      </c>
      <c r="D145" s="22" t="s">
        <v>2098</v>
      </c>
      <c r="E145" s="36">
        <v>32355.25</v>
      </c>
      <c r="F145" s="35"/>
      <c r="G145" s="36">
        <f t="shared" si="11"/>
        <v>0</v>
      </c>
      <c r="H145" s="36">
        <f t="shared" si="12"/>
        <v>0</v>
      </c>
      <c r="I145" s="24">
        <f t="shared" si="13"/>
        <v>0</v>
      </c>
    </row>
    <row r="146" spans="1:9" ht="14.25" customHeight="1" x14ac:dyDescent="0.2">
      <c r="A146" s="22">
        <v>82573101000</v>
      </c>
      <c r="B146" s="22" t="s">
        <v>4166</v>
      </c>
      <c r="C146" s="22" t="s">
        <v>2097</v>
      </c>
      <c r="D146" s="22" t="s">
        <v>2098</v>
      </c>
      <c r="E146" s="36">
        <v>34260.550000000003</v>
      </c>
      <c r="F146" s="35"/>
      <c r="G146" s="36">
        <f t="shared" si="11"/>
        <v>0</v>
      </c>
      <c r="H146" s="36">
        <f t="shared" si="12"/>
        <v>0</v>
      </c>
      <c r="I146" s="24">
        <f t="shared" si="13"/>
        <v>0</v>
      </c>
    </row>
    <row r="147" spans="1:9" ht="14.25" customHeight="1" x14ac:dyDescent="0.2">
      <c r="A147" s="22">
        <v>82573201000</v>
      </c>
      <c r="B147" s="22" t="s">
        <v>4167</v>
      </c>
      <c r="C147" s="22" t="s">
        <v>2099</v>
      </c>
      <c r="D147" s="22" t="s">
        <v>2100</v>
      </c>
      <c r="E147" s="36">
        <v>35739.800000000003</v>
      </c>
      <c r="F147" s="35"/>
      <c r="G147" s="36">
        <f t="shared" si="11"/>
        <v>0</v>
      </c>
      <c r="H147" s="36">
        <f t="shared" si="12"/>
        <v>0</v>
      </c>
      <c r="I147" s="24">
        <f t="shared" si="13"/>
        <v>0</v>
      </c>
    </row>
    <row r="148" spans="1:9" ht="14.25" customHeight="1" x14ac:dyDescent="0.2">
      <c r="A148" s="22">
        <v>82573311000</v>
      </c>
      <c r="B148" s="22" t="s">
        <v>4168</v>
      </c>
      <c r="C148" s="22" t="s">
        <v>2118</v>
      </c>
      <c r="D148" s="22" t="s">
        <v>2119</v>
      </c>
      <c r="E148" s="36">
        <v>38283.440000000002</v>
      </c>
      <c r="F148" s="35"/>
      <c r="G148" s="36">
        <f t="shared" si="11"/>
        <v>0</v>
      </c>
      <c r="H148" s="36">
        <f t="shared" si="12"/>
        <v>0</v>
      </c>
      <c r="I148" s="24">
        <f t="shared" si="13"/>
        <v>0</v>
      </c>
    </row>
    <row r="149" spans="1:9" ht="14.25" customHeight="1" x14ac:dyDescent="0.2">
      <c r="A149" s="22">
        <v>82573411000</v>
      </c>
      <c r="B149" s="22" t="s">
        <v>4169</v>
      </c>
      <c r="C149" s="22" t="s">
        <v>2118</v>
      </c>
      <c r="D149" s="22" t="s">
        <v>2119</v>
      </c>
      <c r="E149" s="36">
        <v>39055.47</v>
      </c>
      <c r="F149" s="35"/>
      <c r="G149" s="36">
        <f t="shared" si="11"/>
        <v>0</v>
      </c>
      <c r="H149" s="36">
        <f t="shared" si="12"/>
        <v>0</v>
      </c>
      <c r="I149" s="24">
        <f t="shared" si="13"/>
        <v>0</v>
      </c>
    </row>
    <row r="150" spans="1:9" ht="14.25" customHeight="1" x14ac:dyDescent="0.2">
      <c r="A150" s="22">
        <v>82573671000</v>
      </c>
      <c r="B150" s="22" t="s">
        <v>3462</v>
      </c>
      <c r="C150" s="22" t="s">
        <v>2063</v>
      </c>
      <c r="D150" s="22" t="s">
        <v>2064</v>
      </c>
      <c r="E150" s="36">
        <v>25288.5</v>
      </c>
      <c r="F150" s="35"/>
      <c r="G150" s="36">
        <f t="shared" ref="G150:G157" si="14">IF(F150="",IF($I$8="","",$I$8),F150)</f>
        <v>0</v>
      </c>
      <c r="H150" s="36">
        <f t="shared" ref="H150:H157" si="15">ROUND(E150*(G150),2)</f>
        <v>0</v>
      </c>
      <c r="I150" s="24">
        <f t="shared" ref="I150:I157" si="16">H150*$I$10</f>
        <v>0</v>
      </c>
    </row>
    <row r="151" spans="1:9" ht="14.25" customHeight="1" x14ac:dyDescent="0.2">
      <c r="A151" s="22">
        <v>82573681000</v>
      </c>
      <c r="B151" s="22" t="s">
        <v>3463</v>
      </c>
      <c r="C151" s="22" t="s">
        <v>2109</v>
      </c>
      <c r="D151" s="22" t="s">
        <v>2110</v>
      </c>
      <c r="E151" s="36">
        <v>26674.25</v>
      </c>
      <c r="F151" s="35"/>
      <c r="G151" s="36">
        <f t="shared" si="14"/>
        <v>0</v>
      </c>
      <c r="H151" s="36">
        <f t="shared" si="15"/>
        <v>0</v>
      </c>
      <c r="I151" s="24">
        <f t="shared" si="16"/>
        <v>0</v>
      </c>
    </row>
    <row r="152" spans="1:9" ht="14.25" customHeight="1" x14ac:dyDescent="0.2">
      <c r="A152" s="22">
        <v>82573691000</v>
      </c>
      <c r="B152" s="22" t="s">
        <v>3464</v>
      </c>
      <c r="C152" s="22" t="s">
        <v>2096</v>
      </c>
      <c r="D152" s="22" t="s">
        <v>2097</v>
      </c>
      <c r="E152" s="36">
        <v>27232</v>
      </c>
      <c r="F152" s="35"/>
      <c r="G152" s="36">
        <f t="shared" si="14"/>
        <v>0</v>
      </c>
      <c r="H152" s="36">
        <f t="shared" si="15"/>
        <v>0</v>
      </c>
      <c r="I152" s="24">
        <f t="shared" si="16"/>
        <v>0</v>
      </c>
    </row>
    <row r="153" spans="1:9" ht="14.25" customHeight="1" x14ac:dyDescent="0.2">
      <c r="A153" s="22">
        <v>82573701000</v>
      </c>
      <c r="B153" s="22" t="s">
        <v>4170</v>
      </c>
      <c r="C153" s="22" t="s">
        <v>2097</v>
      </c>
      <c r="D153" s="22" t="s">
        <v>2098</v>
      </c>
      <c r="E153" s="36">
        <v>30854.5</v>
      </c>
      <c r="F153" s="35"/>
      <c r="G153" s="36">
        <f t="shared" si="14"/>
        <v>0</v>
      </c>
      <c r="H153" s="36">
        <f t="shared" si="15"/>
        <v>0</v>
      </c>
      <c r="I153" s="24">
        <f t="shared" si="16"/>
        <v>0</v>
      </c>
    </row>
    <row r="154" spans="1:9" ht="14.25" customHeight="1" x14ac:dyDescent="0.2">
      <c r="A154" s="22">
        <v>82573801000</v>
      </c>
      <c r="B154" s="22" t="s">
        <v>7411</v>
      </c>
      <c r="C154" s="22" t="s">
        <v>2099</v>
      </c>
      <c r="D154" s="22" t="s">
        <v>2100</v>
      </c>
      <c r="E154" s="36">
        <v>34004.1</v>
      </c>
      <c r="F154" s="35"/>
      <c r="G154" s="36">
        <f t="shared" si="14"/>
        <v>0</v>
      </c>
      <c r="H154" s="36">
        <f t="shared" si="15"/>
        <v>0</v>
      </c>
      <c r="I154" s="24">
        <f t="shared" si="16"/>
        <v>0</v>
      </c>
    </row>
    <row r="155" spans="1:9" ht="14.25" customHeight="1" x14ac:dyDescent="0.2">
      <c r="A155" s="22">
        <v>82573911000</v>
      </c>
      <c r="B155" s="22" t="s">
        <v>4171</v>
      </c>
      <c r="C155" s="22" t="s">
        <v>2118</v>
      </c>
      <c r="D155" s="22" t="s">
        <v>2119</v>
      </c>
      <c r="E155" s="36">
        <v>35333.75</v>
      </c>
      <c r="F155" s="35"/>
      <c r="G155" s="36">
        <f t="shared" si="14"/>
        <v>0</v>
      </c>
      <c r="H155" s="36">
        <f t="shared" si="15"/>
        <v>0</v>
      </c>
      <c r="I155" s="24">
        <f t="shared" si="16"/>
        <v>0</v>
      </c>
    </row>
    <row r="156" spans="1:9" ht="14.25" customHeight="1" x14ac:dyDescent="0.2">
      <c r="A156" s="22">
        <v>82574111000</v>
      </c>
      <c r="B156" s="22" t="s">
        <v>4172</v>
      </c>
      <c r="C156" s="22" t="s">
        <v>2118</v>
      </c>
      <c r="D156" s="22" t="s">
        <v>2119</v>
      </c>
      <c r="E156" s="36">
        <v>35558</v>
      </c>
      <c r="F156" s="35"/>
      <c r="G156" s="36">
        <f t="shared" si="14"/>
        <v>0</v>
      </c>
      <c r="H156" s="36">
        <f t="shared" si="15"/>
        <v>0</v>
      </c>
      <c r="I156" s="24">
        <f t="shared" si="16"/>
        <v>0</v>
      </c>
    </row>
    <row r="157" spans="1:9" ht="14.25" customHeight="1" x14ac:dyDescent="0.2">
      <c r="A157" s="22">
        <v>82574801000</v>
      </c>
      <c r="B157" s="22" t="s">
        <v>7410</v>
      </c>
      <c r="C157" s="22" t="s">
        <v>2099</v>
      </c>
      <c r="D157" s="22" t="s">
        <v>2100</v>
      </c>
      <c r="E157" s="36">
        <v>47558.25</v>
      </c>
      <c r="F157" s="35"/>
      <c r="G157" s="36">
        <f t="shared" si="14"/>
        <v>0</v>
      </c>
      <c r="H157" s="36">
        <f t="shared" si="15"/>
        <v>0</v>
      </c>
      <c r="I157" s="24">
        <f t="shared" si="16"/>
        <v>0</v>
      </c>
    </row>
    <row r="158" spans="1:9" ht="14.25" customHeight="1" x14ac:dyDescent="0.2">
      <c r="A158" s="22">
        <v>82574791000</v>
      </c>
      <c r="B158" s="22" t="s">
        <v>4173</v>
      </c>
      <c r="C158" s="22" t="s">
        <v>2118</v>
      </c>
      <c r="D158" s="22" t="s">
        <v>2119</v>
      </c>
      <c r="E158" s="36">
        <v>49248.82</v>
      </c>
      <c r="F158" s="35"/>
      <c r="G158" s="36">
        <f>IF(F158="",IF($I$8="","",$I$8),F158)</f>
        <v>0</v>
      </c>
      <c r="H158" s="36">
        <f>ROUND(E158*(G158),2)</f>
        <v>0</v>
      </c>
      <c r="I158" s="24">
        <f>H158*$I$10</f>
        <v>0</v>
      </c>
    </row>
    <row r="159" spans="1:9" ht="14.25" customHeight="1" x14ac:dyDescent="0.25">
      <c r="E159" s="179"/>
    </row>
    <row r="160" spans="1:9" ht="14.25" customHeight="1" x14ac:dyDescent="0.2">
      <c r="A160" s="22">
        <v>84510901000</v>
      </c>
      <c r="B160" s="22" t="s">
        <v>3465</v>
      </c>
      <c r="C160" s="22" t="s">
        <v>2078</v>
      </c>
      <c r="D160" s="22" t="s">
        <v>2082</v>
      </c>
      <c r="E160" s="36">
        <v>15559.73</v>
      </c>
      <c r="F160" s="35"/>
      <c r="G160" s="36">
        <f t="shared" ref="G160:G196" si="17">IF(F160="",IF($I$8="","",$I$8),F160)</f>
        <v>0</v>
      </c>
      <c r="H160" s="36">
        <f t="shared" ref="H160:H196" si="18">ROUND(E160*(G160),2)</f>
        <v>0</v>
      </c>
      <c r="I160" s="24">
        <f t="shared" ref="I160:I196" si="19">H160*$I$10</f>
        <v>0</v>
      </c>
    </row>
    <row r="161" spans="1:9" ht="14.25" customHeight="1" x14ac:dyDescent="0.2">
      <c r="A161" s="22">
        <v>84511001000</v>
      </c>
      <c r="B161" s="22" t="s">
        <v>3466</v>
      </c>
      <c r="C161" s="22" t="s">
        <v>2095</v>
      </c>
      <c r="D161" s="22" t="s">
        <v>2086</v>
      </c>
      <c r="E161" s="36">
        <v>16739.34</v>
      </c>
      <c r="F161" s="35"/>
      <c r="G161" s="36">
        <f t="shared" si="17"/>
        <v>0</v>
      </c>
      <c r="H161" s="36">
        <f t="shared" si="18"/>
        <v>0</v>
      </c>
      <c r="I161" s="24">
        <f t="shared" si="19"/>
        <v>0</v>
      </c>
    </row>
    <row r="162" spans="1:9" ht="14.25" customHeight="1" x14ac:dyDescent="0.2">
      <c r="A162" s="22">
        <v>84511101000</v>
      </c>
      <c r="B162" s="22" t="s">
        <v>3467</v>
      </c>
      <c r="C162" s="22" t="s">
        <v>2095</v>
      </c>
      <c r="D162" s="22" t="s">
        <v>2086</v>
      </c>
      <c r="E162" s="36">
        <v>16971.439999999999</v>
      </c>
      <c r="F162" s="35"/>
      <c r="G162" s="36">
        <f t="shared" si="17"/>
        <v>0</v>
      </c>
      <c r="H162" s="36">
        <f t="shared" si="18"/>
        <v>0</v>
      </c>
      <c r="I162" s="24">
        <f t="shared" si="19"/>
        <v>0</v>
      </c>
    </row>
    <row r="163" spans="1:9" ht="14.25" customHeight="1" x14ac:dyDescent="0.2">
      <c r="A163" s="22">
        <v>84511201000</v>
      </c>
      <c r="B163" s="22" t="s">
        <v>4174</v>
      </c>
      <c r="C163" s="22" t="s">
        <v>2086</v>
      </c>
      <c r="D163" s="22" t="s">
        <v>2087</v>
      </c>
      <c r="E163" s="36">
        <v>17345.919999999998</v>
      </c>
      <c r="F163" s="35"/>
      <c r="G163" s="36">
        <f t="shared" si="17"/>
        <v>0</v>
      </c>
      <c r="H163" s="36">
        <f t="shared" si="18"/>
        <v>0</v>
      </c>
      <c r="I163" s="24">
        <f t="shared" si="19"/>
        <v>0</v>
      </c>
    </row>
    <row r="164" spans="1:9" ht="14.25" customHeight="1" x14ac:dyDescent="0.2">
      <c r="A164" s="22">
        <v>84511301000</v>
      </c>
      <c r="B164" s="22" t="s">
        <v>3468</v>
      </c>
      <c r="C164" s="22" t="s">
        <v>2087</v>
      </c>
      <c r="D164" s="22" t="s">
        <v>2090</v>
      </c>
      <c r="E164" s="36">
        <v>17813.89</v>
      </c>
      <c r="F164" s="35"/>
      <c r="G164" s="36">
        <f t="shared" si="17"/>
        <v>0</v>
      </c>
      <c r="H164" s="36">
        <f t="shared" si="18"/>
        <v>0</v>
      </c>
      <c r="I164" s="24">
        <f t="shared" si="19"/>
        <v>0</v>
      </c>
    </row>
    <row r="165" spans="1:9" ht="14.25" customHeight="1" x14ac:dyDescent="0.2">
      <c r="A165" s="22">
        <v>84563331000</v>
      </c>
      <c r="B165" s="22" t="s">
        <v>7416</v>
      </c>
      <c r="C165" s="22" t="s">
        <v>2086</v>
      </c>
      <c r="D165" s="22" t="s">
        <v>2087</v>
      </c>
      <c r="E165" s="36" t="s">
        <v>4152</v>
      </c>
      <c r="F165" s="35"/>
      <c r="G165" s="36"/>
      <c r="H165" s="36"/>
      <c r="I165" s="24"/>
    </row>
    <row r="166" spans="1:9" ht="14.25" customHeight="1" x14ac:dyDescent="0.2">
      <c r="A166" s="22">
        <v>84563341000</v>
      </c>
      <c r="B166" s="22" t="s">
        <v>7421</v>
      </c>
      <c r="C166" s="22" t="s">
        <v>2087</v>
      </c>
      <c r="D166" s="22" t="s">
        <v>2090</v>
      </c>
      <c r="E166" s="36" t="s">
        <v>4152</v>
      </c>
      <c r="F166" s="35"/>
      <c r="G166" s="36"/>
      <c r="H166" s="36"/>
      <c r="I166" s="24"/>
    </row>
    <row r="167" spans="1:9" ht="14.25" customHeight="1" x14ac:dyDescent="0.2">
      <c r="A167" s="22">
        <v>84563361000</v>
      </c>
      <c r="B167" s="22" t="s">
        <v>7422</v>
      </c>
      <c r="C167" s="22" t="s">
        <v>2090</v>
      </c>
      <c r="D167" s="22" t="s">
        <v>2091</v>
      </c>
      <c r="E167" s="36" t="s">
        <v>4152</v>
      </c>
      <c r="F167" s="35"/>
      <c r="G167" s="36"/>
      <c r="H167" s="36"/>
      <c r="I167" s="24"/>
    </row>
    <row r="168" spans="1:9" ht="14.25" customHeight="1" x14ac:dyDescent="0.2">
      <c r="A168" s="22">
        <v>84563371000</v>
      </c>
      <c r="B168" s="22" t="s">
        <v>7423</v>
      </c>
      <c r="C168" s="22" t="s">
        <v>2091</v>
      </c>
      <c r="D168" s="22" t="s">
        <v>2064</v>
      </c>
      <c r="E168" s="36" t="s">
        <v>4152</v>
      </c>
      <c r="F168" s="35"/>
      <c r="G168" s="36"/>
      <c r="H168" s="36"/>
      <c r="I168" s="24"/>
    </row>
    <row r="169" spans="1:9" ht="14.25" customHeight="1" x14ac:dyDescent="0.2">
      <c r="A169" s="22">
        <v>84560091000</v>
      </c>
      <c r="B169" s="22" t="s">
        <v>3469</v>
      </c>
      <c r="C169" s="22" t="s">
        <v>2095</v>
      </c>
      <c r="D169" s="22" t="s">
        <v>2086</v>
      </c>
      <c r="E169" s="36">
        <v>21223.74</v>
      </c>
      <c r="F169" s="35"/>
      <c r="G169" s="36">
        <f t="shared" si="17"/>
        <v>0</v>
      </c>
      <c r="H169" s="36">
        <f t="shared" si="18"/>
        <v>0</v>
      </c>
      <c r="I169" s="24">
        <f t="shared" si="19"/>
        <v>0</v>
      </c>
    </row>
    <row r="170" spans="1:9" ht="14.25" customHeight="1" x14ac:dyDescent="0.2">
      <c r="A170" s="22">
        <v>84560101000</v>
      </c>
      <c r="B170" s="22" t="s">
        <v>4175</v>
      </c>
      <c r="C170" s="22" t="s">
        <v>2086</v>
      </c>
      <c r="D170" s="22" t="s">
        <v>2087</v>
      </c>
      <c r="E170" s="36">
        <v>21545.61</v>
      </c>
      <c r="F170" s="35"/>
      <c r="G170" s="36">
        <f t="shared" si="17"/>
        <v>0</v>
      </c>
      <c r="H170" s="36">
        <f t="shared" si="18"/>
        <v>0</v>
      </c>
      <c r="I170" s="24">
        <f t="shared" si="19"/>
        <v>0</v>
      </c>
    </row>
    <row r="171" spans="1:9" ht="14.25" customHeight="1" x14ac:dyDescent="0.2">
      <c r="A171" s="22">
        <v>84560201000</v>
      </c>
      <c r="B171" s="22" t="s">
        <v>3470</v>
      </c>
      <c r="C171" s="22" t="s">
        <v>2087</v>
      </c>
      <c r="D171" s="22" t="s">
        <v>2090</v>
      </c>
      <c r="E171" s="36">
        <v>22045.01</v>
      </c>
      <c r="F171" s="35"/>
      <c r="G171" s="36">
        <f t="shared" si="17"/>
        <v>0</v>
      </c>
      <c r="H171" s="36">
        <f t="shared" si="18"/>
        <v>0</v>
      </c>
      <c r="I171" s="24">
        <f t="shared" si="19"/>
        <v>0</v>
      </c>
    </row>
    <row r="172" spans="1:9" ht="14.25" customHeight="1" x14ac:dyDescent="0.2">
      <c r="A172" s="22">
        <v>84560281000</v>
      </c>
      <c r="B172" s="22" t="s">
        <v>3471</v>
      </c>
      <c r="C172" s="22" t="s">
        <v>2087</v>
      </c>
      <c r="D172" s="22" t="s">
        <v>2090</v>
      </c>
      <c r="E172" s="36">
        <v>22241.18</v>
      </c>
      <c r="F172" s="35"/>
      <c r="G172" s="36">
        <f t="shared" si="17"/>
        <v>0</v>
      </c>
      <c r="H172" s="36">
        <f t="shared" si="18"/>
        <v>0</v>
      </c>
      <c r="I172" s="24">
        <f t="shared" si="19"/>
        <v>0</v>
      </c>
    </row>
    <row r="173" spans="1:9" ht="14.25" customHeight="1" x14ac:dyDescent="0.2">
      <c r="A173" s="22">
        <v>84560291000</v>
      </c>
      <c r="B173" s="22" t="s">
        <v>3472</v>
      </c>
      <c r="C173" s="22" t="s">
        <v>2087</v>
      </c>
      <c r="D173" s="22" t="s">
        <v>2090</v>
      </c>
      <c r="E173" s="36">
        <v>22241.18</v>
      </c>
      <c r="F173" s="35"/>
      <c r="G173" s="36">
        <f t="shared" si="17"/>
        <v>0</v>
      </c>
      <c r="H173" s="36">
        <f t="shared" si="18"/>
        <v>0</v>
      </c>
      <c r="I173" s="24">
        <f t="shared" si="19"/>
        <v>0</v>
      </c>
    </row>
    <row r="174" spans="1:9" ht="14.25" customHeight="1" x14ac:dyDescent="0.2">
      <c r="A174" s="22">
        <v>84560301000</v>
      </c>
      <c r="B174" s="22" t="s">
        <v>3473</v>
      </c>
      <c r="C174" s="22" t="s">
        <v>2090</v>
      </c>
      <c r="D174" s="22" t="s">
        <v>2091</v>
      </c>
      <c r="E174" s="36">
        <v>23562.97</v>
      </c>
      <c r="F174" s="35"/>
      <c r="G174" s="36">
        <f t="shared" si="17"/>
        <v>0</v>
      </c>
      <c r="H174" s="36">
        <f t="shared" si="18"/>
        <v>0</v>
      </c>
      <c r="I174" s="24">
        <f t="shared" si="19"/>
        <v>0</v>
      </c>
    </row>
    <row r="175" spans="1:9" ht="14.25" customHeight="1" x14ac:dyDescent="0.2">
      <c r="A175" s="22">
        <v>84560391000</v>
      </c>
      <c r="B175" s="22" t="s">
        <v>3474</v>
      </c>
      <c r="C175" s="22" t="s">
        <v>2090</v>
      </c>
      <c r="D175" s="22" t="s">
        <v>2091</v>
      </c>
      <c r="E175" s="36">
        <v>23562.97</v>
      </c>
      <c r="F175" s="35"/>
      <c r="G175" s="36">
        <f t="shared" si="17"/>
        <v>0</v>
      </c>
      <c r="H175" s="36">
        <f t="shared" si="18"/>
        <v>0</v>
      </c>
      <c r="I175" s="24">
        <f t="shared" si="19"/>
        <v>0</v>
      </c>
    </row>
    <row r="176" spans="1:9" ht="14.25" customHeight="1" x14ac:dyDescent="0.2">
      <c r="A176" s="22">
        <v>84560401000</v>
      </c>
      <c r="B176" s="22" t="s">
        <v>3475</v>
      </c>
      <c r="C176" s="22" t="s">
        <v>2091</v>
      </c>
      <c r="D176" s="22" t="s">
        <v>2092</v>
      </c>
      <c r="E176" s="36">
        <v>27926.42</v>
      </c>
      <c r="F176" s="35"/>
      <c r="G176" s="36">
        <f t="shared" si="17"/>
        <v>0</v>
      </c>
      <c r="H176" s="36">
        <f t="shared" si="18"/>
        <v>0</v>
      </c>
      <c r="I176" s="24">
        <f t="shared" si="19"/>
        <v>0</v>
      </c>
    </row>
    <row r="177" spans="1:9" ht="14.25" customHeight="1" x14ac:dyDescent="0.2">
      <c r="A177" s="22">
        <v>84560491000</v>
      </c>
      <c r="B177" s="22" t="s">
        <v>3476</v>
      </c>
      <c r="C177" s="22" t="s">
        <v>2132</v>
      </c>
      <c r="D177" s="22" t="s">
        <v>2133</v>
      </c>
      <c r="E177" s="36">
        <v>30579.96</v>
      </c>
      <c r="F177" s="35"/>
      <c r="G177" s="36">
        <f t="shared" si="17"/>
        <v>0</v>
      </c>
      <c r="H177" s="36">
        <f t="shared" si="18"/>
        <v>0</v>
      </c>
      <c r="I177" s="24">
        <f t="shared" si="19"/>
        <v>0</v>
      </c>
    </row>
    <row r="178" spans="1:9" ht="14.25" customHeight="1" x14ac:dyDescent="0.2">
      <c r="A178" s="22">
        <v>84560501000</v>
      </c>
      <c r="B178" s="22" t="s">
        <v>3477</v>
      </c>
      <c r="C178" s="22" t="s">
        <v>2101</v>
      </c>
      <c r="D178" s="22" t="s">
        <v>2102</v>
      </c>
      <c r="E178" s="36">
        <v>31419.24</v>
      </c>
      <c r="F178" s="35"/>
      <c r="G178" s="36">
        <f t="shared" si="17"/>
        <v>0</v>
      </c>
      <c r="H178" s="36">
        <f t="shared" si="18"/>
        <v>0</v>
      </c>
      <c r="I178" s="24">
        <f t="shared" si="19"/>
        <v>0</v>
      </c>
    </row>
    <row r="179" spans="1:9" ht="14.25" customHeight="1" x14ac:dyDescent="0.2">
      <c r="A179" s="22">
        <v>84560601000</v>
      </c>
      <c r="B179" s="22" t="s">
        <v>4176</v>
      </c>
      <c r="C179" s="22" t="s">
        <v>2102</v>
      </c>
      <c r="D179" s="22" t="s">
        <v>2103</v>
      </c>
      <c r="E179" s="36">
        <v>43948.07</v>
      </c>
      <c r="F179" s="35"/>
      <c r="G179" s="36">
        <f t="shared" si="17"/>
        <v>0</v>
      </c>
      <c r="H179" s="36">
        <f t="shared" si="18"/>
        <v>0</v>
      </c>
      <c r="I179" s="24">
        <f t="shared" si="19"/>
        <v>0</v>
      </c>
    </row>
    <row r="180" spans="1:9" ht="14.25" customHeight="1" x14ac:dyDescent="0.2">
      <c r="A180" s="22">
        <v>84560701000</v>
      </c>
      <c r="B180" s="22" t="s">
        <v>3478</v>
      </c>
      <c r="C180" s="22" t="s">
        <v>2090</v>
      </c>
      <c r="D180" s="22" t="s">
        <v>2091</v>
      </c>
      <c r="E180" s="36">
        <v>26750.81</v>
      </c>
      <c r="F180" s="35"/>
      <c r="G180" s="36">
        <f t="shared" si="17"/>
        <v>0</v>
      </c>
      <c r="H180" s="36">
        <f t="shared" si="18"/>
        <v>0</v>
      </c>
      <c r="I180" s="24">
        <f t="shared" si="19"/>
        <v>0</v>
      </c>
    </row>
    <row r="181" spans="1:9" ht="14.25" customHeight="1" x14ac:dyDescent="0.2">
      <c r="A181" s="22">
        <v>84560801000</v>
      </c>
      <c r="B181" s="22" t="s">
        <v>3479</v>
      </c>
      <c r="C181" s="22" t="s">
        <v>2091</v>
      </c>
      <c r="D181" s="22" t="s">
        <v>2092</v>
      </c>
      <c r="E181" s="36">
        <v>31090.83</v>
      </c>
      <c r="F181" s="35"/>
      <c r="G181" s="36">
        <f t="shared" si="17"/>
        <v>0</v>
      </c>
      <c r="H181" s="36">
        <f t="shared" si="18"/>
        <v>0</v>
      </c>
      <c r="I181" s="24">
        <f t="shared" si="19"/>
        <v>0</v>
      </c>
    </row>
    <row r="182" spans="1:9" ht="14.25" customHeight="1" x14ac:dyDescent="0.2">
      <c r="A182" s="22">
        <v>84560901000</v>
      </c>
      <c r="B182" s="22" t="s">
        <v>3480</v>
      </c>
      <c r="C182" s="22" t="s">
        <v>2132</v>
      </c>
      <c r="D182" s="22" t="s">
        <v>2133</v>
      </c>
      <c r="E182" s="36">
        <v>33205.589999999997</v>
      </c>
      <c r="F182" s="35"/>
      <c r="G182" s="36">
        <f t="shared" si="17"/>
        <v>0</v>
      </c>
      <c r="H182" s="36">
        <f t="shared" si="18"/>
        <v>0</v>
      </c>
      <c r="I182" s="24">
        <f t="shared" si="19"/>
        <v>0</v>
      </c>
    </row>
    <row r="183" spans="1:9" ht="14.25" customHeight="1" x14ac:dyDescent="0.2">
      <c r="A183" s="22">
        <v>84561001000</v>
      </c>
      <c r="B183" s="22" t="s">
        <v>3481</v>
      </c>
      <c r="C183" s="22" t="s">
        <v>2101</v>
      </c>
      <c r="D183" s="22" t="s">
        <v>2102</v>
      </c>
      <c r="E183" s="36">
        <v>34039.67</v>
      </c>
      <c r="F183" s="35"/>
      <c r="G183" s="36">
        <f t="shared" si="17"/>
        <v>0</v>
      </c>
      <c r="H183" s="36">
        <f t="shared" si="18"/>
        <v>0</v>
      </c>
      <c r="I183" s="24">
        <f t="shared" si="19"/>
        <v>0</v>
      </c>
    </row>
    <row r="184" spans="1:9" ht="14.25" customHeight="1" x14ac:dyDescent="0.2">
      <c r="A184" s="22">
        <v>84561091000</v>
      </c>
      <c r="B184" s="22" t="s">
        <v>4177</v>
      </c>
      <c r="C184" s="22" t="s">
        <v>2102</v>
      </c>
      <c r="D184" s="22" t="s">
        <v>2103</v>
      </c>
      <c r="E184" s="36">
        <v>46562.09</v>
      </c>
      <c r="F184" s="35"/>
      <c r="G184" s="36">
        <f t="shared" si="17"/>
        <v>0</v>
      </c>
      <c r="H184" s="36">
        <f t="shared" si="18"/>
        <v>0</v>
      </c>
      <c r="I184" s="24">
        <f t="shared" si="19"/>
        <v>0</v>
      </c>
    </row>
    <row r="185" spans="1:9" ht="14.25" customHeight="1" x14ac:dyDescent="0.2">
      <c r="A185" s="22">
        <v>84561101000</v>
      </c>
      <c r="B185" s="22" t="s">
        <v>3482</v>
      </c>
      <c r="C185" s="22" t="s">
        <v>2101</v>
      </c>
      <c r="D185" s="22" t="s">
        <v>2102</v>
      </c>
      <c r="E185" s="36">
        <v>34882.660000000003</v>
      </c>
      <c r="F185" s="35"/>
      <c r="G185" s="36">
        <f t="shared" si="17"/>
        <v>0</v>
      </c>
      <c r="H185" s="36">
        <f t="shared" si="18"/>
        <v>0</v>
      </c>
      <c r="I185" s="24">
        <f t="shared" si="19"/>
        <v>0</v>
      </c>
    </row>
    <row r="186" spans="1:9" ht="14.25" customHeight="1" x14ac:dyDescent="0.2">
      <c r="A186" s="22">
        <v>84561201000</v>
      </c>
      <c r="B186" s="22" t="s">
        <v>4178</v>
      </c>
      <c r="C186" s="22" t="s">
        <v>2102</v>
      </c>
      <c r="D186" s="22" t="s">
        <v>2103</v>
      </c>
      <c r="E186" s="36">
        <v>47396.1</v>
      </c>
      <c r="F186" s="35"/>
      <c r="G186" s="36">
        <f t="shared" si="17"/>
        <v>0</v>
      </c>
      <c r="H186" s="36">
        <f t="shared" si="18"/>
        <v>0</v>
      </c>
      <c r="I186" s="24">
        <f t="shared" si="19"/>
        <v>0</v>
      </c>
    </row>
    <row r="187" spans="1:9" ht="14.25" customHeight="1" x14ac:dyDescent="0.2">
      <c r="A187" s="22">
        <v>84561301000</v>
      </c>
      <c r="B187" s="22" t="s">
        <v>4179</v>
      </c>
      <c r="C187" s="22" t="s">
        <v>2104</v>
      </c>
      <c r="D187" s="22" t="s">
        <v>2105</v>
      </c>
      <c r="E187" s="36">
        <v>49642.69</v>
      </c>
      <c r="F187" s="35"/>
      <c r="G187" s="36">
        <f t="shared" si="17"/>
        <v>0</v>
      </c>
      <c r="H187" s="36">
        <f t="shared" si="18"/>
        <v>0</v>
      </c>
      <c r="I187" s="24">
        <f t="shared" si="19"/>
        <v>0</v>
      </c>
    </row>
    <row r="188" spans="1:9" ht="14.25" customHeight="1" x14ac:dyDescent="0.2">
      <c r="A188" s="22">
        <v>84561681000</v>
      </c>
      <c r="B188" s="22" t="s">
        <v>3483</v>
      </c>
      <c r="C188" s="22" t="s">
        <v>2091</v>
      </c>
      <c r="D188" s="22" t="s">
        <v>2092</v>
      </c>
      <c r="E188" s="36">
        <v>36312.6</v>
      </c>
      <c r="F188" s="35"/>
      <c r="G188" s="36">
        <f t="shared" si="17"/>
        <v>0</v>
      </c>
      <c r="H188" s="36">
        <f t="shared" si="18"/>
        <v>0</v>
      </c>
      <c r="I188" s="24">
        <f t="shared" si="19"/>
        <v>0</v>
      </c>
    </row>
    <row r="189" spans="1:9" ht="14.25" customHeight="1" x14ac:dyDescent="0.2">
      <c r="A189" s="22">
        <v>84561691000</v>
      </c>
      <c r="B189" s="22" t="s">
        <v>3484</v>
      </c>
      <c r="C189" s="22" t="s">
        <v>2132</v>
      </c>
      <c r="D189" s="22" t="s">
        <v>2133</v>
      </c>
      <c r="E189" s="36">
        <v>38147.699999999997</v>
      </c>
      <c r="F189" s="35"/>
      <c r="G189" s="36">
        <f t="shared" si="17"/>
        <v>0</v>
      </c>
      <c r="H189" s="36">
        <f t="shared" si="18"/>
        <v>0</v>
      </c>
      <c r="I189" s="24">
        <f t="shared" si="19"/>
        <v>0</v>
      </c>
    </row>
    <row r="190" spans="1:9" ht="14.25" customHeight="1" x14ac:dyDescent="0.2">
      <c r="A190" s="22">
        <v>84561701000</v>
      </c>
      <c r="B190" s="22" t="s">
        <v>3485</v>
      </c>
      <c r="C190" s="22" t="s">
        <v>2101</v>
      </c>
      <c r="D190" s="22" t="s">
        <v>2102</v>
      </c>
      <c r="E190" s="36">
        <v>38999.65</v>
      </c>
      <c r="F190" s="35"/>
      <c r="G190" s="36">
        <f t="shared" si="17"/>
        <v>0</v>
      </c>
      <c r="H190" s="36">
        <f t="shared" si="18"/>
        <v>0</v>
      </c>
      <c r="I190" s="24">
        <f t="shared" si="19"/>
        <v>0</v>
      </c>
    </row>
    <row r="191" spans="1:9" ht="14.25" customHeight="1" x14ac:dyDescent="0.2">
      <c r="A191" s="22">
        <v>84561791000</v>
      </c>
      <c r="B191" s="22" t="s">
        <v>4180</v>
      </c>
      <c r="C191" s="22" t="s">
        <v>2102</v>
      </c>
      <c r="D191" s="22" t="s">
        <v>2103</v>
      </c>
      <c r="E191" s="36">
        <v>51686.239999999998</v>
      </c>
      <c r="F191" s="35"/>
      <c r="G191" s="36">
        <f t="shared" si="17"/>
        <v>0</v>
      </c>
      <c r="H191" s="36">
        <f t="shared" si="18"/>
        <v>0</v>
      </c>
      <c r="I191" s="24">
        <f t="shared" si="19"/>
        <v>0</v>
      </c>
    </row>
    <row r="192" spans="1:9" ht="14.25" customHeight="1" x14ac:dyDescent="0.2">
      <c r="A192" s="22">
        <v>84561801000</v>
      </c>
      <c r="B192" s="22" t="s">
        <v>4181</v>
      </c>
      <c r="C192" s="22" t="s">
        <v>2102</v>
      </c>
      <c r="D192" s="22" t="s">
        <v>2103</v>
      </c>
      <c r="E192" s="36">
        <v>51686.239999999998</v>
      </c>
      <c r="F192" s="35"/>
      <c r="G192" s="36">
        <f t="shared" si="17"/>
        <v>0</v>
      </c>
      <c r="H192" s="36">
        <f t="shared" si="18"/>
        <v>0</v>
      </c>
      <c r="I192" s="24">
        <f t="shared" si="19"/>
        <v>0</v>
      </c>
    </row>
    <row r="193" spans="1:9" ht="14.25" customHeight="1" x14ac:dyDescent="0.2">
      <c r="A193" s="22">
        <v>84561901000</v>
      </c>
      <c r="B193" s="22" t="s">
        <v>4182</v>
      </c>
      <c r="C193" s="22" t="s">
        <v>2102</v>
      </c>
      <c r="D193" s="22" t="s">
        <v>2103</v>
      </c>
      <c r="E193" s="36">
        <v>52076.04</v>
      </c>
      <c r="F193" s="35"/>
      <c r="G193" s="36">
        <f t="shared" si="17"/>
        <v>0</v>
      </c>
      <c r="H193" s="36">
        <f t="shared" si="18"/>
        <v>0</v>
      </c>
      <c r="I193" s="24">
        <f t="shared" si="19"/>
        <v>0</v>
      </c>
    </row>
    <row r="194" spans="1:9" ht="14.25" customHeight="1" x14ac:dyDescent="0.2">
      <c r="A194" s="22">
        <v>84562001000</v>
      </c>
      <c r="B194" s="22" t="s">
        <v>4183</v>
      </c>
      <c r="C194" s="22" t="s">
        <v>2104</v>
      </c>
      <c r="D194" s="22" t="s">
        <v>2105</v>
      </c>
      <c r="E194" s="36">
        <v>54324.480000000003</v>
      </c>
      <c r="F194" s="35"/>
      <c r="G194" s="36">
        <f t="shared" si="17"/>
        <v>0</v>
      </c>
      <c r="H194" s="36">
        <f t="shared" si="18"/>
        <v>0</v>
      </c>
      <c r="I194" s="24">
        <f t="shared" si="19"/>
        <v>0</v>
      </c>
    </row>
    <row r="195" spans="1:9" ht="14.25" customHeight="1" x14ac:dyDescent="0.2">
      <c r="A195" s="22">
        <v>84562111000</v>
      </c>
      <c r="B195" s="22" t="s">
        <v>4184</v>
      </c>
      <c r="C195" s="22" t="s">
        <v>2134</v>
      </c>
      <c r="D195" s="22" t="s">
        <v>2135</v>
      </c>
      <c r="E195" s="36">
        <v>58190.84</v>
      </c>
      <c r="F195" s="35"/>
      <c r="G195" s="36">
        <f t="shared" si="17"/>
        <v>0</v>
      </c>
      <c r="H195" s="36">
        <f t="shared" si="18"/>
        <v>0</v>
      </c>
      <c r="I195" s="24">
        <f t="shared" si="19"/>
        <v>0</v>
      </c>
    </row>
    <row r="196" spans="1:9" ht="14.25" customHeight="1" x14ac:dyDescent="0.2">
      <c r="A196" s="22">
        <v>84562211000</v>
      </c>
      <c r="B196" s="22" t="s">
        <v>4185</v>
      </c>
      <c r="C196" s="22" t="s">
        <v>2134</v>
      </c>
      <c r="D196" s="22" t="s">
        <v>2135</v>
      </c>
      <c r="E196" s="36">
        <v>59364.29</v>
      </c>
      <c r="F196" s="35"/>
      <c r="G196" s="36">
        <f t="shared" si="17"/>
        <v>0</v>
      </c>
      <c r="H196" s="36">
        <f t="shared" si="18"/>
        <v>0</v>
      </c>
      <c r="I196" s="24">
        <f t="shared" si="19"/>
        <v>0</v>
      </c>
    </row>
    <row r="197" spans="1:9" ht="14.25" customHeight="1" x14ac:dyDescent="0.2">
      <c r="A197" s="22">
        <v>84562471000</v>
      </c>
      <c r="B197" s="22" t="s">
        <v>3486</v>
      </c>
      <c r="C197" s="22" t="s">
        <v>2091</v>
      </c>
      <c r="D197" s="22" t="s">
        <v>2092</v>
      </c>
      <c r="E197" s="36" t="s">
        <v>4152</v>
      </c>
      <c r="F197" s="35"/>
      <c r="G197" s="36"/>
      <c r="H197" s="36"/>
      <c r="I197" s="24"/>
    </row>
    <row r="198" spans="1:9" ht="14.25" customHeight="1" x14ac:dyDescent="0.2">
      <c r="A198" s="22">
        <v>84562481000</v>
      </c>
      <c r="B198" s="22" t="s">
        <v>3487</v>
      </c>
      <c r="C198" s="22" t="s">
        <v>2132</v>
      </c>
      <c r="D198" s="22" t="s">
        <v>2133</v>
      </c>
      <c r="E198" s="36" t="s">
        <v>4152</v>
      </c>
      <c r="F198" s="35"/>
      <c r="G198" s="36"/>
      <c r="H198" s="36"/>
      <c r="I198" s="24"/>
    </row>
    <row r="199" spans="1:9" ht="14.25" customHeight="1" x14ac:dyDescent="0.2">
      <c r="A199" s="22">
        <v>84562491000</v>
      </c>
      <c r="B199" s="22" t="s">
        <v>3488</v>
      </c>
      <c r="C199" s="22" t="s">
        <v>2101</v>
      </c>
      <c r="D199" s="22" t="s">
        <v>2102</v>
      </c>
      <c r="E199" s="36" t="s">
        <v>4152</v>
      </c>
      <c r="F199" s="35"/>
      <c r="G199" s="36"/>
      <c r="H199" s="36"/>
      <c r="I199" s="24"/>
    </row>
    <row r="200" spans="1:9" ht="14.25" customHeight="1" x14ac:dyDescent="0.2">
      <c r="A200" s="22">
        <v>84562501000</v>
      </c>
      <c r="B200" s="22" t="s">
        <v>4186</v>
      </c>
      <c r="C200" s="22" t="s">
        <v>2102</v>
      </c>
      <c r="D200" s="22" t="s">
        <v>2103</v>
      </c>
      <c r="E200" s="36" t="s">
        <v>4152</v>
      </c>
      <c r="F200" s="35"/>
      <c r="G200" s="36"/>
      <c r="H200" s="36"/>
      <c r="I200" s="24"/>
    </row>
    <row r="201" spans="1:9" ht="14.25" customHeight="1" x14ac:dyDescent="0.2">
      <c r="A201" s="22">
        <v>84562601000</v>
      </c>
      <c r="B201" s="22" t="s">
        <v>4187</v>
      </c>
      <c r="C201" s="22" t="s">
        <v>2104</v>
      </c>
      <c r="D201" s="22" t="s">
        <v>2105</v>
      </c>
      <c r="E201" s="36" t="s">
        <v>4152</v>
      </c>
      <c r="F201" s="35"/>
      <c r="G201" s="36"/>
      <c r="H201" s="36"/>
      <c r="I201" s="24"/>
    </row>
    <row r="202" spans="1:9" ht="14.25" customHeight="1" x14ac:dyDescent="0.2">
      <c r="A202" s="22">
        <v>84562711000</v>
      </c>
      <c r="B202" s="22" t="s">
        <v>4188</v>
      </c>
      <c r="C202" s="22" t="s">
        <v>2134</v>
      </c>
      <c r="D202" s="22" t="s">
        <v>2135</v>
      </c>
      <c r="E202" s="36" t="s">
        <v>4152</v>
      </c>
      <c r="F202" s="35"/>
      <c r="G202" s="36"/>
      <c r="H202" s="36"/>
      <c r="I202" s="24"/>
    </row>
    <row r="203" spans="1:9" ht="14.25" customHeight="1" x14ac:dyDescent="0.2">
      <c r="A203" s="22">
        <v>84562911000</v>
      </c>
      <c r="B203" s="22" t="s">
        <v>4189</v>
      </c>
      <c r="C203" s="22" t="s">
        <v>2134</v>
      </c>
      <c r="D203" s="22" t="s">
        <v>2135</v>
      </c>
      <c r="E203" s="36" t="s">
        <v>4152</v>
      </c>
      <c r="F203" s="35"/>
      <c r="G203" s="36"/>
      <c r="H203" s="36"/>
      <c r="I203" s="24"/>
    </row>
    <row r="204" spans="1:9" ht="14.25" customHeight="1" x14ac:dyDescent="0.2">
      <c r="A204" s="22">
        <v>84563581000</v>
      </c>
      <c r="B204" s="22" t="s">
        <v>7424</v>
      </c>
      <c r="C204" s="22" t="s">
        <v>2104</v>
      </c>
      <c r="D204" s="22" t="s">
        <v>2105</v>
      </c>
      <c r="E204" s="36" t="s">
        <v>4152</v>
      </c>
      <c r="F204" s="35"/>
      <c r="G204" s="36"/>
      <c r="H204" s="36"/>
      <c r="I204" s="24"/>
    </row>
    <row r="205" spans="1:9" ht="14.25" customHeight="1" x14ac:dyDescent="0.2">
      <c r="A205" s="22">
        <v>84563591000</v>
      </c>
      <c r="B205" s="22" t="s">
        <v>4190</v>
      </c>
      <c r="C205" s="22" t="s">
        <v>2134</v>
      </c>
      <c r="D205" s="22" t="s">
        <v>2135</v>
      </c>
      <c r="E205" s="36" t="s">
        <v>4152</v>
      </c>
      <c r="F205" s="35"/>
      <c r="G205" s="36"/>
      <c r="H205" s="36"/>
      <c r="I205" s="24"/>
    </row>
  </sheetData>
  <mergeCells count="5">
    <mergeCell ref="A3:B4"/>
    <mergeCell ref="C13:D13"/>
    <mergeCell ref="C14:D14"/>
    <mergeCell ref="A1:I1"/>
    <mergeCell ref="A2:I2"/>
  </mergeCells>
  <conditionalFormatting sqref="A16:D30 A160:D205 A113:D158 A77:D111 A37:D75 A32:D35 F32:I35 F37:I75 F77:I111 F113:I158 F160:I205 F16:I30">
    <cfRule type="expression" dxfId="89" priority="42">
      <formula>MOD(ROW(),2)=0</formula>
    </cfRule>
  </conditionalFormatting>
  <conditionalFormatting sqref="E16:E30">
    <cfRule type="expression" dxfId="88" priority="22">
      <formula>MOD(ROW(),2)=0</formula>
    </cfRule>
  </conditionalFormatting>
  <conditionalFormatting sqref="E41:E42 E44">
    <cfRule type="expression" dxfId="87" priority="20">
      <formula>MOD(ROW(),2)=0</formula>
    </cfRule>
  </conditionalFormatting>
  <conditionalFormatting sqref="E77:E78 E80">
    <cfRule type="expression" dxfId="86" priority="19">
      <formula>MOD(ROW(),2)=0</formula>
    </cfRule>
  </conditionalFormatting>
  <conditionalFormatting sqref="E118:E119">
    <cfRule type="expression" dxfId="85" priority="18">
      <formula>MOD(ROW(),2)=0</formula>
    </cfRule>
  </conditionalFormatting>
  <conditionalFormatting sqref="E165:E168 E197:E205">
    <cfRule type="expression" dxfId="84" priority="17">
      <formula>MOD(ROW(),2)=0</formula>
    </cfRule>
  </conditionalFormatting>
  <conditionalFormatting sqref="E32">
    <cfRule type="expression" dxfId="83" priority="16">
      <formula>MOD(ROW(),2)=0</formula>
    </cfRule>
  </conditionalFormatting>
  <conditionalFormatting sqref="E33">
    <cfRule type="expression" dxfId="82" priority="15">
      <formula>MOD(ROW(),2)=0</formula>
    </cfRule>
  </conditionalFormatting>
  <conditionalFormatting sqref="E34">
    <cfRule type="expression" dxfId="81" priority="14">
      <formula>MOD(ROW(),2)=0</formula>
    </cfRule>
  </conditionalFormatting>
  <conditionalFormatting sqref="E35">
    <cfRule type="expression" dxfId="80" priority="13">
      <formula>MOD(ROW(),2)=0</formula>
    </cfRule>
  </conditionalFormatting>
  <conditionalFormatting sqref="E37">
    <cfRule type="expression" dxfId="79" priority="12">
      <formula>MOD(ROW(),2)=0</formula>
    </cfRule>
  </conditionalFormatting>
  <conditionalFormatting sqref="E38">
    <cfRule type="expression" dxfId="78" priority="11">
      <formula>MOD(ROW(),2)=0</formula>
    </cfRule>
  </conditionalFormatting>
  <conditionalFormatting sqref="E39">
    <cfRule type="expression" dxfId="77" priority="10">
      <formula>MOD(ROW(),2)=0</formula>
    </cfRule>
  </conditionalFormatting>
  <conditionalFormatting sqref="E40">
    <cfRule type="expression" dxfId="76" priority="9">
      <formula>MOD(ROW(),2)=0</formula>
    </cfRule>
  </conditionalFormatting>
  <conditionalFormatting sqref="E43">
    <cfRule type="expression" dxfId="75" priority="8">
      <formula>MOD(ROW(),2)=0</formula>
    </cfRule>
  </conditionalFormatting>
  <conditionalFormatting sqref="E45:E75">
    <cfRule type="expression" dxfId="74" priority="7">
      <formula>MOD(ROW(),2)=0</formula>
    </cfRule>
  </conditionalFormatting>
  <conditionalFormatting sqref="E79">
    <cfRule type="expression" dxfId="73" priority="6">
      <formula>MOD(ROW(),2)=0</formula>
    </cfRule>
  </conditionalFormatting>
  <conditionalFormatting sqref="E81:E111">
    <cfRule type="expression" dxfId="72" priority="5">
      <formula>MOD(ROW(),2)=0</formula>
    </cfRule>
  </conditionalFormatting>
  <conditionalFormatting sqref="E113:E117">
    <cfRule type="expression" dxfId="71" priority="4">
      <formula>MOD(ROW(),2)=0</formula>
    </cfRule>
  </conditionalFormatting>
  <conditionalFormatting sqref="E120:E158">
    <cfRule type="expression" dxfId="70" priority="3">
      <formula>MOD(ROW(),2)=0</formula>
    </cfRule>
  </conditionalFormatting>
  <conditionalFormatting sqref="E160:E164">
    <cfRule type="expression" dxfId="69" priority="2">
      <formula>MOD(ROW(),2)=0</formula>
    </cfRule>
  </conditionalFormatting>
  <conditionalFormatting sqref="E169:E196">
    <cfRule type="expression" dxfId="68" priority="1">
      <formula>MOD(ROW(),2)=0</formula>
    </cfRule>
  </conditionalFormatting>
  <hyperlinks>
    <hyperlink ref="H5" location="indice!A1" display="INDICE"/>
    <hyperlink ref="H6" location="'ACCESSORI - ACCESSORIES'!A1" display="ACCESSORI"/>
    <hyperlink ref="I6" location="'ACCESSORI - ACCESSORIES'!A1" display="ACCESSORIES"/>
  </hyperlinks>
  <pageMargins left="0.7" right="0.7" top="0.75" bottom="0.75" header="0.3" footer="0.3"/>
  <pageSetup paperSize="9" orientation="portrait" horizontalDpi="4294967292" verticalDpi="4294967292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175"/>
  <sheetViews>
    <sheetView zoomScaleNormal="100" zoomScalePageLayoutView="120" workbookViewId="0">
      <selection activeCell="A3" sqref="A3:A4"/>
    </sheetView>
  </sheetViews>
  <sheetFormatPr defaultColWidth="8.85546875" defaultRowHeight="14.25" customHeight="1" x14ac:dyDescent="0.2"/>
  <cols>
    <col min="1" max="1" width="23.42578125" style="41" customWidth="1"/>
    <col min="2" max="2" width="26.85546875" style="41" customWidth="1"/>
    <col min="3" max="4" width="6.85546875" style="41" bestFit="1" customWidth="1"/>
    <col min="5" max="5" width="18.140625" style="41" bestFit="1" customWidth="1"/>
    <col min="6" max="6" width="13" style="41" bestFit="1" customWidth="1"/>
    <col min="7" max="7" width="14.42578125" style="41" bestFit="1" customWidth="1"/>
    <col min="8" max="8" width="17.42578125" style="41" bestFit="1" customWidth="1"/>
    <col min="9" max="9" width="15.85546875" style="44" bestFit="1" customWidth="1"/>
    <col min="10" max="16384" width="8.85546875" style="41"/>
  </cols>
  <sheetData>
    <row r="1" spans="1:9" ht="14.25" customHeight="1" x14ac:dyDescent="0.2">
      <c r="A1" s="317" t="s">
        <v>8513</v>
      </c>
      <c r="B1" s="317"/>
      <c r="C1" s="317"/>
      <c r="D1" s="317"/>
      <c r="E1" s="317"/>
      <c r="F1" s="317"/>
      <c r="G1" s="317"/>
      <c r="H1" s="317"/>
      <c r="I1" s="317"/>
    </row>
    <row r="2" spans="1:9" ht="14.25" customHeight="1" x14ac:dyDescent="0.2">
      <c r="A2" s="317" t="s">
        <v>8514</v>
      </c>
      <c r="B2" s="317"/>
      <c r="C2" s="317"/>
      <c r="D2" s="317"/>
      <c r="E2" s="317"/>
      <c r="F2" s="317"/>
      <c r="G2" s="317"/>
      <c r="H2" s="317"/>
      <c r="I2" s="317"/>
    </row>
    <row r="3" spans="1:9" s="42" customFormat="1" ht="14.25" customHeight="1" x14ac:dyDescent="0.2">
      <c r="A3" s="292" t="s">
        <v>2862</v>
      </c>
      <c r="B3" s="75"/>
      <c r="C3" s="79"/>
      <c r="D3" s="79"/>
      <c r="E3" s="79"/>
      <c r="F3" s="79"/>
      <c r="G3" s="79"/>
      <c r="H3" s="79"/>
      <c r="I3" s="80"/>
    </row>
    <row r="4" spans="1:9" s="42" customFormat="1" ht="14.25" customHeight="1" x14ac:dyDescent="0.2">
      <c r="A4" s="292"/>
      <c r="B4" s="75"/>
      <c r="C4" s="79"/>
      <c r="D4" s="79"/>
      <c r="E4" s="79"/>
      <c r="F4" s="79"/>
      <c r="G4" s="79"/>
      <c r="H4" s="79"/>
      <c r="I4" s="80"/>
    </row>
    <row r="5" spans="1:9" s="42" customFormat="1" ht="14.25" customHeight="1" x14ac:dyDescent="0.2">
      <c r="A5" s="162" t="s">
        <v>2868</v>
      </c>
      <c r="B5" s="162"/>
      <c r="C5" s="162"/>
      <c r="D5" s="162"/>
      <c r="E5" s="162"/>
      <c r="F5" s="162"/>
      <c r="G5" s="162"/>
      <c r="H5" s="257" t="s">
        <v>2224</v>
      </c>
      <c r="I5" s="159"/>
    </row>
    <row r="6" spans="1:9" s="42" customFormat="1" ht="14.25" customHeight="1" x14ac:dyDescent="0.2">
      <c r="A6" s="162" t="s">
        <v>2869</v>
      </c>
      <c r="B6" s="162"/>
      <c r="C6" s="162"/>
      <c r="D6" s="162"/>
      <c r="E6" s="162"/>
      <c r="F6" s="162"/>
      <c r="G6" s="162"/>
      <c r="H6" s="255" t="s">
        <v>128</v>
      </c>
      <c r="I6" s="171" t="s">
        <v>2243</v>
      </c>
    </row>
    <row r="7" spans="1:9" s="42" customFormat="1" ht="14.25" customHeight="1" x14ac:dyDescent="0.2">
      <c r="A7" s="256"/>
      <c r="B7" s="256"/>
      <c r="C7" s="256"/>
      <c r="D7" s="256"/>
      <c r="E7" s="256"/>
      <c r="F7" s="256"/>
      <c r="G7" s="256"/>
      <c r="H7" s="172"/>
      <c r="I7" s="163"/>
    </row>
    <row r="8" spans="1:9" s="42" customFormat="1" ht="14.25" customHeight="1" x14ac:dyDescent="0.2">
      <c r="A8" s="256" t="s">
        <v>4089</v>
      </c>
      <c r="B8" s="256" t="s">
        <v>4119</v>
      </c>
      <c r="C8" s="256"/>
      <c r="D8" s="256"/>
      <c r="E8" s="256"/>
      <c r="F8" s="256"/>
      <c r="G8" s="256"/>
      <c r="H8" s="189" t="s">
        <v>2235</v>
      </c>
      <c r="I8" s="156">
        <f>IF(indice!$C$130="",indice!$D$7,indice!$C$130)</f>
        <v>0</v>
      </c>
    </row>
    <row r="9" spans="1:9" s="42" customFormat="1" ht="14.25" customHeight="1" x14ac:dyDescent="0.2">
      <c r="A9" s="162" t="s">
        <v>4120</v>
      </c>
      <c r="B9" s="162" t="s">
        <v>4121</v>
      </c>
      <c r="C9" s="162"/>
      <c r="D9" s="162"/>
      <c r="E9" s="162"/>
      <c r="F9" s="162"/>
      <c r="G9" s="162"/>
      <c r="H9" s="189" t="s">
        <v>2221</v>
      </c>
      <c r="I9" s="156">
        <f>indice!$E$10</f>
        <v>0</v>
      </c>
    </row>
    <row r="10" spans="1:9" s="42" customFormat="1" ht="14.25" customHeight="1" x14ac:dyDescent="0.2">
      <c r="A10" s="162" t="s">
        <v>4122</v>
      </c>
      <c r="B10" s="162" t="s">
        <v>4123</v>
      </c>
      <c r="C10" s="162"/>
      <c r="D10" s="162"/>
      <c r="E10" s="162"/>
      <c r="F10" s="162"/>
      <c r="G10" s="162"/>
      <c r="H10" s="189" t="s">
        <v>2221</v>
      </c>
      <c r="I10" s="156">
        <f>indice!$F$10</f>
        <v>0</v>
      </c>
    </row>
    <row r="11" spans="1:9" s="42" customFormat="1" ht="14.25" customHeight="1" x14ac:dyDescent="0.2">
      <c r="A11" s="162" t="s">
        <v>4082</v>
      </c>
      <c r="B11" s="162" t="s">
        <v>4095</v>
      </c>
      <c r="C11" s="162"/>
      <c r="D11" s="162"/>
      <c r="E11" s="162"/>
      <c r="F11" s="162"/>
      <c r="G11" s="162"/>
      <c r="H11" s="189"/>
      <c r="I11" s="156"/>
    </row>
    <row r="12" spans="1:9" s="42" customFormat="1" ht="14.25" customHeight="1" x14ac:dyDescent="0.2">
      <c r="A12" s="172" t="s">
        <v>4153</v>
      </c>
      <c r="B12" s="172" t="s">
        <v>4154</v>
      </c>
      <c r="C12" s="162"/>
      <c r="D12" s="162"/>
      <c r="E12" s="162"/>
      <c r="F12" s="162"/>
      <c r="G12" s="162"/>
      <c r="H12" s="189"/>
      <c r="I12" s="156"/>
    </row>
    <row r="13" spans="1:9" s="42" customFormat="1" ht="14.25" customHeight="1" x14ac:dyDescent="0.2">
      <c r="A13" s="172" t="s">
        <v>4155</v>
      </c>
      <c r="B13" s="172" t="s">
        <v>4156</v>
      </c>
      <c r="C13" s="162"/>
      <c r="D13" s="162"/>
      <c r="E13" s="162"/>
      <c r="F13" s="162"/>
      <c r="G13" s="162"/>
      <c r="H13" s="189"/>
      <c r="I13" s="156"/>
    </row>
    <row r="14" spans="1:9" s="42" customFormat="1" ht="14.25" customHeight="1" x14ac:dyDescent="0.2">
      <c r="A14" s="172"/>
      <c r="B14" s="172"/>
      <c r="C14" s="162"/>
      <c r="D14" s="162"/>
      <c r="E14" s="162"/>
      <c r="F14" s="162"/>
      <c r="G14" s="162"/>
      <c r="H14" s="189"/>
      <c r="I14" s="156"/>
    </row>
    <row r="15" spans="1:9" s="42" customFormat="1" ht="14.25" customHeight="1" x14ac:dyDescent="0.2">
      <c r="A15" s="55" t="s">
        <v>137</v>
      </c>
      <c r="B15" s="55" t="s">
        <v>4077</v>
      </c>
      <c r="C15" s="288" t="s">
        <v>141</v>
      </c>
      <c r="D15" s="288"/>
      <c r="E15" s="55" t="s">
        <v>143</v>
      </c>
      <c r="F15" s="67" t="s">
        <v>145</v>
      </c>
      <c r="G15" s="67" t="s">
        <v>2223</v>
      </c>
      <c r="H15" s="67" t="s">
        <v>148</v>
      </c>
      <c r="I15" s="68" t="s">
        <v>150</v>
      </c>
    </row>
    <row r="16" spans="1:9" s="42" customFormat="1" ht="14.25" customHeight="1" x14ac:dyDescent="0.2">
      <c r="A16" s="56" t="s">
        <v>138</v>
      </c>
      <c r="B16" s="56" t="s">
        <v>4078</v>
      </c>
      <c r="C16" s="290" t="s">
        <v>142</v>
      </c>
      <c r="D16" s="290"/>
      <c r="E16" s="56" t="s">
        <v>144</v>
      </c>
      <c r="F16" s="69" t="s">
        <v>146</v>
      </c>
      <c r="G16" s="69" t="s">
        <v>147</v>
      </c>
      <c r="H16" s="69" t="s">
        <v>149</v>
      </c>
      <c r="I16" s="70" t="s">
        <v>151</v>
      </c>
    </row>
    <row r="17" spans="1:9" s="42" customFormat="1" ht="14.25" customHeight="1" x14ac:dyDescent="0.2">
      <c r="A17" s="22"/>
      <c r="B17" s="22"/>
      <c r="C17" s="22" t="s">
        <v>159</v>
      </c>
      <c r="D17" s="22" t="s">
        <v>0</v>
      </c>
      <c r="E17" s="36" t="s">
        <v>15</v>
      </c>
      <c r="F17" s="36"/>
      <c r="G17" s="36"/>
      <c r="H17" s="36" t="str">
        <f>E17</f>
        <v>€</v>
      </c>
      <c r="I17" s="24">
        <f>$I$9</f>
        <v>0</v>
      </c>
    </row>
    <row r="18" spans="1:9" s="42" customFormat="1" ht="14.25" customHeight="1" x14ac:dyDescent="0.2">
      <c r="A18" s="22">
        <v>82020100000</v>
      </c>
      <c r="B18" s="22" t="s">
        <v>2057</v>
      </c>
      <c r="C18" s="22" t="s">
        <v>784</v>
      </c>
      <c r="D18" s="22" t="s">
        <v>785</v>
      </c>
      <c r="E18" s="36">
        <v>2684.61</v>
      </c>
      <c r="F18" s="35"/>
      <c r="G18" s="36">
        <f t="shared" ref="G18:G42" si="0">IF(F18="",IF($I$8="","",$I$8),F18)</f>
        <v>0</v>
      </c>
      <c r="H18" s="36">
        <f t="shared" ref="H18:H42" si="1">ROUND(E18*(G18),2)</f>
        <v>0</v>
      </c>
      <c r="I18" s="24">
        <f t="shared" ref="I18:I42" si="2">H18*$I$10</f>
        <v>0</v>
      </c>
    </row>
    <row r="19" spans="1:9" s="42" customFormat="1" ht="14.25" customHeight="1" x14ac:dyDescent="0.2">
      <c r="A19" s="22">
        <v>82020200000</v>
      </c>
      <c r="B19" s="22" t="s">
        <v>2058</v>
      </c>
      <c r="C19" s="22" t="s">
        <v>796</v>
      </c>
      <c r="D19" s="22" t="s">
        <v>797</v>
      </c>
      <c r="E19" s="36">
        <v>2760.03</v>
      </c>
      <c r="F19" s="35"/>
      <c r="G19" s="36">
        <f t="shared" si="0"/>
        <v>0</v>
      </c>
      <c r="H19" s="36">
        <f t="shared" si="1"/>
        <v>0</v>
      </c>
      <c r="I19" s="24">
        <f t="shared" si="2"/>
        <v>0</v>
      </c>
    </row>
    <row r="20" spans="1:9" s="42" customFormat="1" ht="14.25" customHeight="1" x14ac:dyDescent="0.2">
      <c r="A20" s="22">
        <v>82020300000</v>
      </c>
      <c r="B20" s="22" t="s">
        <v>3489</v>
      </c>
      <c r="C20" s="22" t="s">
        <v>797</v>
      </c>
      <c r="D20" s="22" t="s">
        <v>800</v>
      </c>
      <c r="E20" s="36">
        <v>2872.56</v>
      </c>
      <c r="F20" s="35"/>
      <c r="G20" s="36">
        <f t="shared" si="0"/>
        <v>0</v>
      </c>
      <c r="H20" s="36">
        <f t="shared" si="1"/>
        <v>0</v>
      </c>
      <c r="I20" s="24">
        <f t="shared" si="2"/>
        <v>0</v>
      </c>
    </row>
    <row r="21" spans="1:9" s="42" customFormat="1" ht="14.25" customHeight="1" x14ac:dyDescent="0.2">
      <c r="A21" s="22">
        <v>82020310000</v>
      </c>
      <c r="B21" s="22" t="s">
        <v>3490</v>
      </c>
      <c r="C21" s="22" t="s">
        <v>807</v>
      </c>
      <c r="D21" s="22" t="s">
        <v>808</v>
      </c>
      <c r="E21" s="36">
        <v>3256.13</v>
      </c>
      <c r="F21" s="35"/>
      <c r="G21" s="36">
        <f t="shared" si="0"/>
        <v>0</v>
      </c>
      <c r="H21" s="36">
        <f t="shared" si="1"/>
        <v>0</v>
      </c>
      <c r="I21" s="24">
        <f t="shared" si="2"/>
        <v>0</v>
      </c>
    </row>
    <row r="22" spans="1:9" s="42" customFormat="1" ht="14.25" customHeight="1" x14ac:dyDescent="0.2">
      <c r="A22" s="22">
        <v>82020400000</v>
      </c>
      <c r="B22" s="22" t="s">
        <v>2059</v>
      </c>
      <c r="C22" s="22" t="s">
        <v>796</v>
      </c>
      <c r="D22" s="22" t="s">
        <v>797</v>
      </c>
      <c r="E22" s="36">
        <v>2696.55</v>
      </c>
      <c r="F22" s="35"/>
      <c r="G22" s="36">
        <f t="shared" si="0"/>
        <v>0</v>
      </c>
      <c r="H22" s="36">
        <f t="shared" si="1"/>
        <v>0</v>
      </c>
      <c r="I22" s="24">
        <f t="shared" si="2"/>
        <v>0</v>
      </c>
    </row>
    <row r="23" spans="1:9" s="42" customFormat="1" ht="14.25" customHeight="1" x14ac:dyDescent="0.2">
      <c r="A23" s="22">
        <v>82020500000</v>
      </c>
      <c r="B23" s="22" t="s">
        <v>3491</v>
      </c>
      <c r="C23" s="22" t="s">
        <v>797</v>
      </c>
      <c r="D23" s="22" t="s">
        <v>800</v>
      </c>
      <c r="E23" s="36">
        <v>2766.03</v>
      </c>
      <c r="F23" s="35"/>
      <c r="G23" s="36">
        <f t="shared" si="0"/>
        <v>0</v>
      </c>
      <c r="H23" s="36">
        <f t="shared" si="1"/>
        <v>0</v>
      </c>
      <c r="I23" s="24">
        <f t="shared" si="2"/>
        <v>0</v>
      </c>
    </row>
    <row r="24" spans="1:9" s="42" customFormat="1" ht="14.25" customHeight="1" x14ac:dyDescent="0.2">
      <c r="A24" s="22">
        <v>82020600000</v>
      </c>
      <c r="B24" s="22" t="s">
        <v>2060</v>
      </c>
      <c r="C24" s="22" t="s">
        <v>807</v>
      </c>
      <c r="D24" s="22" t="s">
        <v>808</v>
      </c>
      <c r="E24" s="36">
        <v>2910.9</v>
      </c>
      <c r="F24" s="35"/>
      <c r="G24" s="36">
        <f t="shared" si="0"/>
        <v>0</v>
      </c>
      <c r="H24" s="36">
        <f t="shared" si="1"/>
        <v>0</v>
      </c>
      <c r="I24" s="24">
        <f t="shared" si="2"/>
        <v>0</v>
      </c>
    </row>
    <row r="25" spans="1:9" s="42" customFormat="1" ht="14.25" customHeight="1" x14ac:dyDescent="0.2">
      <c r="A25" s="22">
        <v>82020610000</v>
      </c>
      <c r="B25" s="22" t="s">
        <v>3492</v>
      </c>
      <c r="C25" s="22" t="s">
        <v>808</v>
      </c>
      <c r="D25" s="22" t="s">
        <v>810</v>
      </c>
      <c r="E25" s="36">
        <v>3187.64</v>
      </c>
      <c r="F25" s="35"/>
      <c r="G25" s="36">
        <f t="shared" si="0"/>
        <v>0</v>
      </c>
      <c r="H25" s="36">
        <f t="shared" si="1"/>
        <v>0</v>
      </c>
      <c r="I25" s="24">
        <f t="shared" si="2"/>
        <v>0</v>
      </c>
    </row>
    <row r="26" spans="1:9" s="42" customFormat="1" ht="14.25" customHeight="1" x14ac:dyDescent="0.2">
      <c r="A26" s="22">
        <v>82020650000</v>
      </c>
      <c r="B26" s="22" t="s">
        <v>3493</v>
      </c>
      <c r="C26" s="22" t="s">
        <v>807</v>
      </c>
      <c r="D26" s="22" t="s">
        <v>808</v>
      </c>
      <c r="E26" s="36">
        <v>3124.06</v>
      </c>
      <c r="F26" s="35"/>
      <c r="G26" s="36">
        <f t="shared" si="0"/>
        <v>0</v>
      </c>
      <c r="H26" s="36">
        <f t="shared" si="1"/>
        <v>0</v>
      </c>
      <c r="I26" s="24">
        <f t="shared" si="2"/>
        <v>0</v>
      </c>
    </row>
    <row r="27" spans="1:9" s="42" customFormat="1" ht="14.25" customHeight="1" x14ac:dyDescent="0.2">
      <c r="A27" s="22">
        <v>82020700000</v>
      </c>
      <c r="B27" s="22" t="s">
        <v>3494</v>
      </c>
      <c r="C27" s="22" t="s">
        <v>808</v>
      </c>
      <c r="D27" s="22" t="s">
        <v>810</v>
      </c>
      <c r="E27" s="36">
        <v>3224.65</v>
      </c>
      <c r="F27" s="35"/>
      <c r="G27" s="36">
        <f t="shared" si="0"/>
        <v>0</v>
      </c>
      <c r="H27" s="36">
        <f t="shared" si="1"/>
        <v>0</v>
      </c>
      <c r="I27" s="24">
        <f t="shared" si="2"/>
        <v>0</v>
      </c>
    </row>
    <row r="28" spans="1:9" s="42" customFormat="1" ht="14.25" customHeight="1" x14ac:dyDescent="0.2">
      <c r="A28" s="22">
        <v>82020800000</v>
      </c>
      <c r="B28" s="22" t="s">
        <v>3495</v>
      </c>
      <c r="C28" s="22" t="s">
        <v>821</v>
      </c>
      <c r="D28" s="22" t="s">
        <v>822</v>
      </c>
      <c r="E28" s="36">
        <v>3470.07</v>
      </c>
      <c r="F28" s="35"/>
      <c r="G28" s="36">
        <f t="shared" si="0"/>
        <v>0</v>
      </c>
      <c r="H28" s="36">
        <f t="shared" si="1"/>
        <v>0</v>
      </c>
      <c r="I28" s="24">
        <f t="shared" si="2"/>
        <v>0</v>
      </c>
    </row>
    <row r="29" spans="1:9" s="42" customFormat="1" ht="14.25" customHeight="1" x14ac:dyDescent="0.2">
      <c r="A29" s="22">
        <v>82021000000</v>
      </c>
      <c r="B29" s="22" t="s">
        <v>3496</v>
      </c>
      <c r="C29" s="22" t="s">
        <v>808</v>
      </c>
      <c r="D29" s="22" t="s">
        <v>810</v>
      </c>
      <c r="E29" s="36">
        <v>4083.36</v>
      </c>
      <c r="F29" s="35"/>
      <c r="G29" s="36">
        <f t="shared" si="0"/>
        <v>0</v>
      </c>
      <c r="H29" s="36">
        <f t="shared" si="1"/>
        <v>0</v>
      </c>
      <c r="I29" s="24">
        <f t="shared" si="2"/>
        <v>0</v>
      </c>
    </row>
    <row r="30" spans="1:9" s="42" customFormat="1" ht="14.25" customHeight="1" x14ac:dyDescent="0.2">
      <c r="A30" s="22">
        <v>82020900000</v>
      </c>
      <c r="B30" s="22" t="s">
        <v>3497</v>
      </c>
      <c r="C30" s="22" t="s">
        <v>821</v>
      </c>
      <c r="D30" s="22" t="s">
        <v>822</v>
      </c>
      <c r="E30" s="36">
        <v>4267.72</v>
      </c>
      <c r="F30" s="35"/>
      <c r="G30" s="36">
        <f t="shared" si="0"/>
        <v>0</v>
      </c>
      <c r="H30" s="36">
        <f t="shared" si="1"/>
        <v>0</v>
      </c>
      <c r="I30" s="24">
        <f t="shared" si="2"/>
        <v>0</v>
      </c>
    </row>
    <row r="31" spans="1:9" s="42" customFormat="1" ht="14.25" customHeight="1" x14ac:dyDescent="0.2">
      <c r="A31" s="22">
        <v>82021100000</v>
      </c>
      <c r="B31" s="22" t="s">
        <v>4460</v>
      </c>
      <c r="C31" s="22" t="s">
        <v>2049</v>
      </c>
      <c r="D31" s="22" t="s">
        <v>2051</v>
      </c>
      <c r="E31" s="36">
        <v>5512.02</v>
      </c>
      <c r="F31" s="35"/>
      <c r="G31" s="36">
        <f t="shared" si="0"/>
        <v>0</v>
      </c>
      <c r="H31" s="36">
        <f t="shared" si="1"/>
        <v>0</v>
      </c>
      <c r="I31" s="24">
        <f t="shared" si="2"/>
        <v>0</v>
      </c>
    </row>
    <row r="32" spans="1:9" s="42" customFormat="1" ht="14.25" customHeight="1" x14ac:dyDescent="0.2">
      <c r="A32" s="22">
        <v>82021200000</v>
      </c>
      <c r="B32" s="22" t="s">
        <v>3498</v>
      </c>
      <c r="C32" s="22" t="s">
        <v>2061</v>
      </c>
      <c r="D32" s="22" t="s">
        <v>2062</v>
      </c>
      <c r="E32" s="36">
        <v>5848.52</v>
      </c>
      <c r="F32" s="35"/>
      <c r="G32" s="36">
        <f t="shared" si="0"/>
        <v>0</v>
      </c>
      <c r="H32" s="36">
        <f t="shared" si="1"/>
        <v>0</v>
      </c>
      <c r="I32" s="24">
        <f t="shared" si="2"/>
        <v>0</v>
      </c>
    </row>
    <row r="33" spans="1:9" s="42" customFormat="1" ht="14.25" customHeight="1" x14ac:dyDescent="0.2">
      <c r="A33" s="22">
        <v>82021250000</v>
      </c>
      <c r="B33" s="22" t="s">
        <v>3499</v>
      </c>
      <c r="C33" s="22" t="s">
        <v>2051</v>
      </c>
      <c r="D33" s="22" t="s">
        <v>2052</v>
      </c>
      <c r="E33" s="36">
        <v>6006.37</v>
      </c>
      <c r="F33" s="35"/>
      <c r="G33" s="36">
        <f t="shared" si="0"/>
        <v>0</v>
      </c>
      <c r="H33" s="36">
        <f t="shared" si="1"/>
        <v>0</v>
      </c>
      <c r="I33" s="24">
        <f t="shared" si="2"/>
        <v>0</v>
      </c>
    </row>
    <row r="34" spans="1:9" s="42" customFormat="1" ht="14.25" customHeight="1" x14ac:dyDescent="0.2">
      <c r="A34" s="22">
        <v>82022100000</v>
      </c>
      <c r="B34" s="22" t="s">
        <v>7429</v>
      </c>
      <c r="C34" s="22" t="s">
        <v>821</v>
      </c>
      <c r="D34" s="22" t="s">
        <v>822</v>
      </c>
      <c r="E34" s="36">
        <v>6038.65</v>
      </c>
      <c r="F34" s="35"/>
      <c r="G34" s="36">
        <f>IF(F34="",IF($I$8="","",$I$8),F34)</f>
        <v>0</v>
      </c>
      <c r="H34" s="36">
        <f>ROUND(E34*(G34),2)</f>
        <v>0</v>
      </c>
      <c r="I34" s="24">
        <f>H34*$I$10</f>
        <v>0</v>
      </c>
    </row>
    <row r="35" spans="1:9" s="42" customFormat="1" ht="14.25" customHeight="1" x14ac:dyDescent="0.2">
      <c r="A35" s="22">
        <v>82022200000</v>
      </c>
      <c r="B35" s="22" t="s">
        <v>7430</v>
      </c>
      <c r="C35" s="22" t="s">
        <v>2049</v>
      </c>
      <c r="D35" s="22" t="s">
        <v>2051</v>
      </c>
      <c r="E35" s="36">
        <v>7024.71</v>
      </c>
      <c r="F35" s="35"/>
      <c r="G35" s="36">
        <f>IF(F35="",IF($I$8="","",$I$8),F35)</f>
        <v>0</v>
      </c>
      <c r="H35" s="36">
        <f>ROUND(E35*(G35),2)</f>
        <v>0</v>
      </c>
      <c r="I35" s="24">
        <f>H35*$I$10</f>
        <v>0</v>
      </c>
    </row>
    <row r="36" spans="1:9" s="42" customFormat="1" ht="14.25" customHeight="1" x14ac:dyDescent="0.2">
      <c r="A36" s="22">
        <v>82022300000</v>
      </c>
      <c r="B36" s="22" t="s">
        <v>7431</v>
      </c>
      <c r="C36" s="22" t="s">
        <v>2051</v>
      </c>
      <c r="D36" s="22" t="s">
        <v>2052</v>
      </c>
      <c r="E36" s="36">
        <v>7354.46</v>
      </c>
      <c r="F36" s="35"/>
      <c r="G36" s="36">
        <f>IF(F36="",IF($I$8="","",$I$8),F36)</f>
        <v>0</v>
      </c>
      <c r="H36" s="36">
        <f>ROUND(E36*(G36),2)</f>
        <v>0</v>
      </c>
      <c r="I36" s="24">
        <f>H36*$I$10</f>
        <v>0</v>
      </c>
    </row>
    <row r="37" spans="1:9" s="42" customFormat="1" ht="14.25" customHeight="1" x14ac:dyDescent="0.2">
      <c r="A37" s="22">
        <v>82022400000</v>
      </c>
      <c r="B37" s="22" t="s">
        <v>7432</v>
      </c>
      <c r="C37" s="22" t="s">
        <v>2052</v>
      </c>
      <c r="D37" s="22" t="s">
        <v>2063</v>
      </c>
      <c r="E37" s="36">
        <v>8614.24</v>
      </c>
      <c r="F37" s="35"/>
      <c r="G37" s="36">
        <f>IF(F37="",IF($I$8="","",$I$8),F37)</f>
        <v>0</v>
      </c>
      <c r="H37" s="36">
        <f>ROUND(E37*(G37),2)</f>
        <v>0</v>
      </c>
      <c r="I37" s="24">
        <f>H37*$I$10</f>
        <v>0</v>
      </c>
    </row>
    <row r="38" spans="1:9" s="42" customFormat="1" ht="14.25" customHeight="1" x14ac:dyDescent="0.2">
      <c r="A38" s="22">
        <v>82021290000</v>
      </c>
      <c r="B38" s="22" t="s">
        <v>4461</v>
      </c>
      <c r="C38" s="22" t="s">
        <v>2051</v>
      </c>
      <c r="D38" s="22" t="s">
        <v>2052</v>
      </c>
      <c r="E38" s="36">
        <v>7694.16</v>
      </c>
      <c r="F38" s="35"/>
      <c r="G38" s="36">
        <f t="shared" si="0"/>
        <v>0</v>
      </c>
      <c r="H38" s="36">
        <f t="shared" si="1"/>
        <v>0</v>
      </c>
      <c r="I38" s="24">
        <f t="shared" si="2"/>
        <v>0</v>
      </c>
    </row>
    <row r="39" spans="1:9" s="42" customFormat="1" ht="14.25" customHeight="1" x14ac:dyDescent="0.2">
      <c r="A39" s="22">
        <v>82021300000</v>
      </c>
      <c r="B39" s="22" t="s">
        <v>4462</v>
      </c>
      <c r="C39" s="22" t="s">
        <v>2052</v>
      </c>
      <c r="D39" s="22" t="s">
        <v>2063</v>
      </c>
      <c r="E39" s="36">
        <v>8850.7199999999993</v>
      </c>
      <c r="F39" s="35"/>
      <c r="G39" s="36">
        <f t="shared" si="0"/>
        <v>0</v>
      </c>
      <c r="H39" s="36">
        <f t="shared" si="1"/>
        <v>0</v>
      </c>
      <c r="I39" s="24">
        <f t="shared" si="2"/>
        <v>0</v>
      </c>
    </row>
    <row r="40" spans="1:9" s="42" customFormat="1" ht="14.25" customHeight="1" x14ac:dyDescent="0.2">
      <c r="A40" s="22">
        <v>82021310000</v>
      </c>
      <c r="B40" s="22" t="s">
        <v>4463</v>
      </c>
      <c r="C40" s="22" t="s">
        <v>2063</v>
      </c>
      <c r="D40" s="22" t="s">
        <v>2064</v>
      </c>
      <c r="E40" s="36">
        <v>11192.85</v>
      </c>
      <c r="F40" s="35"/>
      <c r="G40" s="36">
        <f t="shared" si="0"/>
        <v>0</v>
      </c>
      <c r="H40" s="36">
        <f t="shared" si="1"/>
        <v>0</v>
      </c>
      <c r="I40" s="24">
        <f t="shared" si="2"/>
        <v>0</v>
      </c>
    </row>
    <row r="41" spans="1:9" s="42" customFormat="1" ht="14.25" customHeight="1" x14ac:dyDescent="0.2">
      <c r="A41" s="22">
        <v>82021400000</v>
      </c>
      <c r="B41" s="22" t="s">
        <v>4464</v>
      </c>
      <c r="C41" s="22" t="s">
        <v>2052</v>
      </c>
      <c r="D41" s="22" t="s">
        <v>2063</v>
      </c>
      <c r="E41" s="36">
        <v>10821.85</v>
      </c>
      <c r="F41" s="35"/>
      <c r="G41" s="36">
        <f t="shared" si="0"/>
        <v>0</v>
      </c>
      <c r="H41" s="36">
        <f t="shared" si="1"/>
        <v>0</v>
      </c>
      <c r="I41" s="24">
        <f t="shared" si="2"/>
        <v>0</v>
      </c>
    </row>
    <row r="42" spans="1:9" s="42" customFormat="1" ht="14.25" customHeight="1" x14ac:dyDescent="0.2">
      <c r="A42" s="22">
        <v>82021410000</v>
      </c>
      <c r="B42" s="22" t="s">
        <v>4465</v>
      </c>
      <c r="C42" s="22" t="s">
        <v>2063</v>
      </c>
      <c r="D42" s="22" t="s">
        <v>2064</v>
      </c>
      <c r="E42" s="36">
        <v>13455.13</v>
      </c>
      <c r="F42" s="35"/>
      <c r="G42" s="36">
        <f t="shared" si="0"/>
        <v>0</v>
      </c>
      <c r="H42" s="36">
        <f t="shared" si="1"/>
        <v>0</v>
      </c>
      <c r="I42" s="24">
        <f t="shared" si="2"/>
        <v>0</v>
      </c>
    </row>
    <row r="44" spans="1:9" s="42" customFormat="1" ht="14.25" customHeight="1" x14ac:dyDescent="0.2">
      <c r="A44" s="22">
        <v>82120100000</v>
      </c>
      <c r="B44" s="22" t="s">
        <v>2065</v>
      </c>
      <c r="C44" s="22" t="s">
        <v>784</v>
      </c>
      <c r="D44" s="22" t="s">
        <v>785</v>
      </c>
      <c r="E44" s="36">
        <v>2382.85</v>
      </c>
      <c r="F44" s="35"/>
      <c r="G44" s="36">
        <f t="shared" ref="G44:G53" si="3">IF(F44="",IF($I$8="","",$I$8),F44)</f>
        <v>0</v>
      </c>
      <c r="H44" s="36">
        <f t="shared" ref="H44:H53" si="4">ROUND(E44*(G44),2)</f>
        <v>0</v>
      </c>
      <c r="I44" s="24">
        <f t="shared" ref="I44:I53" si="5">H44*$I$10</f>
        <v>0</v>
      </c>
    </row>
    <row r="45" spans="1:9" s="42" customFormat="1" ht="14.25" customHeight="1" x14ac:dyDescent="0.2">
      <c r="A45" s="22">
        <v>82120200000</v>
      </c>
      <c r="B45" s="22" t="s">
        <v>2066</v>
      </c>
      <c r="C45" s="22" t="s">
        <v>796</v>
      </c>
      <c r="D45" s="22" t="s">
        <v>797</v>
      </c>
      <c r="E45" s="36">
        <v>2464.3200000000002</v>
      </c>
      <c r="F45" s="35"/>
      <c r="G45" s="36">
        <f t="shared" si="3"/>
        <v>0</v>
      </c>
      <c r="H45" s="36">
        <f t="shared" si="4"/>
        <v>0</v>
      </c>
      <c r="I45" s="24">
        <f t="shared" si="5"/>
        <v>0</v>
      </c>
    </row>
    <row r="46" spans="1:9" s="42" customFormat="1" ht="14.25" customHeight="1" x14ac:dyDescent="0.2">
      <c r="A46" s="22">
        <v>82120300000</v>
      </c>
      <c r="B46" s="22" t="s">
        <v>4466</v>
      </c>
      <c r="C46" s="22" t="s">
        <v>797</v>
      </c>
      <c r="D46" s="22" t="s">
        <v>800</v>
      </c>
      <c r="E46" s="36">
        <v>2590.0100000000002</v>
      </c>
      <c r="F46" s="35"/>
      <c r="G46" s="36">
        <f t="shared" si="3"/>
        <v>0</v>
      </c>
      <c r="H46" s="36">
        <f t="shared" si="4"/>
        <v>0</v>
      </c>
      <c r="I46" s="24">
        <f t="shared" si="5"/>
        <v>0</v>
      </c>
    </row>
    <row r="47" spans="1:9" s="42" customFormat="1" ht="14.25" customHeight="1" x14ac:dyDescent="0.2">
      <c r="A47" s="22">
        <v>82120310000</v>
      </c>
      <c r="B47" s="22" t="s">
        <v>2067</v>
      </c>
      <c r="C47" s="22" t="s">
        <v>807</v>
      </c>
      <c r="D47" s="22" t="s">
        <v>808</v>
      </c>
      <c r="E47" s="36">
        <v>3162.2</v>
      </c>
      <c r="F47" s="35"/>
      <c r="G47" s="36">
        <f t="shared" si="3"/>
        <v>0</v>
      </c>
      <c r="H47" s="36">
        <f t="shared" si="4"/>
        <v>0</v>
      </c>
      <c r="I47" s="24">
        <f t="shared" si="5"/>
        <v>0</v>
      </c>
    </row>
    <row r="48" spans="1:9" s="42" customFormat="1" ht="14.25" customHeight="1" x14ac:dyDescent="0.2">
      <c r="A48" s="22">
        <v>82120400000</v>
      </c>
      <c r="B48" s="22" t="s">
        <v>2068</v>
      </c>
      <c r="C48" s="22" t="s">
        <v>796</v>
      </c>
      <c r="D48" s="22" t="s">
        <v>797</v>
      </c>
      <c r="E48" s="36">
        <v>2400.84</v>
      </c>
      <c r="F48" s="35"/>
      <c r="G48" s="36">
        <f t="shared" si="3"/>
        <v>0</v>
      </c>
      <c r="H48" s="36">
        <f t="shared" si="4"/>
        <v>0</v>
      </c>
      <c r="I48" s="24">
        <f t="shared" si="5"/>
        <v>0</v>
      </c>
    </row>
    <row r="49" spans="1:9" s="42" customFormat="1" ht="14.25" customHeight="1" x14ac:dyDescent="0.2">
      <c r="A49" s="22">
        <v>82120500000</v>
      </c>
      <c r="B49" s="22" t="s">
        <v>4467</v>
      </c>
      <c r="C49" s="22" t="s">
        <v>797</v>
      </c>
      <c r="D49" s="22" t="s">
        <v>800</v>
      </c>
      <c r="E49" s="36">
        <v>2483.41</v>
      </c>
      <c r="F49" s="35"/>
      <c r="G49" s="36">
        <f t="shared" si="3"/>
        <v>0</v>
      </c>
      <c r="H49" s="36">
        <f t="shared" si="4"/>
        <v>0</v>
      </c>
      <c r="I49" s="24">
        <f t="shared" si="5"/>
        <v>0</v>
      </c>
    </row>
    <row r="50" spans="1:9" s="42" customFormat="1" ht="14.25" customHeight="1" x14ac:dyDescent="0.2">
      <c r="A50" s="22">
        <v>82120600000</v>
      </c>
      <c r="B50" s="22" t="s">
        <v>2069</v>
      </c>
      <c r="C50" s="22" t="s">
        <v>807</v>
      </c>
      <c r="D50" s="22" t="s">
        <v>808</v>
      </c>
      <c r="E50" s="36">
        <v>2835.47</v>
      </c>
      <c r="F50" s="35"/>
      <c r="G50" s="36">
        <f t="shared" si="3"/>
        <v>0</v>
      </c>
      <c r="H50" s="36">
        <f t="shared" si="4"/>
        <v>0</v>
      </c>
      <c r="I50" s="24">
        <f t="shared" si="5"/>
        <v>0</v>
      </c>
    </row>
    <row r="51" spans="1:9" s="42" customFormat="1" ht="14.25" customHeight="1" x14ac:dyDescent="0.2">
      <c r="A51" s="22">
        <v>82120610000</v>
      </c>
      <c r="B51" s="22" t="s">
        <v>4468</v>
      </c>
      <c r="C51" s="22" t="s">
        <v>808</v>
      </c>
      <c r="D51" s="22" t="s">
        <v>810</v>
      </c>
      <c r="E51" s="36">
        <v>3112.18</v>
      </c>
      <c r="F51" s="35"/>
      <c r="G51" s="36">
        <f t="shared" si="3"/>
        <v>0</v>
      </c>
      <c r="H51" s="36">
        <f t="shared" si="4"/>
        <v>0</v>
      </c>
      <c r="I51" s="24">
        <f t="shared" si="5"/>
        <v>0</v>
      </c>
    </row>
    <row r="52" spans="1:9" s="42" customFormat="1" ht="14.25" customHeight="1" x14ac:dyDescent="0.2">
      <c r="A52" s="22">
        <v>82120650000</v>
      </c>
      <c r="B52" s="22" t="s">
        <v>4469</v>
      </c>
      <c r="C52" s="22" t="s">
        <v>807</v>
      </c>
      <c r="D52" s="22" t="s">
        <v>808</v>
      </c>
      <c r="E52" s="36">
        <v>2878.58</v>
      </c>
      <c r="F52" s="35"/>
      <c r="G52" s="36">
        <f t="shared" si="3"/>
        <v>0</v>
      </c>
      <c r="H52" s="36">
        <f t="shared" si="4"/>
        <v>0</v>
      </c>
      <c r="I52" s="24">
        <f t="shared" si="5"/>
        <v>0</v>
      </c>
    </row>
    <row r="53" spans="1:9" s="42" customFormat="1" ht="14.25" customHeight="1" x14ac:dyDescent="0.2">
      <c r="A53" s="22">
        <v>82120700000</v>
      </c>
      <c r="B53" s="22" t="s">
        <v>4470</v>
      </c>
      <c r="C53" s="22" t="s">
        <v>808</v>
      </c>
      <c r="D53" s="22" t="s">
        <v>810</v>
      </c>
      <c r="E53" s="36">
        <v>3004.31</v>
      </c>
      <c r="F53" s="35"/>
      <c r="G53" s="36">
        <f t="shared" si="3"/>
        <v>0</v>
      </c>
      <c r="H53" s="36">
        <f t="shared" si="4"/>
        <v>0</v>
      </c>
      <c r="I53" s="24">
        <f t="shared" si="5"/>
        <v>0</v>
      </c>
    </row>
    <row r="55" spans="1:9" s="42" customFormat="1" ht="14.25" customHeight="1" x14ac:dyDescent="0.2">
      <c r="A55" s="22">
        <v>84020101000</v>
      </c>
      <c r="B55" s="22" t="s">
        <v>2070</v>
      </c>
      <c r="C55" s="22" t="s">
        <v>2071</v>
      </c>
      <c r="D55" s="22" t="s">
        <v>2072</v>
      </c>
      <c r="E55" s="36">
        <v>4392.71</v>
      </c>
      <c r="F55" s="35"/>
      <c r="G55" s="36">
        <f t="shared" ref="G55:G70" si="6">IF(F55="",IF($I$8="","",$I$8),F55)</f>
        <v>0</v>
      </c>
      <c r="H55" s="36">
        <f t="shared" ref="H55:H70" si="7">ROUND(E55*(G55),2)</f>
        <v>0</v>
      </c>
      <c r="I55" s="24">
        <f t="shared" ref="I55:I70" si="8">H55*$I$10</f>
        <v>0</v>
      </c>
    </row>
    <row r="56" spans="1:9" s="42" customFormat="1" ht="14.25" customHeight="1" x14ac:dyDescent="0.2">
      <c r="A56" s="22">
        <v>84000880000</v>
      </c>
      <c r="B56" s="22" t="s">
        <v>2073</v>
      </c>
      <c r="C56" s="22" t="s">
        <v>2074</v>
      </c>
      <c r="D56" s="22" t="s">
        <v>2075</v>
      </c>
      <c r="E56" s="36">
        <v>4674.67</v>
      </c>
      <c r="F56" s="35"/>
      <c r="G56" s="36">
        <f t="shared" si="6"/>
        <v>0</v>
      </c>
      <c r="H56" s="36">
        <f t="shared" si="7"/>
        <v>0</v>
      </c>
      <c r="I56" s="24">
        <f t="shared" si="8"/>
        <v>0</v>
      </c>
    </row>
    <row r="57" spans="1:9" s="42" customFormat="1" ht="14.25" customHeight="1" x14ac:dyDescent="0.2">
      <c r="A57" s="22">
        <v>84020201000</v>
      </c>
      <c r="B57" s="22" t="s">
        <v>3500</v>
      </c>
      <c r="C57" s="22" t="s">
        <v>2075</v>
      </c>
      <c r="D57" s="22" t="s">
        <v>2076</v>
      </c>
      <c r="E57" s="36">
        <v>4847.8</v>
      </c>
      <c r="F57" s="35"/>
      <c r="G57" s="36">
        <f t="shared" si="6"/>
        <v>0</v>
      </c>
      <c r="H57" s="36">
        <f t="shared" si="7"/>
        <v>0</v>
      </c>
      <c r="I57" s="24">
        <f t="shared" si="8"/>
        <v>0</v>
      </c>
    </row>
    <row r="58" spans="1:9" s="42" customFormat="1" ht="14.25" customHeight="1" x14ac:dyDescent="0.2">
      <c r="A58" s="22">
        <v>84020301000</v>
      </c>
      <c r="B58" s="22" t="s">
        <v>3501</v>
      </c>
      <c r="C58" s="22" t="s">
        <v>2077</v>
      </c>
      <c r="D58" s="22" t="s">
        <v>2078</v>
      </c>
      <c r="E58" s="36">
        <v>5660.71</v>
      </c>
      <c r="F58" s="35"/>
      <c r="G58" s="36">
        <f t="shared" si="6"/>
        <v>0</v>
      </c>
      <c r="H58" s="36">
        <f t="shared" si="7"/>
        <v>0</v>
      </c>
      <c r="I58" s="24">
        <f t="shared" si="8"/>
        <v>0</v>
      </c>
    </row>
    <row r="59" spans="1:9" s="42" customFormat="1" ht="14.25" customHeight="1" x14ac:dyDescent="0.2">
      <c r="A59" s="22">
        <v>84020401000</v>
      </c>
      <c r="B59" s="22" t="s">
        <v>2079</v>
      </c>
      <c r="C59" s="22" t="s">
        <v>2074</v>
      </c>
      <c r="D59" s="22" t="s">
        <v>2075</v>
      </c>
      <c r="E59" s="36">
        <v>5228.72</v>
      </c>
      <c r="F59" s="35"/>
      <c r="G59" s="36">
        <f t="shared" si="6"/>
        <v>0</v>
      </c>
      <c r="H59" s="36">
        <f t="shared" si="7"/>
        <v>0</v>
      </c>
      <c r="I59" s="24">
        <f t="shared" si="8"/>
        <v>0</v>
      </c>
    </row>
    <row r="60" spans="1:9" s="42" customFormat="1" ht="14.25" customHeight="1" x14ac:dyDescent="0.2">
      <c r="A60" s="22">
        <v>84000630000</v>
      </c>
      <c r="B60" s="22" t="s">
        <v>3502</v>
      </c>
      <c r="C60" s="22" t="s">
        <v>2075</v>
      </c>
      <c r="D60" s="22" t="s">
        <v>2076</v>
      </c>
      <c r="E60" s="36">
        <v>5361.93</v>
      </c>
      <c r="F60" s="35"/>
      <c r="G60" s="36">
        <f t="shared" si="6"/>
        <v>0</v>
      </c>
      <c r="H60" s="36">
        <f t="shared" si="7"/>
        <v>0</v>
      </c>
      <c r="I60" s="24">
        <f t="shared" si="8"/>
        <v>0</v>
      </c>
    </row>
    <row r="61" spans="1:9" s="42" customFormat="1" ht="14.25" customHeight="1" x14ac:dyDescent="0.2">
      <c r="A61" s="22">
        <v>84000640000</v>
      </c>
      <c r="B61" s="22" t="s">
        <v>2080</v>
      </c>
      <c r="C61" s="22" t="s">
        <v>2077</v>
      </c>
      <c r="D61" s="22" t="s">
        <v>2078</v>
      </c>
      <c r="E61" s="36">
        <v>5749.76</v>
      </c>
      <c r="F61" s="35"/>
      <c r="G61" s="36">
        <f t="shared" si="6"/>
        <v>0</v>
      </c>
      <c r="H61" s="36">
        <f t="shared" si="7"/>
        <v>0</v>
      </c>
      <c r="I61" s="24">
        <f t="shared" si="8"/>
        <v>0</v>
      </c>
    </row>
    <row r="62" spans="1:9" s="42" customFormat="1" ht="14.25" customHeight="1" x14ac:dyDescent="0.2">
      <c r="A62" s="22">
        <v>84000790000</v>
      </c>
      <c r="B62" s="22" t="s">
        <v>2081</v>
      </c>
      <c r="C62" s="22" t="s">
        <v>2078</v>
      </c>
      <c r="D62" s="22" t="s">
        <v>2082</v>
      </c>
      <c r="E62" s="36">
        <v>6468.69</v>
      </c>
      <c r="F62" s="35"/>
      <c r="G62" s="36">
        <f t="shared" si="6"/>
        <v>0</v>
      </c>
      <c r="H62" s="36">
        <f t="shared" si="7"/>
        <v>0</v>
      </c>
      <c r="I62" s="24">
        <f t="shared" si="8"/>
        <v>0</v>
      </c>
    </row>
    <row r="63" spans="1:9" s="42" customFormat="1" ht="14.25" customHeight="1" x14ac:dyDescent="0.2">
      <c r="A63" s="22">
        <v>84001260000</v>
      </c>
      <c r="B63" s="22" t="s">
        <v>3503</v>
      </c>
      <c r="C63" s="22" t="s">
        <v>2077</v>
      </c>
      <c r="D63" s="22" t="s">
        <v>2078</v>
      </c>
      <c r="E63" s="36">
        <v>6176.83</v>
      </c>
      <c r="F63" s="35"/>
      <c r="G63" s="36">
        <f t="shared" si="6"/>
        <v>0</v>
      </c>
      <c r="H63" s="36">
        <f t="shared" si="7"/>
        <v>0</v>
      </c>
      <c r="I63" s="24">
        <f t="shared" si="8"/>
        <v>0</v>
      </c>
    </row>
    <row r="64" spans="1:9" s="42" customFormat="1" ht="14.25" customHeight="1" x14ac:dyDescent="0.2">
      <c r="A64" s="22">
        <v>84000500000</v>
      </c>
      <c r="B64" s="22" t="s">
        <v>3504</v>
      </c>
      <c r="C64" s="22" t="s">
        <v>2078</v>
      </c>
      <c r="D64" s="22" t="s">
        <v>2082</v>
      </c>
      <c r="E64" s="36">
        <v>6328.55</v>
      </c>
      <c r="F64" s="35"/>
      <c r="G64" s="36">
        <f t="shared" si="6"/>
        <v>0</v>
      </c>
      <c r="H64" s="36">
        <f t="shared" si="7"/>
        <v>0</v>
      </c>
      <c r="I64" s="24">
        <f t="shared" si="8"/>
        <v>0</v>
      </c>
    </row>
    <row r="65" spans="1:9" s="42" customFormat="1" ht="14.25" customHeight="1" x14ac:dyDescent="0.2">
      <c r="A65" s="22">
        <v>84000510000</v>
      </c>
      <c r="B65" s="22" t="s">
        <v>3505</v>
      </c>
      <c r="C65" s="22" t="s">
        <v>2083</v>
      </c>
      <c r="D65" s="22" t="s">
        <v>2084</v>
      </c>
      <c r="E65" s="36">
        <v>6735.8</v>
      </c>
      <c r="F65" s="35"/>
      <c r="G65" s="36">
        <f t="shared" si="6"/>
        <v>0</v>
      </c>
      <c r="H65" s="36">
        <f t="shared" si="7"/>
        <v>0</v>
      </c>
      <c r="I65" s="24">
        <f t="shared" si="8"/>
        <v>0</v>
      </c>
    </row>
    <row r="66" spans="1:9" s="42" customFormat="1" ht="14.25" customHeight="1" x14ac:dyDescent="0.2">
      <c r="A66" s="22">
        <v>84020501000</v>
      </c>
      <c r="B66" s="22" t="s">
        <v>2085</v>
      </c>
      <c r="C66" s="22" t="s">
        <v>2078</v>
      </c>
      <c r="D66" s="22" t="s">
        <v>2082</v>
      </c>
      <c r="E66" s="36">
        <v>7255.22</v>
      </c>
      <c r="F66" s="35"/>
      <c r="G66" s="36">
        <f t="shared" si="6"/>
        <v>0</v>
      </c>
      <c r="H66" s="36">
        <f t="shared" si="7"/>
        <v>0</v>
      </c>
      <c r="I66" s="24">
        <f t="shared" si="8"/>
        <v>0</v>
      </c>
    </row>
    <row r="67" spans="1:9" s="42" customFormat="1" ht="14.25" customHeight="1" x14ac:dyDescent="0.2">
      <c r="A67" s="22">
        <v>84020601000</v>
      </c>
      <c r="B67" s="22" t="s">
        <v>3506</v>
      </c>
      <c r="C67" s="22" t="s">
        <v>2083</v>
      </c>
      <c r="D67" s="22" t="s">
        <v>2084</v>
      </c>
      <c r="E67" s="36">
        <v>7512.44</v>
      </c>
      <c r="F67" s="35"/>
      <c r="G67" s="36">
        <f t="shared" si="6"/>
        <v>0</v>
      </c>
      <c r="H67" s="36">
        <f t="shared" si="7"/>
        <v>0</v>
      </c>
      <c r="I67" s="24">
        <f t="shared" si="8"/>
        <v>0</v>
      </c>
    </row>
    <row r="68" spans="1:9" s="42" customFormat="1" ht="14.25" customHeight="1" x14ac:dyDescent="0.2">
      <c r="A68" s="22">
        <v>84020701000</v>
      </c>
      <c r="B68" s="22" t="s">
        <v>4471</v>
      </c>
      <c r="C68" s="22" t="s">
        <v>2086</v>
      </c>
      <c r="D68" s="22" t="s">
        <v>2087</v>
      </c>
      <c r="E68" s="36">
        <v>9130.0499999999993</v>
      </c>
      <c r="F68" s="35"/>
      <c r="G68" s="36">
        <f t="shared" si="6"/>
        <v>0</v>
      </c>
      <c r="H68" s="36">
        <f t="shared" si="7"/>
        <v>0</v>
      </c>
      <c r="I68" s="24">
        <f t="shared" si="8"/>
        <v>0</v>
      </c>
    </row>
    <row r="69" spans="1:9" s="42" customFormat="1" ht="14.25" customHeight="1" x14ac:dyDescent="0.2">
      <c r="A69" s="22">
        <v>84020801000</v>
      </c>
      <c r="B69" s="22" t="s">
        <v>3507</v>
      </c>
      <c r="C69" s="22" t="s">
        <v>2088</v>
      </c>
      <c r="D69" s="22" t="s">
        <v>2089</v>
      </c>
      <c r="E69" s="36">
        <v>9491.39</v>
      </c>
      <c r="F69" s="35"/>
      <c r="G69" s="36">
        <f t="shared" si="6"/>
        <v>0</v>
      </c>
      <c r="H69" s="36">
        <f t="shared" si="7"/>
        <v>0</v>
      </c>
      <c r="I69" s="24">
        <f t="shared" si="8"/>
        <v>0</v>
      </c>
    </row>
    <row r="70" spans="1:9" s="42" customFormat="1" ht="14.25" customHeight="1" x14ac:dyDescent="0.2">
      <c r="A70" s="22">
        <v>84020901000</v>
      </c>
      <c r="B70" s="22" t="s">
        <v>3508</v>
      </c>
      <c r="C70" s="22" t="s">
        <v>2087</v>
      </c>
      <c r="D70" s="22" t="s">
        <v>2090</v>
      </c>
      <c r="E70" s="36">
        <v>9723.64</v>
      </c>
      <c r="F70" s="35"/>
      <c r="G70" s="36">
        <f t="shared" si="6"/>
        <v>0</v>
      </c>
      <c r="H70" s="36">
        <f t="shared" si="7"/>
        <v>0</v>
      </c>
      <c r="I70" s="24">
        <f t="shared" si="8"/>
        <v>0</v>
      </c>
    </row>
    <row r="71" spans="1:9" s="42" customFormat="1" ht="14.25" customHeight="1" x14ac:dyDescent="0.2">
      <c r="A71" s="22">
        <v>84022100000</v>
      </c>
      <c r="B71" s="22" t="s">
        <v>7425</v>
      </c>
      <c r="C71" s="22" t="s">
        <v>2083</v>
      </c>
      <c r="D71" s="22" t="s">
        <v>2084</v>
      </c>
      <c r="E71" s="36">
        <v>9662.27</v>
      </c>
      <c r="F71" s="35"/>
      <c r="G71" s="36">
        <f t="shared" ref="G71:G79" si="9">IF(F71="",IF($I$8="","",$I$8),F71)</f>
        <v>0</v>
      </c>
      <c r="H71" s="36">
        <f t="shared" ref="H71:H79" si="10">ROUND(E71*(G71),2)</f>
        <v>0</v>
      </c>
      <c r="I71" s="24">
        <f t="shared" ref="I71:I79" si="11">H71*$I$10</f>
        <v>0</v>
      </c>
    </row>
    <row r="72" spans="1:9" s="42" customFormat="1" ht="14.25" customHeight="1" x14ac:dyDescent="0.2">
      <c r="A72" s="22">
        <v>84022200000</v>
      </c>
      <c r="B72" s="22" t="s">
        <v>7427</v>
      </c>
      <c r="C72" s="22" t="s">
        <v>2086</v>
      </c>
      <c r="D72" s="22" t="s">
        <v>2087</v>
      </c>
      <c r="E72" s="36">
        <v>11238.54</v>
      </c>
      <c r="F72" s="35"/>
      <c r="G72" s="36">
        <f t="shared" si="9"/>
        <v>0</v>
      </c>
      <c r="H72" s="36">
        <f t="shared" si="10"/>
        <v>0</v>
      </c>
      <c r="I72" s="24">
        <f t="shared" si="11"/>
        <v>0</v>
      </c>
    </row>
    <row r="73" spans="1:9" s="42" customFormat="1" ht="14.25" customHeight="1" x14ac:dyDescent="0.2">
      <c r="A73" s="22">
        <v>84022300000</v>
      </c>
      <c r="B73" s="22" t="s">
        <v>7426</v>
      </c>
      <c r="C73" s="22" t="s">
        <v>2087</v>
      </c>
      <c r="D73" s="22" t="s">
        <v>2090</v>
      </c>
      <c r="E73" s="36">
        <v>11766.52</v>
      </c>
      <c r="F73" s="35"/>
      <c r="G73" s="36">
        <f t="shared" si="9"/>
        <v>0</v>
      </c>
      <c r="H73" s="36">
        <f t="shared" si="10"/>
        <v>0</v>
      </c>
      <c r="I73" s="24">
        <f t="shared" si="11"/>
        <v>0</v>
      </c>
    </row>
    <row r="74" spans="1:9" s="42" customFormat="1" ht="14.25" customHeight="1" x14ac:dyDescent="0.2">
      <c r="A74" s="22">
        <v>84022400000</v>
      </c>
      <c r="B74" s="22" t="s">
        <v>7428</v>
      </c>
      <c r="C74" s="22" t="s">
        <v>2090</v>
      </c>
      <c r="D74" s="22" t="s">
        <v>2091</v>
      </c>
      <c r="E74" s="36">
        <v>13783.01</v>
      </c>
      <c r="F74" s="35"/>
      <c r="G74" s="36">
        <f t="shared" si="9"/>
        <v>0</v>
      </c>
      <c r="H74" s="36">
        <f t="shared" si="10"/>
        <v>0</v>
      </c>
      <c r="I74" s="24">
        <f t="shared" si="11"/>
        <v>0</v>
      </c>
    </row>
    <row r="75" spans="1:9" s="42" customFormat="1" ht="14.25" customHeight="1" x14ac:dyDescent="0.2">
      <c r="A75" s="22">
        <v>84021001000</v>
      </c>
      <c r="B75" s="22" t="s">
        <v>4472</v>
      </c>
      <c r="C75" s="22" t="s">
        <v>2087</v>
      </c>
      <c r="D75" s="22" t="s">
        <v>2090</v>
      </c>
      <c r="E75" s="36">
        <v>14082.99</v>
      </c>
      <c r="F75" s="35"/>
      <c r="G75" s="36">
        <f t="shared" si="9"/>
        <v>0</v>
      </c>
      <c r="H75" s="36">
        <f t="shared" si="10"/>
        <v>0</v>
      </c>
      <c r="I75" s="24">
        <f t="shared" si="11"/>
        <v>0</v>
      </c>
    </row>
    <row r="76" spans="1:9" s="42" customFormat="1" ht="14.25" customHeight="1" x14ac:dyDescent="0.2">
      <c r="A76" s="22">
        <v>84021101000</v>
      </c>
      <c r="B76" s="22" t="s">
        <v>4473</v>
      </c>
      <c r="C76" s="22" t="s">
        <v>2090</v>
      </c>
      <c r="D76" s="22" t="s">
        <v>2091</v>
      </c>
      <c r="E76" s="36">
        <v>16048.88</v>
      </c>
      <c r="F76" s="35"/>
      <c r="G76" s="36">
        <f t="shared" si="9"/>
        <v>0</v>
      </c>
      <c r="H76" s="36">
        <f t="shared" si="10"/>
        <v>0</v>
      </c>
      <c r="I76" s="24">
        <f t="shared" si="11"/>
        <v>0</v>
      </c>
    </row>
    <row r="77" spans="1:9" s="42" customFormat="1" ht="14.25" customHeight="1" x14ac:dyDescent="0.2">
      <c r="A77" s="22">
        <v>84021201000</v>
      </c>
      <c r="B77" s="22" t="s">
        <v>4474</v>
      </c>
      <c r="C77" s="22" t="s">
        <v>2091</v>
      </c>
      <c r="D77" s="22" t="s">
        <v>2092</v>
      </c>
      <c r="E77" s="36">
        <v>18850.43</v>
      </c>
      <c r="F77" s="35"/>
      <c r="G77" s="36">
        <f t="shared" si="9"/>
        <v>0</v>
      </c>
      <c r="H77" s="36">
        <f t="shared" si="10"/>
        <v>0</v>
      </c>
      <c r="I77" s="24">
        <f t="shared" si="11"/>
        <v>0</v>
      </c>
    </row>
    <row r="78" spans="1:9" s="42" customFormat="1" ht="14.25" customHeight="1" x14ac:dyDescent="0.2">
      <c r="A78" s="22">
        <v>84021301000</v>
      </c>
      <c r="B78" s="22" t="s">
        <v>4475</v>
      </c>
      <c r="C78" s="22" t="s">
        <v>2090</v>
      </c>
      <c r="D78" s="22" t="s">
        <v>2091</v>
      </c>
      <c r="E78" s="36">
        <v>19620.47</v>
      </c>
      <c r="F78" s="35"/>
      <c r="G78" s="36">
        <f t="shared" si="9"/>
        <v>0</v>
      </c>
      <c r="H78" s="36">
        <f t="shared" si="10"/>
        <v>0</v>
      </c>
      <c r="I78" s="24">
        <f t="shared" si="11"/>
        <v>0</v>
      </c>
    </row>
    <row r="79" spans="1:9" s="42" customFormat="1" ht="14.25" customHeight="1" x14ac:dyDescent="0.2">
      <c r="A79" s="22">
        <v>84021401000</v>
      </c>
      <c r="B79" s="22" t="s">
        <v>4476</v>
      </c>
      <c r="C79" s="22" t="s">
        <v>2091</v>
      </c>
      <c r="D79" s="22" t="s">
        <v>2092</v>
      </c>
      <c r="E79" s="36">
        <v>22670.16</v>
      </c>
      <c r="F79" s="35"/>
      <c r="G79" s="36">
        <f t="shared" si="9"/>
        <v>0</v>
      </c>
      <c r="H79" s="36">
        <f t="shared" si="10"/>
        <v>0</v>
      </c>
      <c r="I79" s="24">
        <f t="shared" si="11"/>
        <v>0</v>
      </c>
    </row>
    <row r="81" spans="1:9" s="25" customFormat="1" ht="14.25" customHeight="1" x14ac:dyDescent="0.2">
      <c r="A81" s="22">
        <v>81050700000</v>
      </c>
      <c r="B81" s="22" t="s">
        <v>2602</v>
      </c>
      <c r="C81" s="22">
        <v>0.45</v>
      </c>
      <c r="D81" s="22">
        <v>0.6</v>
      </c>
      <c r="E81" s="36">
        <v>1753.88</v>
      </c>
      <c r="F81" s="35"/>
      <c r="G81" s="36">
        <f>IF(F81="",IF($I$8="","",$I$8),F81)</f>
        <v>0</v>
      </c>
      <c r="H81" s="36">
        <f>ROUND(E81*(G81),2)</f>
        <v>0</v>
      </c>
      <c r="I81" s="24">
        <f>H81*$I$10</f>
        <v>0</v>
      </c>
    </row>
    <row r="82" spans="1:9" s="25" customFormat="1" ht="14.25" customHeight="1" x14ac:dyDescent="0.2">
      <c r="A82" s="22">
        <v>81050750000</v>
      </c>
      <c r="B82" s="22" t="s">
        <v>2603</v>
      </c>
      <c r="C82" s="22">
        <v>0.55000000000000004</v>
      </c>
      <c r="D82" s="22">
        <v>0.75</v>
      </c>
      <c r="E82" s="36">
        <v>1852.56</v>
      </c>
      <c r="F82" s="35"/>
      <c r="G82" s="36">
        <f t="shared" ref="G82:G92" si="12">IF(F82="",IF($I$8="","",$I$8),F82)</f>
        <v>0</v>
      </c>
      <c r="H82" s="36">
        <f t="shared" ref="H82:H92" si="13">ROUND(E82*(G82),2)</f>
        <v>0</v>
      </c>
      <c r="I82" s="24">
        <f t="shared" ref="I82:I92" si="14">H82*$I$10</f>
        <v>0</v>
      </c>
    </row>
    <row r="83" spans="1:9" s="25" customFormat="1" ht="14.25" customHeight="1" x14ac:dyDescent="0.2">
      <c r="A83" s="22">
        <v>81050800000</v>
      </c>
      <c r="B83" s="22" t="s">
        <v>3509</v>
      </c>
      <c r="C83" s="22">
        <v>0.75</v>
      </c>
      <c r="D83" s="22">
        <v>1</v>
      </c>
      <c r="E83" s="36">
        <v>1909.69</v>
      </c>
      <c r="F83" s="35"/>
      <c r="G83" s="36">
        <f t="shared" si="12"/>
        <v>0</v>
      </c>
      <c r="H83" s="36">
        <f t="shared" si="13"/>
        <v>0</v>
      </c>
      <c r="I83" s="24">
        <f t="shared" si="14"/>
        <v>0</v>
      </c>
    </row>
    <row r="84" spans="1:9" s="25" customFormat="1" ht="14.25" customHeight="1" x14ac:dyDescent="0.2">
      <c r="A84" s="22">
        <v>81050850000</v>
      </c>
      <c r="B84" s="22" t="s">
        <v>3510</v>
      </c>
      <c r="C84" s="22">
        <v>1.1000000000000001</v>
      </c>
      <c r="D84" s="22">
        <v>1.5</v>
      </c>
      <c r="E84" s="36">
        <v>2138.2199999999998</v>
      </c>
      <c r="F84" s="35"/>
      <c r="G84" s="36">
        <f t="shared" si="12"/>
        <v>0</v>
      </c>
      <c r="H84" s="36">
        <f t="shared" si="13"/>
        <v>0</v>
      </c>
      <c r="I84" s="24">
        <f t="shared" si="14"/>
        <v>0</v>
      </c>
    </row>
    <row r="85" spans="1:9" s="25" customFormat="1" ht="14.25" customHeight="1" x14ac:dyDescent="0.2">
      <c r="A85" s="22">
        <v>81050900000</v>
      </c>
      <c r="B85" s="22" t="s">
        <v>2604</v>
      </c>
      <c r="C85" s="22">
        <v>0.55000000000000004</v>
      </c>
      <c r="D85" s="22">
        <v>0.75</v>
      </c>
      <c r="E85" s="36">
        <v>1921.81</v>
      </c>
      <c r="F85" s="35"/>
      <c r="G85" s="36">
        <f t="shared" si="12"/>
        <v>0</v>
      </c>
      <c r="H85" s="36">
        <f t="shared" si="13"/>
        <v>0</v>
      </c>
      <c r="I85" s="24">
        <f t="shared" si="14"/>
        <v>0</v>
      </c>
    </row>
    <row r="86" spans="1:9" s="25" customFormat="1" ht="14.25" customHeight="1" x14ac:dyDescent="0.2">
      <c r="A86" s="22">
        <v>81050950000</v>
      </c>
      <c r="B86" s="22" t="s">
        <v>3511</v>
      </c>
      <c r="C86" s="22">
        <v>0.75</v>
      </c>
      <c r="D86" s="22">
        <v>1</v>
      </c>
      <c r="E86" s="36">
        <v>1968.57</v>
      </c>
      <c r="F86" s="35"/>
      <c r="G86" s="36">
        <f t="shared" si="12"/>
        <v>0</v>
      </c>
      <c r="H86" s="36">
        <f t="shared" si="13"/>
        <v>0</v>
      </c>
      <c r="I86" s="24">
        <f t="shared" si="14"/>
        <v>0</v>
      </c>
    </row>
    <row r="87" spans="1:9" s="25" customFormat="1" ht="14.25" customHeight="1" x14ac:dyDescent="0.2">
      <c r="A87" s="22">
        <v>81051000000</v>
      </c>
      <c r="B87" s="22" t="s">
        <v>3512</v>
      </c>
      <c r="C87" s="22">
        <v>1.1000000000000001</v>
      </c>
      <c r="D87" s="22">
        <v>1.5</v>
      </c>
      <c r="E87" s="36">
        <v>2113.9899999999998</v>
      </c>
      <c r="F87" s="35"/>
      <c r="G87" s="36">
        <f t="shared" si="12"/>
        <v>0</v>
      </c>
      <c r="H87" s="36">
        <f t="shared" si="13"/>
        <v>0</v>
      </c>
      <c r="I87" s="24">
        <f t="shared" si="14"/>
        <v>0</v>
      </c>
    </row>
    <row r="88" spans="1:9" s="25" customFormat="1" ht="14.25" customHeight="1" x14ac:dyDescent="0.2">
      <c r="A88" s="22">
        <v>81051050000</v>
      </c>
      <c r="B88" s="22" t="s">
        <v>3513</v>
      </c>
      <c r="C88" s="22">
        <v>1.5</v>
      </c>
      <c r="D88" s="22">
        <v>2</v>
      </c>
      <c r="E88" s="36">
        <v>2255.9699999999998</v>
      </c>
      <c r="F88" s="35"/>
      <c r="G88" s="36">
        <f t="shared" si="12"/>
        <v>0</v>
      </c>
      <c r="H88" s="36">
        <f t="shared" si="13"/>
        <v>0</v>
      </c>
      <c r="I88" s="24">
        <f t="shared" si="14"/>
        <v>0</v>
      </c>
    </row>
    <row r="89" spans="1:9" s="25" customFormat="1" ht="14.25" customHeight="1" x14ac:dyDescent="0.2">
      <c r="A89" s="22">
        <v>81051100000</v>
      </c>
      <c r="B89" s="22" t="s">
        <v>3514</v>
      </c>
      <c r="C89" s="22">
        <v>1.1000000000000001</v>
      </c>
      <c r="D89" s="22">
        <v>1.5</v>
      </c>
      <c r="E89" s="36">
        <v>2224.8000000000002</v>
      </c>
      <c r="F89" s="35"/>
      <c r="G89" s="36">
        <f t="shared" si="12"/>
        <v>0</v>
      </c>
      <c r="H89" s="36">
        <f t="shared" si="13"/>
        <v>0</v>
      </c>
      <c r="I89" s="24">
        <f t="shared" si="14"/>
        <v>0</v>
      </c>
    </row>
    <row r="90" spans="1:9" s="25" customFormat="1" ht="14.25" customHeight="1" x14ac:dyDescent="0.2">
      <c r="A90" s="22">
        <v>81051150000</v>
      </c>
      <c r="B90" s="22" t="s">
        <v>3515</v>
      </c>
      <c r="C90" s="22">
        <v>1.5</v>
      </c>
      <c r="D90" s="22">
        <v>2</v>
      </c>
      <c r="E90" s="36">
        <v>2275.0100000000002</v>
      </c>
      <c r="F90" s="35"/>
      <c r="G90" s="36">
        <f t="shared" si="12"/>
        <v>0</v>
      </c>
      <c r="H90" s="36">
        <f t="shared" si="13"/>
        <v>0</v>
      </c>
      <c r="I90" s="24">
        <f t="shared" si="14"/>
        <v>0</v>
      </c>
    </row>
    <row r="91" spans="1:9" s="25" customFormat="1" ht="14.25" customHeight="1" x14ac:dyDescent="0.2">
      <c r="A91" s="22">
        <v>81051200000</v>
      </c>
      <c r="B91" s="22" t="s">
        <v>3516</v>
      </c>
      <c r="C91" s="22">
        <v>1.8</v>
      </c>
      <c r="D91" s="22">
        <v>2.5</v>
      </c>
      <c r="E91" s="36">
        <v>2416.96</v>
      </c>
      <c r="F91" s="35"/>
      <c r="G91" s="36">
        <f t="shared" si="12"/>
        <v>0</v>
      </c>
      <c r="H91" s="36">
        <f t="shared" si="13"/>
        <v>0</v>
      </c>
      <c r="I91" s="24">
        <f t="shared" si="14"/>
        <v>0</v>
      </c>
    </row>
    <row r="92" spans="1:9" ht="14.25" customHeight="1" x14ac:dyDescent="0.2">
      <c r="A92" s="22">
        <v>81051300000</v>
      </c>
      <c r="B92" s="22" t="s">
        <v>3517</v>
      </c>
      <c r="C92" s="22">
        <v>1.8</v>
      </c>
      <c r="D92" s="22">
        <v>2.5</v>
      </c>
      <c r="E92" s="36">
        <v>2603.9699999999998</v>
      </c>
      <c r="F92" s="35"/>
      <c r="G92" s="36">
        <f t="shared" si="12"/>
        <v>0</v>
      </c>
      <c r="H92" s="36">
        <f t="shared" si="13"/>
        <v>0</v>
      </c>
      <c r="I92" s="24">
        <f t="shared" si="14"/>
        <v>0</v>
      </c>
    </row>
    <row r="94" spans="1:9" s="25" customFormat="1" ht="14.25" customHeight="1" x14ac:dyDescent="0.2">
      <c r="A94" s="22">
        <v>81150700000</v>
      </c>
      <c r="B94" s="22" t="s">
        <v>2605</v>
      </c>
      <c r="C94" s="22">
        <v>0.45</v>
      </c>
      <c r="D94" s="22">
        <v>0.6</v>
      </c>
      <c r="E94" s="36">
        <v>1753.88</v>
      </c>
      <c r="F94" s="35"/>
      <c r="G94" s="36">
        <f t="shared" ref="G94:G101" si="15">IF(F94="",IF($I$8="","",$I$8),F94)</f>
        <v>0</v>
      </c>
      <c r="H94" s="36">
        <f>ROUND(E94*(G94),2)</f>
        <v>0</v>
      </c>
      <c r="I94" s="24">
        <f t="shared" ref="I94:I101" si="16">H94*$I$10</f>
        <v>0</v>
      </c>
    </row>
    <row r="95" spans="1:9" s="25" customFormat="1" ht="14.25" customHeight="1" x14ac:dyDescent="0.2">
      <c r="A95" s="22">
        <v>81150750000</v>
      </c>
      <c r="B95" s="22" t="s">
        <v>2606</v>
      </c>
      <c r="C95" s="22">
        <v>0.55000000000000004</v>
      </c>
      <c r="D95" s="22">
        <v>0.75</v>
      </c>
      <c r="E95" s="36">
        <v>1852.56</v>
      </c>
      <c r="F95" s="35"/>
      <c r="G95" s="36">
        <f t="shared" si="15"/>
        <v>0</v>
      </c>
      <c r="H95" s="36">
        <f t="shared" ref="H95:H101" si="17">ROUND(E95*(G95),2)</f>
        <v>0</v>
      </c>
      <c r="I95" s="24">
        <f t="shared" si="16"/>
        <v>0</v>
      </c>
    </row>
    <row r="96" spans="1:9" s="25" customFormat="1" ht="14.25" customHeight="1" x14ac:dyDescent="0.2">
      <c r="A96" s="22">
        <v>82180800000</v>
      </c>
      <c r="B96" s="22" t="s">
        <v>2607</v>
      </c>
      <c r="C96" s="22">
        <v>0.75</v>
      </c>
      <c r="D96" s="22">
        <v>1</v>
      </c>
      <c r="E96" s="36">
        <v>1909.69</v>
      </c>
      <c r="F96" s="35"/>
      <c r="G96" s="36">
        <f t="shared" si="15"/>
        <v>0</v>
      </c>
      <c r="H96" s="36">
        <f t="shared" si="17"/>
        <v>0</v>
      </c>
      <c r="I96" s="24">
        <f t="shared" si="16"/>
        <v>0</v>
      </c>
    </row>
    <row r="97" spans="1:9" s="25" customFormat="1" ht="14.25" customHeight="1" x14ac:dyDescent="0.2">
      <c r="A97" s="22">
        <v>81150850000</v>
      </c>
      <c r="B97" s="22" t="s">
        <v>2608</v>
      </c>
      <c r="C97" s="22">
        <v>1.1000000000000001</v>
      </c>
      <c r="D97" s="22">
        <v>1.5</v>
      </c>
      <c r="E97" s="36">
        <v>2233.4499999999998</v>
      </c>
      <c r="F97" s="35"/>
      <c r="G97" s="36">
        <f t="shared" si="15"/>
        <v>0</v>
      </c>
      <c r="H97" s="36">
        <f t="shared" si="17"/>
        <v>0</v>
      </c>
      <c r="I97" s="24">
        <f t="shared" si="16"/>
        <v>0</v>
      </c>
    </row>
    <row r="98" spans="1:9" s="25" customFormat="1" ht="14.25" customHeight="1" x14ac:dyDescent="0.2">
      <c r="A98" s="22">
        <v>81150900000</v>
      </c>
      <c r="B98" s="22" t="s">
        <v>2609</v>
      </c>
      <c r="C98" s="22">
        <v>0.55000000000000004</v>
      </c>
      <c r="D98" s="22">
        <v>0.75</v>
      </c>
      <c r="E98" s="36">
        <v>1921.81</v>
      </c>
      <c r="F98" s="35"/>
      <c r="G98" s="36">
        <f t="shared" si="15"/>
        <v>0</v>
      </c>
      <c r="H98" s="36">
        <f t="shared" si="17"/>
        <v>0</v>
      </c>
      <c r="I98" s="24">
        <f t="shared" si="16"/>
        <v>0</v>
      </c>
    </row>
    <row r="99" spans="1:9" s="25" customFormat="1" ht="14.25" customHeight="1" x14ac:dyDescent="0.2">
      <c r="A99" s="22">
        <v>81150950000</v>
      </c>
      <c r="B99" s="22" t="s">
        <v>2610</v>
      </c>
      <c r="C99" s="22">
        <v>0.75</v>
      </c>
      <c r="D99" s="22">
        <v>1</v>
      </c>
      <c r="E99" s="36">
        <v>1968.57</v>
      </c>
      <c r="F99" s="35"/>
      <c r="G99" s="36">
        <f t="shared" si="15"/>
        <v>0</v>
      </c>
      <c r="H99" s="36">
        <f t="shared" si="17"/>
        <v>0</v>
      </c>
      <c r="I99" s="24">
        <f t="shared" si="16"/>
        <v>0</v>
      </c>
    </row>
    <row r="100" spans="1:9" ht="14.25" customHeight="1" x14ac:dyDescent="0.2">
      <c r="A100" s="22">
        <v>81151000000</v>
      </c>
      <c r="B100" s="22" t="s">
        <v>2611</v>
      </c>
      <c r="C100" s="22">
        <v>1.1000000000000001</v>
      </c>
      <c r="D100" s="22">
        <v>1.5</v>
      </c>
      <c r="E100" s="36">
        <v>2229.9899999999998</v>
      </c>
      <c r="F100" s="35"/>
      <c r="G100" s="36">
        <f t="shared" si="15"/>
        <v>0</v>
      </c>
      <c r="H100" s="36">
        <f t="shared" si="17"/>
        <v>0</v>
      </c>
      <c r="I100" s="24">
        <f t="shared" si="16"/>
        <v>0</v>
      </c>
    </row>
    <row r="101" spans="1:9" ht="14.25" customHeight="1" x14ac:dyDescent="0.2">
      <c r="A101" s="22">
        <v>81151100000</v>
      </c>
      <c r="B101" s="22" t="s">
        <v>2612</v>
      </c>
      <c r="C101" s="22">
        <v>1.1000000000000001</v>
      </c>
      <c r="D101" s="22">
        <v>1.5</v>
      </c>
      <c r="E101" s="36">
        <v>2224.8000000000002</v>
      </c>
      <c r="F101" s="35"/>
      <c r="G101" s="36">
        <f t="shared" si="15"/>
        <v>0</v>
      </c>
      <c r="H101" s="36">
        <f t="shared" si="17"/>
        <v>0</v>
      </c>
      <c r="I101" s="24">
        <f t="shared" si="16"/>
        <v>0</v>
      </c>
    </row>
    <row r="103" spans="1:9" s="25" customFormat="1" ht="14.25" customHeight="1" x14ac:dyDescent="0.2">
      <c r="A103" s="22">
        <v>82080700000</v>
      </c>
      <c r="B103" s="22" t="s">
        <v>2613</v>
      </c>
      <c r="C103" s="22" t="s">
        <v>784</v>
      </c>
      <c r="D103" s="22" t="s">
        <v>785</v>
      </c>
      <c r="E103" s="36">
        <v>3828.04</v>
      </c>
      <c r="F103" s="35"/>
      <c r="G103" s="36">
        <f t="shared" ref="G103:G114" si="18">IF(F103="",IF($I$8="","",$I$8),F103)</f>
        <v>0</v>
      </c>
      <c r="H103" s="36">
        <f>ROUND(E103*(G103),2)</f>
        <v>0</v>
      </c>
      <c r="I103" s="24">
        <f t="shared" ref="I103:I114" si="19">H103*$I$10</f>
        <v>0</v>
      </c>
    </row>
    <row r="104" spans="1:9" s="25" customFormat="1" ht="14.25" customHeight="1" x14ac:dyDescent="0.2">
      <c r="A104" s="22">
        <v>82080750000</v>
      </c>
      <c r="B104" s="22" t="s">
        <v>2614</v>
      </c>
      <c r="C104" s="22" t="s">
        <v>796</v>
      </c>
      <c r="D104" s="22" t="s">
        <v>797</v>
      </c>
      <c r="E104" s="36">
        <v>4020.22</v>
      </c>
      <c r="F104" s="35"/>
      <c r="G104" s="36">
        <f t="shared" si="18"/>
        <v>0</v>
      </c>
      <c r="H104" s="36">
        <f t="shared" ref="H104:H114" si="20">ROUND(E104*(G104),2)</f>
        <v>0</v>
      </c>
      <c r="I104" s="24">
        <f t="shared" si="19"/>
        <v>0</v>
      </c>
    </row>
    <row r="105" spans="1:9" s="25" customFormat="1" ht="14.25" customHeight="1" x14ac:dyDescent="0.2">
      <c r="A105" s="22">
        <v>82080800000</v>
      </c>
      <c r="B105" s="22" t="s">
        <v>3518</v>
      </c>
      <c r="C105" s="22" t="s">
        <v>797</v>
      </c>
      <c r="D105" s="22" t="s">
        <v>800</v>
      </c>
      <c r="E105" s="36">
        <v>4137.95</v>
      </c>
      <c r="F105" s="35"/>
      <c r="G105" s="36">
        <f t="shared" si="18"/>
        <v>0</v>
      </c>
      <c r="H105" s="36">
        <f t="shared" si="20"/>
        <v>0</v>
      </c>
      <c r="I105" s="24">
        <f t="shared" si="19"/>
        <v>0</v>
      </c>
    </row>
    <row r="106" spans="1:9" s="25" customFormat="1" ht="14.25" customHeight="1" x14ac:dyDescent="0.2">
      <c r="A106" s="22">
        <v>82080850000</v>
      </c>
      <c r="B106" s="22" t="s">
        <v>3519</v>
      </c>
      <c r="C106" s="22" t="s">
        <v>807</v>
      </c>
      <c r="D106" s="22" t="s">
        <v>808</v>
      </c>
      <c r="E106" s="36">
        <v>4522.32</v>
      </c>
      <c r="F106" s="35"/>
      <c r="G106" s="36">
        <f t="shared" si="18"/>
        <v>0</v>
      </c>
      <c r="H106" s="36">
        <f t="shared" si="20"/>
        <v>0</v>
      </c>
      <c r="I106" s="24">
        <f t="shared" si="19"/>
        <v>0</v>
      </c>
    </row>
    <row r="107" spans="1:9" s="25" customFormat="1" ht="14.25" customHeight="1" x14ac:dyDescent="0.2">
      <c r="A107" s="22">
        <v>82080900000</v>
      </c>
      <c r="B107" s="22" t="s">
        <v>2615</v>
      </c>
      <c r="C107" s="22" t="s">
        <v>796</v>
      </c>
      <c r="D107" s="22" t="s">
        <v>797</v>
      </c>
      <c r="E107" s="36">
        <v>4162.21</v>
      </c>
      <c r="F107" s="35"/>
      <c r="G107" s="36">
        <f t="shared" si="18"/>
        <v>0</v>
      </c>
      <c r="H107" s="36">
        <f t="shared" si="20"/>
        <v>0</v>
      </c>
      <c r="I107" s="24">
        <f t="shared" si="19"/>
        <v>0</v>
      </c>
    </row>
    <row r="108" spans="1:9" s="25" customFormat="1" ht="14.25" customHeight="1" x14ac:dyDescent="0.2">
      <c r="A108" s="22">
        <v>82080950000</v>
      </c>
      <c r="B108" s="22" t="s">
        <v>3520</v>
      </c>
      <c r="C108" s="22" t="s">
        <v>797</v>
      </c>
      <c r="D108" s="22" t="s">
        <v>800</v>
      </c>
      <c r="E108" s="36">
        <v>4252.22</v>
      </c>
      <c r="F108" s="35"/>
      <c r="G108" s="36">
        <f t="shared" si="18"/>
        <v>0</v>
      </c>
      <c r="H108" s="36">
        <f t="shared" si="20"/>
        <v>0</v>
      </c>
      <c r="I108" s="24">
        <f t="shared" si="19"/>
        <v>0</v>
      </c>
    </row>
    <row r="109" spans="1:9" s="25" customFormat="1" ht="14.25" customHeight="1" x14ac:dyDescent="0.2">
      <c r="A109" s="22">
        <v>82081000000</v>
      </c>
      <c r="B109" s="22" t="s">
        <v>3521</v>
      </c>
      <c r="C109" s="22" t="s">
        <v>807</v>
      </c>
      <c r="D109" s="22" t="s">
        <v>808</v>
      </c>
      <c r="E109" s="36">
        <v>4470.3599999999997</v>
      </c>
      <c r="F109" s="35"/>
      <c r="G109" s="36">
        <f t="shared" si="18"/>
        <v>0</v>
      </c>
      <c r="H109" s="36">
        <f t="shared" si="20"/>
        <v>0</v>
      </c>
      <c r="I109" s="24">
        <f t="shared" si="19"/>
        <v>0</v>
      </c>
    </row>
    <row r="110" spans="1:9" s="25" customFormat="1" ht="14.25" customHeight="1" x14ac:dyDescent="0.2">
      <c r="A110" s="22">
        <v>82081050000</v>
      </c>
      <c r="B110" s="22" t="s">
        <v>3522</v>
      </c>
      <c r="C110" s="22" t="s">
        <v>808</v>
      </c>
      <c r="D110" s="22" t="s">
        <v>810</v>
      </c>
      <c r="E110" s="36">
        <v>4752.59</v>
      </c>
      <c r="F110" s="35"/>
      <c r="G110" s="36">
        <f t="shared" si="18"/>
        <v>0</v>
      </c>
      <c r="H110" s="36">
        <f t="shared" si="20"/>
        <v>0</v>
      </c>
      <c r="I110" s="24">
        <f t="shared" si="19"/>
        <v>0</v>
      </c>
    </row>
    <row r="111" spans="1:9" s="25" customFormat="1" ht="14.25" customHeight="1" x14ac:dyDescent="0.2">
      <c r="A111" s="22">
        <v>82081100000</v>
      </c>
      <c r="B111" s="22" t="s">
        <v>3523</v>
      </c>
      <c r="C111" s="22" t="s">
        <v>807</v>
      </c>
      <c r="D111" s="22" t="s">
        <v>808</v>
      </c>
      <c r="E111" s="36">
        <v>4749.1000000000004</v>
      </c>
      <c r="F111" s="35"/>
      <c r="G111" s="36">
        <f t="shared" si="18"/>
        <v>0</v>
      </c>
      <c r="H111" s="36">
        <f t="shared" si="20"/>
        <v>0</v>
      </c>
      <c r="I111" s="24">
        <f t="shared" si="19"/>
        <v>0</v>
      </c>
    </row>
    <row r="112" spans="1:9" s="25" customFormat="1" ht="14.25" customHeight="1" x14ac:dyDescent="0.2">
      <c r="A112" s="22">
        <v>82081150000</v>
      </c>
      <c r="B112" s="22" t="s">
        <v>3524</v>
      </c>
      <c r="C112" s="22" t="s">
        <v>808</v>
      </c>
      <c r="D112" s="22" t="s">
        <v>810</v>
      </c>
      <c r="E112" s="36">
        <v>4853</v>
      </c>
      <c r="F112" s="35"/>
      <c r="G112" s="36">
        <f t="shared" si="18"/>
        <v>0</v>
      </c>
      <c r="H112" s="36">
        <f t="shared" si="20"/>
        <v>0</v>
      </c>
      <c r="I112" s="24">
        <f t="shared" si="19"/>
        <v>0</v>
      </c>
    </row>
    <row r="113" spans="1:9" s="25" customFormat="1" ht="14.25" customHeight="1" x14ac:dyDescent="0.2">
      <c r="A113" s="22">
        <v>82081200000</v>
      </c>
      <c r="B113" s="22" t="s">
        <v>3525</v>
      </c>
      <c r="C113" s="22" t="s">
        <v>821</v>
      </c>
      <c r="D113" s="22" t="s">
        <v>822</v>
      </c>
      <c r="E113" s="36">
        <v>5130</v>
      </c>
      <c r="F113" s="35"/>
      <c r="G113" s="36">
        <f t="shared" si="18"/>
        <v>0</v>
      </c>
      <c r="H113" s="36">
        <f t="shared" si="20"/>
        <v>0</v>
      </c>
      <c r="I113" s="24">
        <f t="shared" si="19"/>
        <v>0</v>
      </c>
    </row>
    <row r="114" spans="1:9" ht="14.25" customHeight="1" x14ac:dyDescent="0.2">
      <c r="A114" s="22">
        <v>82081300000</v>
      </c>
      <c r="B114" s="22" t="s">
        <v>3526</v>
      </c>
      <c r="C114" s="22" t="s">
        <v>821</v>
      </c>
      <c r="D114" s="22" t="s">
        <v>822</v>
      </c>
      <c r="E114" s="36">
        <v>5559.41</v>
      </c>
      <c r="F114" s="35"/>
      <c r="G114" s="36">
        <f t="shared" si="18"/>
        <v>0</v>
      </c>
      <c r="H114" s="36">
        <f t="shared" si="20"/>
        <v>0</v>
      </c>
      <c r="I114" s="24">
        <f t="shared" si="19"/>
        <v>0</v>
      </c>
    </row>
    <row r="116" spans="1:9" ht="14.25" customHeight="1" x14ac:dyDescent="0.2">
      <c r="A116" s="22">
        <v>84080700000</v>
      </c>
      <c r="B116" s="22" t="s">
        <v>2616</v>
      </c>
      <c r="C116" s="22" t="s">
        <v>2071</v>
      </c>
      <c r="D116" s="22" t="s">
        <v>2072</v>
      </c>
      <c r="E116" s="36">
        <v>5870.13</v>
      </c>
      <c r="F116" s="35"/>
      <c r="G116" s="36">
        <f>IF(F116="",IF($I$8="","",$I$8),F116)</f>
        <v>0</v>
      </c>
      <c r="H116" s="36">
        <f>ROUND(E116*(G116),2)</f>
        <v>0</v>
      </c>
      <c r="I116" s="24">
        <f>H116*$I$10</f>
        <v>0</v>
      </c>
    </row>
    <row r="117" spans="1:9" ht="14.25" customHeight="1" x14ac:dyDescent="0.2">
      <c r="A117" s="22">
        <v>84080750000</v>
      </c>
      <c r="B117" s="22" t="s">
        <v>2617</v>
      </c>
      <c r="C117" s="22" t="s">
        <v>2074</v>
      </c>
      <c r="D117" s="22" t="s">
        <v>2075</v>
      </c>
      <c r="E117" s="36">
        <v>6155.61</v>
      </c>
      <c r="F117" s="35"/>
      <c r="G117" s="36">
        <f t="shared" ref="G117:G127" si="21">IF(F117="",IF($I$8="","",$I$8),F117)</f>
        <v>0</v>
      </c>
      <c r="H117" s="36">
        <f t="shared" ref="H117:H127" si="22">ROUND(E117*(G117),2)</f>
        <v>0</v>
      </c>
      <c r="I117" s="24">
        <f t="shared" ref="I117:I127" si="23">H117*$I$10</f>
        <v>0</v>
      </c>
    </row>
    <row r="118" spans="1:9" ht="14.25" customHeight="1" x14ac:dyDescent="0.2">
      <c r="A118" s="22">
        <v>84080800000</v>
      </c>
      <c r="B118" s="22" t="s">
        <v>3527</v>
      </c>
      <c r="C118" s="22" t="s">
        <v>2075</v>
      </c>
      <c r="D118" s="22" t="s">
        <v>2076</v>
      </c>
      <c r="E118" s="36">
        <v>6445.6</v>
      </c>
      <c r="F118" s="35"/>
      <c r="G118" s="36">
        <f t="shared" si="21"/>
        <v>0</v>
      </c>
      <c r="H118" s="36">
        <f t="shared" si="22"/>
        <v>0</v>
      </c>
      <c r="I118" s="24">
        <f t="shared" si="23"/>
        <v>0</v>
      </c>
    </row>
    <row r="119" spans="1:9" ht="14.25" customHeight="1" x14ac:dyDescent="0.2">
      <c r="A119" s="22">
        <v>84080850000</v>
      </c>
      <c r="B119" s="22" t="s">
        <v>3528</v>
      </c>
      <c r="C119" s="22" t="s">
        <v>2077</v>
      </c>
      <c r="D119" s="22" t="s">
        <v>2078</v>
      </c>
      <c r="E119" s="36">
        <v>7116.59</v>
      </c>
      <c r="F119" s="35"/>
      <c r="G119" s="36">
        <f t="shared" si="21"/>
        <v>0</v>
      </c>
      <c r="H119" s="36">
        <f t="shared" si="22"/>
        <v>0</v>
      </c>
      <c r="I119" s="24">
        <f t="shared" si="23"/>
        <v>0</v>
      </c>
    </row>
    <row r="120" spans="1:9" ht="14.25" customHeight="1" x14ac:dyDescent="0.2">
      <c r="A120" s="22">
        <v>84080900000</v>
      </c>
      <c r="B120" s="22" t="s">
        <v>2618</v>
      </c>
      <c r="C120" s="22" t="s">
        <v>2074</v>
      </c>
      <c r="D120" s="22" t="s">
        <v>2075</v>
      </c>
      <c r="E120" s="36">
        <v>6452.21</v>
      </c>
      <c r="F120" s="35"/>
      <c r="G120" s="36">
        <f t="shared" si="21"/>
        <v>0</v>
      </c>
      <c r="H120" s="36">
        <f t="shared" si="22"/>
        <v>0</v>
      </c>
      <c r="I120" s="24">
        <f t="shared" si="23"/>
        <v>0</v>
      </c>
    </row>
    <row r="121" spans="1:9" ht="14.25" customHeight="1" x14ac:dyDescent="0.2">
      <c r="A121" s="22">
        <v>84080950000</v>
      </c>
      <c r="B121" s="22" t="s">
        <v>3529</v>
      </c>
      <c r="C121" s="22" t="s">
        <v>2075</v>
      </c>
      <c r="D121" s="22" t="s">
        <v>2076</v>
      </c>
      <c r="E121" s="36">
        <v>6585.76</v>
      </c>
      <c r="F121" s="35"/>
      <c r="G121" s="36">
        <f t="shared" si="21"/>
        <v>0</v>
      </c>
      <c r="H121" s="36">
        <f t="shared" si="22"/>
        <v>0</v>
      </c>
      <c r="I121" s="24">
        <f t="shared" si="23"/>
        <v>0</v>
      </c>
    </row>
    <row r="122" spans="1:9" ht="14.25" customHeight="1" x14ac:dyDescent="0.2">
      <c r="A122" s="22">
        <v>84081000000</v>
      </c>
      <c r="B122" s="22" t="s">
        <v>3530</v>
      </c>
      <c r="C122" s="22" t="s">
        <v>2077</v>
      </c>
      <c r="D122" s="22" t="s">
        <v>2078</v>
      </c>
      <c r="E122" s="36">
        <v>6912.26</v>
      </c>
      <c r="F122" s="35"/>
      <c r="G122" s="36">
        <f t="shared" si="21"/>
        <v>0</v>
      </c>
      <c r="H122" s="36">
        <f t="shared" si="22"/>
        <v>0</v>
      </c>
      <c r="I122" s="24">
        <f t="shared" si="23"/>
        <v>0</v>
      </c>
    </row>
    <row r="123" spans="1:9" ht="14.25" customHeight="1" x14ac:dyDescent="0.2">
      <c r="A123" s="22">
        <v>84081050000</v>
      </c>
      <c r="B123" s="22" t="s">
        <v>3531</v>
      </c>
      <c r="C123" s="22" t="s">
        <v>2078</v>
      </c>
      <c r="D123" s="22" t="s">
        <v>2082</v>
      </c>
      <c r="E123" s="36">
        <v>7340.97</v>
      </c>
      <c r="F123" s="35"/>
      <c r="G123" s="36">
        <f t="shared" si="21"/>
        <v>0</v>
      </c>
      <c r="H123" s="36">
        <f t="shared" si="22"/>
        <v>0</v>
      </c>
      <c r="I123" s="24">
        <f t="shared" si="23"/>
        <v>0</v>
      </c>
    </row>
    <row r="124" spans="1:9" ht="14.25" customHeight="1" x14ac:dyDescent="0.2">
      <c r="A124" s="22">
        <v>84081100000</v>
      </c>
      <c r="B124" s="22" t="s">
        <v>3532</v>
      </c>
      <c r="C124" s="22" t="s">
        <v>2077</v>
      </c>
      <c r="D124" s="22" t="s">
        <v>2078</v>
      </c>
      <c r="E124" s="36">
        <v>7276.66</v>
      </c>
      <c r="F124" s="35"/>
      <c r="G124" s="36">
        <f t="shared" si="21"/>
        <v>0</v>
      </c>
      <c r="H124" s="36">
        <f t="shared" si="22"/>
        <v>0</v>
      </c>
      <c r="I124" s="24">
        <f t="shared" si="23"/>
        <v>0</v>
      </c>
    </row>
    <row r="125" spans="1:9" ht="14.25" customHeight="1" x14ac:dyDescent="0.2">
      <c r="A125" s="22">
        <v>84081150000</v>
      </c>
      <c r="B125" s="22" t="s">
        <v>3533</v>
      </c>
      <c r="C125" s="22" t="s">
        <v>2078</v>
      </c>
      <c r="D125" s="22" t="s">
        <v>2082</v>
      </c>
      <c r="E125" s="36">
        <v>7428.37</v>
      </c>
      <c r="F125" s="35"/>
      <c r="G125" s="36">
        <f t="shared" si="21"/>
        <v>0</v>
      </c>
      <c r="H125" s="36">
        <f t="shared" si="22"/>
        <v>0</v>
      </c>
      <c r="I125" s="24">
        <f t="shared" si="23"/>
        <v>0</v>
      </c>
    </row>
    <row r="126" spans="1:9" ht="14.25" customHeight="1" x14ac:dyDescent="0.2">
      <c r="A126" s="22">
        <v>84081200000</v>
      </c>
      <c r="B126" s="22" t="s">
        <v>3534</v>
      </c>
      <c r="C126" s="22" t="s">
        <v>2083</v>
      </c>
      <c r="D126" s="22" t="s">
        <v>2084</v>
      </c>
      <c r="E126" s="36">
        <v>7837.07</v>
      </c>
      <c r="F126" s="35"/>
      <c r="G126" s="36">
        <f t="shared" si="21"/>
        <v>0</v>
      </c>
      <c r="H126" s="36">
        <f t="shared" si="22"/>
        <v>0</v>
      </c>
      <c r="I126" s="24">
        <f t="shared" si="23"/>
        <v>0</v>
      </c>
    </row>
    <row r="127" spans="1:9" ht="14.25" customHeight="1" x14ac:dyDescent="0.2">
      <c r="A127" s="22">
        <v>84081300000</v>
      </c>
      <c r="B127" s="22" t="s">
        <v>3535</v>
      </c>
      <c r="C127" s="22" t="s">
        <v>2083</v>
      </c>
      <c r="D127" s="22" t="s">
        <v>2084</v>
      </c>
      <c r="E127" s="36">
        <v>9571.9699999999993</v>
      </c>
      <c r="F127" s="35"/>
      <c r="G127" s="36">
        <f t="shared" si="21"/>
        <v>0</v>
      </c>
      <c r="H127" s="36">
        <f t="shared" si="22"/>
        <v>0</v>
      </c>
      <c r="I127" s="24">
        <f t="shared" si="23"/>
        <v>0</v>
      </c>
    </row>
    <row r="129" spans="1:9" ht="14.25" customHeight="1" x14ac:dyDescent="0.2">
      <c r="A129" s="22">
        <v>82520202000</v>
      </c>
      <c r="B129" s="22" t="s">
        <v>2845</v>
      </c>
      <c r="C129" s="22" t="s">
        <v>796</v>
      </c>
      <c r="D129" s="22" t="s">
        <v>797</v>
      </c>
      <c r="E129" s="36" t="e">
        <v>#N/A</v>
      </c>
      <c r="F129" s="35"/>
      <c r="G129" s="36">
        <f>IF(F129="",IF($I$8="","",$I$8),F129)</f>
        <v>0</v>
      </c>
      <c r="H129" s="36" t="e">
        <f>ROUND(E129*(G129),2)</f>
        <v>#N/A</v>
      </c>
      <c r="I129" s="24" t="e">
        <f>H129*$I$10</f>
        <v>#N/A</v>
      </c>
    </row>
    <row r="130" spans="1:9" ht="14.25" customHeight="1" x14ac:dyDescent="0.2">
      <c r="A130" s="22">
        <v>82520302000</v>
      </c>
      <c r="B130" s="22" t="s">
        <v>3536</v>
      </c>
      <c r="C130" s="22" t="s">
        <v>797</v>
      </c>
      <c r="D130" s="22" t="s">
        <v>800</v>
      </c>
      <c r="E130" s="36">
        <v>7584.63</v>
      </c>
      <c r="F130" s="35"/>
      <c r="G130" s="36">
        <f t="shared" ref="G130:G151" si="24">IF(F130="",IF($I$8="","",$I$8),F130)</f>
        <v>0</v>
      </c>
      <c r="H130" s="36">
        <f t="shared" ref="H130:H146" si="25">ROUND(E130*(G130),2)</f>
        <v>0</v>
      </c>
      <c r="I130" s="24">
        <f t="shared" ref="I130:I146" si="26">H130*$I$10</f>
        <v>0</v>
      </c>
    </row>
    <row r="131" spans="1:9" ht="14.25" customHeight="1" x14ac:dyDescent="0.2">
      <c r="A131" s="22">
        <v>82520312000</v>
      </c>
      <c r="B131" s="22" t="s">
        <v>3537</v>
      </c>
      <c r="C131" s="22" t="s">
        <v>807</v>
      </c>
      <c r="D131" s="22" t="s">
        <v>808</v>
      </c>
      <c r="E131" s="36">
        <v>8031.97</v>
      </c>
      <c r="F131" s="35"/>
      <c r="G131" s="36">
        <f t="shared" si="24"/>
        <v>0</v>
      </c>
      <c r="H131" s="36">
        <f t="shared" si="25"/>
        <v>0</v>
      </c>
      <c r="I131" s="24">
        <f t="shared" si="26"/>
        <v>0</v>
      </c>
    </row>
    <row r="132" spans="1:9" ht="14.25" customHeight="1" x14ac:dyDescent="0.2">
      <c r="A132" s="22">
        <v>82520402000</v>
      </c>
      <c r="B132" s="22" t="s">
        <v>2846</v>
      </c>
      <c r="C132" s="22" t="s">
        <v>796</v>
      </c>
      <c r="D132" s="22" t="s">
        <v>797</v>
      </c>
      <c r="E132" s="36">
        <v>8763.99</v>
      </c>
      <c r="F132" s="35"/>
      <c r="G132" s="36">
        <f t="shared" si="24"/>
        <v>0</v>
      </c>
      <c r="H132" s="36">
        <f t="shared" si="25"/>
        <v>0</v>
      </c>
      <c r="I132" s="24">
        <f t="shared" si="26"/>
        <v>0</v>
      </c>
    </row>
    <row r="133" spans="1:9" ht="14.25" customHeight="1" x14ac:dyDescent="0.2">
      <c r="A133" s="22">
        <v>82520502000</v>
      </c>
      <c r="B133" s="22" t="s">
        <v>3538</v>
      </c>
      <c r="C133" s="22" t="s">
        <v>797</v>
      </c>
      <c r="D133" s="22" t="s">
        <v>800</v>
      </c>
      <c r="E133" s="36">
        <v>8854.67</v>
      </c>
      <c r="F133" s="35"/>
      <c r="G133" s="36">
        <f t="shared" si="24"/>
        <v>0</v>
      </c>
      <c r="H133" s="36">
        <f t="shared" si="25"/>
        <v>0</v>
      </c>
      <c r="I133" s="24">
        <f t="shared" si="26"/>
        <v>0</v>
      </c>
    </row>
    <row r="134" spans="1:9" ht="14.25" customHeight="1" x14ac:dyDescent="0.2">
      <c r="A134" s="22">
        <v>82520602000</v>
      </c>
      <c r="B134" s="22" t="s">
        <v>3539</v>
      </c>
      <c r="C134" s="22" t="s">
        <v>807</v>
      </c>
      <c r="D134" s="22" t="s">
        <v>808</v>
      </c>
      <c r="E134" s="36">
        <v>9069.0300000000007</v>
      </c>
      <c r="F134" s="35"/>
      <c r="G134" s="36">
        <f t="shared" si="24"/>
        <v>0</v>
      </c>
      <c r="H134" s="36">
        <f t="shared" si="25"/>
        <v>0</v>
      </c>
      <c r="I134" s="24">
        <f t="shared" si="26"/>
        <v>0</v>
      </c>
    </row>
    <row r="135" spans="1:9" ht="14.25" customHeight="1" x14ac:dyDescent="0.2">
      <c r="A135" s="22">
        <v>82520612000</v>
      </c>
      <c r="B135" s="22" t="s">
        <v>3540</v>
      </c>
      <c r="C135" s="22" t="s">
        <v>808</v>
      </c>
      <c r="D135" s="22" t="s">
        <v>810</v>
      </c>
      <c r="E135" s="36">
        <v>9345.74</v>
      </c>
      <c r="F135" s="35"/>
      <c r="G135" s="36">
        <f t="shared" si="24"/>
        <v>0</v>
      </c>
      <c r="H135" s="36">
        <f t="shared" si="25"/>
        <v>0</v>
      </c>
      <c r="I135" s="24">
        <f t="shared" si="26"/>
        <v>0</v>
      </c>
    </row>
    <row r="136" spans="1:9" ht="14.25" customHeight="1" x14ac:dyDescent="0.2">
      <c r="A136" s="22">
        <v>82520652000</v>
      </c>
      <c r="B136" s="22" t="s">
        <v>3541</v>
      </c>
      <c r="C136" s="22" t="s">
        <v>807</v>
      </c>
      <c r="D136" s="22" t="s">
        <v>808</v>
      </c>
      <c r="E136" s="36">
        <v>9199.2999999999993</v>
      </c>
      <c r="F136" s="35"/>
      <c r="G136" s="36">
        <f t="shared" si="24"/>
        <v>0</v>
      </c>
      <c r="H136" s="36">
        <f t="shared" si="25"/>
        <v>0</v>
      </c>
      <c r="I136" s="24">
        <f t="shared" si="26"/>
        <v>0</v>
      </c>
    </row>
    <row r="137" spans="1:9" ht="14.25" customHeight="1" x14ac:dyDescent="0.2">
      <c r="A137" s="22">
        <v>82520702000</v>
      </c>
      <c r="B137" s="22" t="s">
        <v>3542</v>
      </c>
      <c r="C137" s="22" t="s">
        <v>808</v>
      </c>
      <c r="D137" s="22" t="s">
        <v>810</v>
      </c>
      <c r="E137" s="36">
        <v>9301.5300000000007</v>
      </c>
      <c r="F137" s="35"/>
      <c r="G137" s="36">
        <f t="shared" si="24"/>
        <v>0</v>
      </c>
      <c r="H137" s="36">
        <f t="shared" si="25"/>
        <v>0</v>
      </c>
      <c r="I137" s="24">
        <f t="shared" si="26"/>
        <v>0</v>
      </c>
    </row>
    <row r="138" spans="1:9" ht="14.25" customHeight="1" x14ac:dyDescent="0.2">
      <c r="A138" s="22">
        <v>82520802000</v>
      </c>
      <c r="B138" s="22" t="s">
        <v>3543</v>
      </c>
      <c r="C138" s="22" t="s">
        <v>821</v>
      </c>
      <c r="D138" s="22" t="s">
        <v>822</v>
      </c>
      <c r="E138" s="36">
        <v>9571.9699999999993</v>
      </c>
      <c r="F138" s="35"/>
      <c r="G138" s="36">
        <f t="shared" si="24"/>
        <v>0</v>
      </c>
      <c r="H138" s="36">
        <f t="shared" si="25"/>
        <v>0</v>
      </c>
      <c r="I138" s="24">
        <f t="shared" si="26"/>
        <v>0</v>
      </c>
    </row>
    <row r="139" spans="1:9" ht="14.25" customHeight="1" x14ac:dyDescent="0.2">
      <c r="A139" s="22">
        <v>82520902000</v>
      </c>
      <c r="B139" s="22" t="s">
        <v>3544</v>
      </c>
      <c r="C139" s="22" t="s">
        <v>821</v>
      </c>
      <c r="D139" s="22" t="s">
        <v>822</v>
      </c>
      <c r="E139" s="36">
        <v>9776.39</v>
      </c>
      <c r="F139" s="35"/>
      <c r="G139" s="36">
        <f t="shared" si="24"/>
        <v>0</v>
      </c>
      <c r="H139" s="36">
        <f t="shared" si="25"/>
        <v>0</v>
      </c>
      <c r="I139" s="24">
        <f t="shared" si="26"/>
        <v>0</v>
      </c>
    </row>
    <row r="140" spans="1:9" ht="14.25" customHeight="1" x14ac:dyDescent="0.2">
      <c r="A140" s="22">
        <v>82521102000</v>
      </c>
      <c r="B140" s="22" t="s">
        <v>4477</v>
      </c>
      <c r="C140" s="22" t="s">
        <v>2049</v>
      </c>
      <c r="D140" s="22" t="s">
        <v>2051</v>
      </c>
      <c r="E140" s="36">
        <v>11352.77</v>
      </c>
      <c r="F140" s="35"/>
      <c r="G140" s="36">
        <f t="shared" si="24"/>
        <v>0</v>
      </c>
      <c r="H140" s="36">
        <f t="shared" si="25"/>
        <v>0</v>
      </c>
      <c r="I140" s="24">
        <f t="shared" si="26"/>
        <v>0</v>
      </c>
    </row>
    <row r="141" spans="1:9" ht="14.25" customHeight="1" x14ac:dyDescent="0.2">
      <c r="A141" s="22">
        <v>82521202000</v>
      </c>
      <c r="B141" s="22" t="s">
        <v>3545</v>
      </c>
      <c r="C141" s="22" t="s">
        <v>2061</v>
      </c>
      <c r="D141" s="22" t="s">
        <v>2062</v>
      </c>
      <c r="E141" s="36">
        <v>11595.16</v>
      </c>
      <c r="F141" s="35"/>
      <c r="G141" s="36">
        <f t="shared" si="24"/>
        <v>0</v>
      </c>
      <c r="H141" s="36">
        <f t="shared" si="25"/>
        <v>0</v>
      </c>
      <c r="I141" s="24">
        <f t="shared" si="26"/>
        <v>0</v>
      </c>
    </row>
    <row r="142" spans="1:9" ht="14.25" customHeight="1" x14ac:dyDescent="0.2">
      <c r="A142" s="22">
        <v>82521252000</v>
      </c>
      <c r="B142" s="22" t="s">
        <v>3546</v>
      </c>
      <c r="C142" s="22" t="s">
        <v>2051</v>
      </c>
      <c r="D142" s="22" t="s">
        <v>2052</v>
      </c>
      <c r="E142" s="36">
        <v>11750.01</v>
      </c>
      <c r="F142" s="35"/>
      <c r="G142" s="36">
        <f t="shared" si="24"/>
        <v>0</v>
      </c>
      <c r="H142" s="36">
        <f t="shared" si="25"/>
        <v>0</v>
      </c>
      <c r="I142" s="24">
        <f t="shared" si="26"/>
        <v>0</v>
      </c>
    </row>
    <row r="143" spans="1:9" ht="14.25" customHeight="1" x14ac:dyDescent="0.2">
      <c r="A143" s="22">
        <v>82522100000</v>
      </c>
      <c r="B143" s="22" t="s">
        <v>3547</v>
      </c>
      <c r="C143" s="22" t="s">
        <v>2048</v>
      </c>
      <c r="D143" s="22" t="s">
        <v>2049</v>
      </c>
      <c r="E143" s="36">
        <v>12160.73</v>
      </c>
      <c r="F143" s="35"/>
      <c r="G143" s="36">
        <f t="shared" si="24"/>
        <v>0</v>
      </c>
      <c r="H143" s="36">
        <f t="shared" si="25"/>
        <v>0</v>
      </c>
      <c r="I143" s="24">
        <f t="shared" si="26"/>
        <v>0</v>
      </c>
    </row>
    <row r="144" spans="1:9" ht="14.25" customHeight="1" x14ac:dyDescent="0.2">
      <c r="A144" s="22">
        <v>82522200000</v>
      </c>
      <c r="B144" s="22" t="s">
        <v>4478</v>
      </c>
      <c r="C144" s="22" t="s">
        <v>2049</v>
      </c>
      <c r="D144" s="22" t="s">
        <v>2051</v>
      </c>
      <c r="E144" s="36">
        <v>12777.42</v>
      </c>
      <c r="F144" s="35"/>
      <c r="G144" s="36">
        <f t="shared" si="24"/>
        <v>0</v>
      </c>
      <c r="H144" s="36">
        <f t="shared" si="25"/>
        <v>0</v>
      </c>
      <c r="I144" s="24">
        <f t="shared" si="26"/>
        <v>0</v>
      </c>
    </row>
    <row r="145" spans="1:9" ht="14.25" customHeight="1" x14ac:dyDescent="0.2">
      <c r="A145" s="22">
        <v>82522300000</v>
      </c>
      <c r="B145" s="22" t="s">
        <v>3548</v>
      </c>
      <c r="C145" s="22" t="s">
        <v>2051</v>
      </c>
      <c r="D145" s="22" t="s">
        <v>2052</v>
      </c>
      <c r="E145" s="36">
        <v>13107.21</v>
      </c>
      <c r="F145" s="35"/>
      <c r="G145" s="36">
        <f t="shared" si="24"/>
        <v>0</v>
      </c>
      <c r="H145" s="36">
        <f t="shared" si="25"/>
        <v>0</v>
      </c>
      <c r="I145" s="24">
        <f t="shared" si="26"/>
        <v>0</v>
      </c>
    </row>
    <row r="146" spans="1:9" ht="14.25" customHeight="1" x14ac:dyDescent="0.2">
      <c r="A146" s="22">
        <v>82522400000</v>
      </c>
      <c r="B146" s="22" t="s">
        <v>2847</v>
      </c>
      <c r="C146" s="22" t="s">
        <v>2052</v>
      </c>
      <c r="D146" s="22" t="s">
        <v>2063</v>
      </c>
      <c r="E146" s="36">
        <v>14366.98</v>
      </c>
      <c r="F146" s="35"/>
      <c r="G146" s="36">
        <f t="shared" si="24"/>
        <v>0</v>
      </c>
      <c r="H146" s="36">
        <f t="shared" si="25"/>
        <v>0</v>
      </c>
      <c r="I146" s="24">
        <f t="shared" si="26"/>
        <v>0</v>
      </c>
    </row>
    <row r="147" spans="1:9" ht="14.25" customHeight="1" x14ac:dyDescent="0.2">
      <c r="A147" s="22">
        <v>82521292000</v>
      </c>
      <c r="B147" s="22" t="s">
        <v>3549</v>
      </c>
      <c r="C147" s="22" t="s">
        <v>2051</v>
      </c>
      <c r="D147" s="22" t="s">
        <v>2052</v>
      </c>
      <c r="E147" s="36">
        <v>15308.03</v>
      </c>
      <c r="F147" s="35"/>
      <c r="G147" s="36">
        <f t="shared" si="24"/>
        <v>0</v>
      </c>
      <c r="H147" s="36">
        <f>ROUND(E147*(G147),2)</f>
        <v>0</v>
      </c>
      <c r="I147" s="24">
        <f>H147*$I$10</f>
        <v>0</v>
      </c>
    </row>
    <row r="148" spans="1:9" ht="14.25" customHeight="1" x14ac:dyDescent="0.2">
      <c r="A148" s="22">
        <v>82521302000</v>
      </c>
      <c r="B148" s="22" t="s">
        <v>2848</v>
      </c>
      <c r="C148" s="22" t="s">
        <v>2052</v>
      </c>
      <c r="D148" s="22" t="s">
        <v>2063</v>
      </c>
      <c r="E148" s="36">
        <v>16618.8</v>
      </c>
      <c r="F148" s="35"/>
      <c r="G148" s="36">
        <f t="shared" si="24"/>
        <v>0</v>
      </c>
      <c r="H148" s="36">
        <f>ROUND(E148*(G148),2)</f>
        <v>0</v>
      </c>
      <c r="I148" s="24">
        <f>H148*$I$10</f>
        <v>0</v>
      </c>
    </row>
    <row r="149" spans="1:9" ht="14.25" customHeight="1" x14ac:dyDescent="0.2">
      <c r="A149" s="22">
        <v>82521312000</v>
      </c>
      <c r="B149" s="22" t="s">
        <v>2849</v>
      </c>
      <c r="C149" s="22" t="s">
        <v>2063</v>
      </c>
      <c r="D149" s="22" t="s">
        <v>2064</v>
      </c>
      <c r="E149" s="36">
        <v>20427.16</v>
      </c>
      <c r="F149" s="35"/>
      <c r="G149" s="36">
        <f t="shared" si="24"/>
        <v>0</v>
      </c>
      <c r="H149" s="36">
        <f>ROUND(E149*(G149),2)</f>
        <v>0</v>
      </c>
      <c r="I149" s="24">
        <f>H149*$I$10</f>
        <v>0</v>
      </c>
    </row>
    <row r="150" spans="1:9" ht="14.25" customHeight="1" x14ac:dyDescent="0.2">
      <c r="A150" s="22">
        <v>82521402000</v>
      </c>
      <c r="B150" s="22" t="s">
        <v>2850</v>
      </c>
      <c r="C150" s="22" t="s">
        <v>2052</v>
      </c>
      <c r="D150" s="22" t="s">
        <v>2063</v>
      </c>
      <c r="E150" s="36">
        <v>17341.669999999998</v>
      </c>
      <c r="F150" s="35"/>
      <c r="G150" s="36">
        <f t="shared" si="24"/>
        <v>0</v>
      </c>
      <c r="H150" s="36">
        <f>ROUND(E150*(G150),2)</f>
        <v>0</v>
      </c>
      <c r="I150" s="24">
        <f>H150*$I$10</f>
        <v>0</v>
      </c>
    </row>
    <row r="151" spans="1:9" ht="14.25" customHeight="1" x14ac:dyDescent="0.2">
      <c r="A151" s="22">
        <v>82521412000</v>
      </c>
      <c r="B151" s="22" t="s">
        <v>2851</v>
      </c>
      <c r="C151" s="22" t="s">
        <v>2063</v>
      </c>
      <c r="D151" s="22" t="s">
        <v>2064</v>
      </c>
      <c r="E151" s="36">
        <v>21421.06</v>
      </c>
      <c r="F151" s="35"/>
      <c r="G151" s="36">
        <f t="shared" si="24"/>
        <v>0</v>
      </c>
      <c r="H151" s="36">
        <f>ROUND(E151*(G151),2)</f>
        <v>0</v>
      </c>
      <c r="I151" s="24">
        <f>H151*$I$10</f>
        <v>0</v>
      </c>
    </row>
    <row r="153" spans="1:9" ht="14.25" customHeight="1" x14ac:dyDescent="0.2">
      <c r="A153" s="22">
        <v>84500882000</v>
      </c>
      <c r="B153" s="22" t="s">
        <v>2852</v>
      </c>
      <c r="C153" s="22" t="s">
        <v>2074</v>
      </c>
      <c r="D153" s="22" t="s">
        <v>2075</v>
      </c>
      <c r="E153" s="36">
        <v>10285.92</v>
      </c>
      <c r="F153" s="35"/>
      <c r="G153" s="36">
        <f>IF(F153="",IF($I$8="","",$I$8),F153)</f>
        <v>0</v>
      </c>
      <c r="H153" s="36">
        <f>ROUND(E153*(G153),2)</f>
        <v>0</v>
      </c>
      <c r="I153" s="24">
        <f>H153*$I$10</f>
        <v>0</v>
      </c>
    </row>
    <row r="154" spans="1:9" ht="14.25" customHeight="1" x14ac:dyDescent="0.2">
      <c r="A154" s="22">
        <v>84520201000</v>
      </c>
      <c r="B154" s="22" t="s">
        <v>3550</v>
      </c>
      <c r="C154" s="22" t="s">
        <v>2075</v>
      </c>
      <c r="D154" s="22" t="s">
        <v>2076</v>
      </c>
      <c r="E154" s="36">
        <v>10466.83</v>
      </c>
      <c r="F154" s="35"/>
      <c r="G154" s="36">
        <f t="shared" ref="G154:G175" si="27">IF(F154="",IF($I$8="","",$I$8),F154)</f>
        <v>0</v>
      </c>
      <c r="H154" s="36">
        <f t="shared" ref="H154:H170" si="28">ROUND(E154*(G154),2)</f>
        <v>0</v>
      </c>
      <c r="I154" s="24">
        <f t="shared" ref="I154:I170" si="29">H154*$I$10</f>
        <v>0</v>
      </c>
    </row>
    <row r="155" spans="1:9" ht="14.25" customHeight="1" x14ac:dyDescent="0.2">
      <c r="A155" s="22">
        <v>84520301000</v>
      </c>
      <c r="B155" s="22" t="s">
        <v>3551</v>
      </c>
      <c r="C155" s="22" t="s">
        <v>2077</v>
      </c>
      <c r="D155" s="22" t="s">
        <v>2078</v>
      </c>
      <c r="E155" s="36">
        <v>11084.13</v>
      </c>
      <c r="F155" s="35"/>
      <c r="G155" s="36">
        <f t="shared" si="27"/>
        <v>0</v>
      </c>
      <c r="H155" s="36">
        <f t="shared" si="28"/>
        <v>0</v>
      </c>
      <c r="I155" s="24">
        <f t="shared" si="29"/>
        <v>0</v>
      </c>
    </row>
    <row r="156" spans="1:9" ht="14.25" customHeight="1" x14ac:dyDescent="0.2">
      <c r="A156" s="22">
        <v>84520401000</v>
      </c>
      <c r="B156" s="22" t="s">
        <v>2853</v>
      </c>
      <c r="C156" s="22" t="s">
        <v>2074</v>
      </c>
      <c r="D156" s="22" t="s">
        <v>2075</v>
      </c>
      <c r="E156" s="36">
        <v>12094.3</v>
      </c>
      <c r="F156" s="35"/>
      <c r="G156" s="36">
        <f t="shared" si="27"/>
        <v>0</v>
      </c>
      <c r="H156" s="36">
        <f t="shared" si="28"/>
        <v>0</v>
      </c>
      <c r="I156" s="24">
        <f t="shared" si="29"/>
        <v>0</v>
      </c>
    </row>
    <row r="157" spans="1:9" ht="14.25" customHeight="1" x14ac:dyDescent="0.2">
      <c r="A157" s="22">
        <v>84500632000</v>
      </c>
      <c r="B157" s="22" t="s">
        <v>3552</v>
      </c>
      <c r="C157" s="22" t="s">
        <v>2075</v>
      </c>
      <c r="D157" s="22" t="s">
        <v>2076</v>
      </c>
      <c r="E157" s="36">
        <v>12219.45</v>
      </c>
      <c r="F157" s="35"/>
      <c r="G157" s="36">
        <f t="shared" si="27"/>
        <v>0</v>
      </c>
      <c r="H157" s="36">
        <f t="shared" si="28"/>
        <v>0</v>
      </c>
      <c r="I157" s="24">
        <f t="shared" si="29"/>
        <v>0</v>
      </c>
    </row>
    <row r="158" spans="1:9" ht="14.25" customHeight="1" x14ac:dyDescent="0.2">
      <c r="A158" s="22">
        <v>84500642000</v>
      </c>
      <c r="B158" s="22" t="s">
        <v>3553</v>
      </c>
      <c r="C158" s="22" t="s">
        <v>2077</v>
      </c>
      <c r="D158" s="22" t="s">
        <v>2078</v>
      </c>
      <c r="E158" s="36">
        <v>12515.25</v>
      </c>
      <c r="F158" s="35"/>
      <c r="G158" s="36">
        <f t="shared" si="27"/>
        <v>0</v>
      </c>
      <c r="H158" s="36">
        <f t="shared" si="28"/>
        <v>0</v>
      </c>
      <c r="I158" s="24">
        <f t="shared" si="29"/>
        <v>0</v>
      </c>
    </row>
    <row r="159" spans="1:9" ht="14.25" customHeight="1" x14ac:dyDescent="0.2">
      <c r="A159" s="22">
        <v>84500792000</v>
      </c>
      <c r="B159" s="22" t="s">
        <v>3554</v>
      </c>
      <c r="C159" s="22" t="s">
        <v>2078</v>
      </c>
      <c r="D159" s="22" t="s">
        <v>2082</v>
      </c>
      <c r="E159" s="36">
        <v>12897.17</v>
      </c>
      <c r="F159" s="35"/>
      <c r="G159" s="36">
        <f t="shared" si="27"/>
        <v>0</v>
      </c>
      <c r="H159" s="36">
        <f t="shared" si="28"/>
        <v>0</v>
      </c>
      <c r="I159" s="24">
        <f t="shared" si="29"/>
        <v>0</v>
      </c>
    </row>
    <row r="160" spans="1:9" ht="14.25" customHeight="1" x14ac:dyDescent="0.2">
      <c r="A160" s="22">
        <v>84501262000</v>
      </c>
      <c r="B160" s="22" t="s">
        <v>3555</v>
      </c>
      <c r="C160" s="22" t="s">
        <v>2077</v>
      </c>
      <c r="D160" s="22" t="s">
        <v>2078</v>
      </c>
      <c r="E160" s="36">
        <v>12399.82</v>
      </c>
      <c r="F160" s="35"/>
      <c r="G160" s="36">
        <f t="shared" si="27"/>
        <v>0</v>
      </c>
      <c r="H160" s="36">
        <f t="shared" si="28"/>
        <v>0</v>
      </c>
      <c r="I160" s="24">
        <f t="shared" si="29"/>
        <v>0</v>
      </c>
    </row>
    <row r="161" spans="1:9" ht="14.25" customHeight="1" x14ac:dyDescent="0.2">
      <c r="A161" s="22">
        <v>84500502000</v>
      </c>
      <c r="B161" s="22" t="s">
        <v>3556</v>
      </c>
      <c r="C161" s="22" t="s">
        <v>2078</v>
      </c>
      <c r="D161" s="22" t="s">
        <v>2082</v>
      </c>
      <c r="E161" s="36">
        <v>12810.4</v>
      </c>
      <c r="F161" s="35"/>
      <c r="G161" s="36">
        <f t="shared" si="27"/>
        <v>0</v>
      </c>
      <c r="H161" s="36">
        <f t="shared" si="28"/>
        <v>0</v>
      </c>
      <c r="I161" s="24">
        <f t="shared" si="29"/>
        <v>0</v>
      </c>
    </row>
    <row r="162" spans="1:9" ht="14.25" customHeight="1" x14ac:dyDescent="0.2">
      <c r="A162" s="22">
        <v>84500512000</v>
      </c>
      <c r="B162" s="22" t="s">
        <v>3557</v>
      </c>
      <c r="C162" s="22" t="s">
        <v>2083</v>
      </c>
      <c r="D162" s="22" t="s">
        <v>2084</v>
      </c>
      <c r="E162" s="36">
        <v>13209.29</v>
      </c>
      <c r="F162" s="35"/>
      <c r="G162" s="36">
        <f t="shared" si="27"/>
        <v>0</v>
      </c>
      <c r="H162" s="36">
        <f t="shared" si="28"/>
        <v>0</v>
      </c>
      <c r="I162" s="24">
        <f t="shared" si="29"/>
        <v>0</v>
      </c>
    </row>
    <row r="163" spans="1:9" ht="14.25" customHeight="1" x14ac:dyDescent="0.2">
      <c r="A163" s="22">
        <v>84520601000</v>
      </c>
      <c r="B163" s="22" t="s">
        <v>3558</v>
      </c>
      <c r="C163" s="22" t="s">
        <v>2083</v>
      </c>
      <c r="D163" s="22" t="s">
        <v>2084</v>
      </c>
      <c r="E163" s="36">
        <v>13491.44</v>
      </c>
      <c r="F163" s="35"/>
      <c r="G163" s="36">
        <f t="shared" si="27"/>
        <v>0</v>
      </c>
      <c r="H163" s="36">
        <f t="shared" si="28"/>
        <v>0</v>
      </c>
      <c r="I163" s="24">
        <f t="shared" si="29"/>
        <v>0</v>
      </c>
    </row>
    <row r="164" spans="1:9" ht="14.25" customHeight="1" x14ac:dyDescent="0.2">
      <c r="A164" s="22">
        <v>84520701000</v>
      </c>
      <c r="B164" s="22" t="s">
        <v>4479</v>
      </c>
      <c r="C164" s="22" t="s">
        <v>2086</v>
      </c>
      <c r="D164" s="22" t="s">
        <v>2087</v>
      </c>
      <c r="E164" s="36">
        <v>15666.81</v>
      </c>
      <c r="F164" s="35"/>
      <c r="G164" s="36">
        <f t="shared" si="27"/>
        <v>0</v>
      </c>
      <c r="H164" s="36">
        <f t="shared" si="28"/>
        <v>0</v>
      </c>
      <c r="I164" s="24">
        <f t="shared" si="29"/>
        <v>0</v>
      </c>
    </row>
    <row r="165" spans="1:9" ht="14.25" customHeight="1" x14ac:dyDescent="0.2">
      <c r="A165" s="22">
        <v>84520801000</v>
      </c>
      <c r="B165" s="22" t="s">
        <v>3559</v>
      </c>
      <c r="C165" s="22" t="s">
        <v>2088</v>
      </c>
      <c r="D165" s="22" t="s">
        <v>2089</v>
      </c>
      <c r="E165" s="36">
        <v>16001.32</v>
      </c>
      <c r="F165" s="35"/>
      <c r="G165" s="36">
        <f t="shared" si="27"/>
        <v>0</v>
      </c>
      <c r="H165" s="36">
        <f t="shared" si="28"/>
        <v>0</v>
      </c>
      <c r="I165" s="24">
        <f t="shared" si="29"/>
        <v>0</v>
      </c>
    </row>
    <row r="166" spans="1:9" ht="14.25" customHeight="1" x14ac:dyDescent="0.2">
      <c r="A166" s="22">
        <v>84520901000</v>
      </c>
      <c r="B166" s="22" t="s">
        <v>3560</v>
      </c>
      <c r="C166" s="22" t="s">
        <v>2087</v>
      </c>
      <c r="D166" s="22" t="s">
        <v>2090</v>
      </c>
      <c r="E166" s="36">
        <v>16215</v>
      </c>
      <c r="F166" s="35"/>
      <c r="G166" s="36">
        <f t="shared" si="27"/>
        <v>0</v>
      </c>
      <c r="H166" s="36">
        <f t="shared" si="28"/>
        <v>0</v>
      </c>
      <c r="I166" s="24">
        <f t="shared" si="29"/>
        <v>0</v>
      </c>
    </row>
    <row r="167" spans="1:9" ht="14.25" customHeight="1" x14ac:dyDescent="0.2">
      <c r="A167" s="22">
        <v>84522100000</v>
      </c>
      <c r="B167" s="22" t="s">
        <v>3561</v>
      </c>
      <c r="C167" s="22" t="s">
        <v>2095</v>
      </c>
      <c r="D167" s="22" t="s">
        <v>2086</v>
      </c>
      <c r="E167" s="36">
        <v>16781.810000000001</v>
      </c>
      <c r="F167" s="35"/>
      <c r="G167" s="36">
        <f t="shared" si="27"/>
        <v>0</v>
      </c>
      <c r="H167" s="36">
        <f t="shared" si="28"/>
        <v>0</v>
      </c>
      <c r="I167" s="24">
        <f t="shared" si="29"/>
        <v>0</v>
      </c>
    </row>
    <row r="168" spans="1:9" ht="14.25" customHeight="1" x14ac:dyDescent="0.2">
      <c r="A168" s="22">
        <v>84522200000</v>
      </c>
      <c r="B168" s="22" t="s">
        <v>4480</v>
      </c>
      <c r="C168" s="22" t="s">
        <v>2086</v>
      </c>
      <c r="D168" s="22" t="s">
        <v>2087</v>
      </c>
      <c r="E168" s="36">
        <v>17632.86</v>
      </c>
      <c r="F168" s="35"/>
      <c r="G168" s="36">
        <f t="shared" si="27"/>
        <v>0</v>
      </c>
      <c r="H168" s="36">
        <f t="shared" si="28"/>
        <v>0</v>
      </c>
      <c r="I168" s="24">
        <f t="shared" si="29"/>
        <v>0</v>
      </c>
    </row>
    <row r="169" spans="1:9" ht="14.25" customHeight="1" x14ac:dyDescent="0.2">
      <c r="A169" s="22">
        <v>84522300000</v>
      </c>
      <c r="B169" s="22" t="s">
        <v>3562</v>
      </c>
      <c r="C169" s="22" t="s">
        <v>2087</v>
      </c>
      <c r="D169" s="22" t="s">
        <v>2090</v>
      </c>
      <c r="E169" s="36">
        <v>18087.97</v>
      </c>
      <c r="F169" s="35"/>
      <c r="G169" s="36">
        <f t="shared" si="27"/>
        <v>0</v>
      </c>
      <c r="H169" s="36">
        <f t="shared" si="28"/>
        <v>0</v>
      </c>
      <c r="I169" s="24">
        <f t="shared" si="29"/>
        <v>0</v>
      </c>
    </row>
    <row r="170" spans="1:9" ht="14.25" customHeight="1" x14ac:dyDescent="0.2">
      <c r="A170" s="22">
        <v>84522400000</v>
      </c>
      <c r="B170" s="22" t="s">
        <v>2854</v>
      </c>
      <c r="C170" s="22" t="s">
        <v>2090</v>
      </c>
      <c r="D170" s="22" t="s">
        <v>2091</v>
      </c>
      <c r="E170" s="36">
        <v>19826.439999999999</v>
      </c>
      <c r="F170" s="35"/>
      <c r="G170" s="36">
        <f t="shared" si="27"/>
        <v>0</v>
      </c>
      <c r="H170" s="36">
        <f t="shared" si="28"/>
        <v>0</v>
      </c>
      <c r="I170" s="24">
        <f t="shared" si="29"/>
        <v>0</v>
      </c>
    </row>
    <row r="171" spans="1:9" ht="14.25" customHeight="1" x14ac:dyDescent="0.2">
      <c r="A171" s="22">
        <v>84521001000</v>
      </c>
      <c r="B171" s="22" t="s">
        <v>3563</v>
      </c>
      <c r="C171" s="22" t="s">
        <v>2087</v>
      </c>
      <c r="D171" s="22" t="s">
        <v>2090</v>
      </c>
      <c r="E171" s="36">
        <v>21596.799999999999</v>
      </c>
      <c r="F171" s="35"/>
      <c r="G171" s="36">
        <f t="shared" si="27"/>
        <v>0</v>
      </c>
      <c r="H171" s="36"/>
      <c r="I171" s="24"/>
    </row>
    <row r="172" spans="1:9" ht="14.25" customHeight="1" x14ac:dyDescent="0.2">
      <c r="A172" s="22">
        <v>84521101000</v>
      </c>
      <c r="B172" s="22" t="s">
        <v>2855</v>
      </c>
      <c r="C172" s="22" t="s">
        <v>2090</v>
      </c>
      <c r="D172" s="22" t="s">
        <v>2091</v>
      </c>
      <c r="E172" s="36">
        <v>23562.97</v>
      </c>
      <c r="F172" s="35"/>
      <c r="G172" s="36">
        <f t="shared" si="27"/>
        <v>0</v>
      </c>
      <c r="H172" s="36"/>
      <c r="I172" s="24"/>
    </row>
    <row r="173" spans="1:9" ht="14.25" customHeight="1" x14ac:dyDescent="0.2">
      <c r="A173" s="22">
        <v>84521201000</v>
      </c>
      <c r="B173" s="22" t="s">
        <v>2856</v>
      </c>
      <c r="C173" s="22" t="s">
        <v>2091</v>
      </c>
      <c r="D173" s="22" t="s">
        <v>2092</v>
      </c>
      <c r="E173" s="36">
        <v>29275.49</v>
      </c>
      <c r="F173" s="35"/>
      <c r="G173" s="36">
        <f t="shared" si="27"/>
        <v>0</v>
      </c>
      <c r="H173" s="36"/>
      <c r="I173" s="24"/>
    </row>
    <row r="174" spans="1:9" ht="14.25" customHeight="1" x14ac:dyDescent="0.2">
      <c r="A174" s="22">
        <v>84521301000</v>
      </c>
      <c r="B174" s="22" t="s">
        <v>2857</v>
      </c>
      <c r="C174" s="22" t="s">
        <v>2090</v>
      </c>
      <c r="D174" s="22" t="s">
        <v>2091</v>
      </c>
      <c r="E174" s="36" t="s">
        <v>4152</v>
      </c>
      <c r="F174" s="35"/>
      <c r="G174" s="36">
        <f t="shared" si="27"/>
        <v>0</v>
      </c>
      <c r="H174" s="36"/>
      <c r="I174" s="24"/>
    </row>
    <row r="175" spans="1:9" ht="14.25" customHeight="1" x14ac:dyDescent="0.2">
      <c r="A175" s="22">
        <v>84521401000</v>
      </c>
      <c r="B175" s="22" t="s">
        <v>2858</v>
      </c>
      <c r="C175" s="22" t="s">
        <v>2091</v>
      </c>
      <c r="D175" s="22" t="s">
        <v>2092</v>
      </c>
      <c r="E175" s="36" t="s">
        <v>4152</v>
      </c>
      <c r="F175" s="35"/>
      <c r="G175" s="36">
        <f t="shared" si="27"/>
        <v>0</v>
      </c>
      <c r="H175" s="36"/>
      <c r="I175" s="24"/>
    </row>
  </sheetData>
  <mergeCells count="5">
    <mergeCell ref="A3:A4"/>
    <mergeCell ref="C16:D16"/>
    <mergeCell ref="C15:D15"/>
    <mergeCell ref="A1:I1"/>
    <mergeCell ref="A2:I2"/>
  </mergeCells>
  <conditionalFormatting sqref="A18:D42 F18:I42 F153:I175 A153:D175 F129:I151 A129:D151 F116:I127 A116:D127 F103:I114 A103:D114 F94:I101 A94:D101 F81:I92 A81:D92 F55:I79 A55:D79 F44:I53 A44:D53">
    <cfRule type="expression" dxfId="67" priority="20">
      <formula>MOD(ROW(),2)=0</formula>
    </cfRule>
  </conditionalFormatting>
  <conditionalFormatting sqref="E174:E175">
    <cfRule type="expression" dxfId="66" priority="18">
      <formula>MOD(ROW(),2)=0</formula>
    </cfRule>
  </conditionalFormatting>
  <conditionalFormatting sqref="E18:E42">
    <cfRule type="expression" dxfId="65" priority="17">
      <formula>MOD(ROW(),2)=0</formula>
    </cfRule>
  </conditionalFormatting>
  <conditionalFormatting sqref="E44:E53">
    <cfRule type="expression" dxfId="64" priority="8">
      <formula>MOD(ROW(),2)=0</formula>
    </cfRule>
  </conditionalFormatting>
  <conditionalFormatting sqref="E55:E79">
    <cfRule type="expression" dxfId="63" priority="7">
      <formula>MOD(ROW(),2)=0</formula>
    </cfRule>
  </conditionalFormatting>
  <conditionalFormatting sqref="E81:E92">
    <cfRule type="expression" dxfId="62" priority="6">
      <formula>MOD(ROW(),2)=0</formula>
    </cfRule>
  </conditionalFormatting>
  <conditionalFormatting sqref="E94:E101">
    <cfRule type="expression" dxfId="61" priority="5">
      <formula>MOD(ROW(),2)=0</formula>
    </cfRule>
  </conditionalFormatting>
  <conditionalFormatting sqref="E103:E114">
    <cfRule type="expression" dxfId="60" priority="4">
      <formula>MOD(ROW(),2)=0</formula>
    </cfRule>
  </conditionalFormatting>
  <conditionalFormatting sqref="E116:E127">
    <cfRule type="expression" dxfId="59" priority="3">
      <formula>MOD(ROW(),2)=0</formula>
    </cfRule>
  </conditionalFormatting>
  <conditionalFormatting sqref="E129:E151">
    <cfRule type="expression" dxfId="58" priority="2">
      <formula>MOD(ROW(),2)=0</formula>
    </cfRule>
  </conditionalFormatting>
  <conditionalFormatting sqref="E153:E173">
    <cfRule type="expression" dxfId="57" priority="1">
      <formula>MOD(ROW(),2)=0</formula>
    </cfRule>
  </conditionalFormatting>
  <hyperlinks>
    <hyperlink ref="H5" location="indice!A1" display="INDICE"/>
    <hyperlink ref="H6" location="'ACCESSORI - ACCESSORIES'!A1" display="ACCESSORI"/>
    <hyperlink ref="I6" location="'ACCESSORI - ACCESSORIES'!A1" display="ACCESSORIES"/>
  </hyperlinks>
  <pageMargins left="0.7" right="0.7" top="0.75" bottom="0.75" header="0.3" footer="0.3"/>
  <pageSetup paperSize="9" orientation="portrait" horizontalDpi="4294967292" verticalDpi="4294967292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J40"/>
  <sheetViews>
    <sheetView zoomScaleNormal="100" zoomScalePageLayoutView="120" workbookViewId="0">
      <selection activeCell="A3" sqref="A3:A4"/>
    </sheetView>
  </sheetViews>
  <sheetFormatPr defaultColWidth="8.85546875" defaultRowHeight="14.25" customHeight="1" x14ac:dyDescent="0.2"/>
  <cols>
    <col min="1" max="1" width="23.42578125" style="41" customWidth="1"/>
    <col min="2" max="2" width="36" style="41" bestFit="1" customWidth="1"/>
    <col min="3" max="4" width="9.140625" style="41" customWidth="1"/>
    <col min="5" max="5" width="23.42578125" style="41" bestFit="1" customWidth="1"/>
    <col min="6" max="6" width="17.140625" style="41" bestFit="1" customWidth="1"/>
    <col min="7" max="8" width="17.42578125" style="41" bestFit="1" customWidth="1"/>
    <col min="9" max="9" width="20.140625" style="43" bestFit="1" customWidth="1"/>
    <col min="10" max="16384" width="8.85546875" style="41"/>
  </cols>
  <sheetData>
    <row r="1" spans="1:10" ht="14.25" customHeight="1" x14ac:dyDescent="0.2">
      <c r="A1" s="317" t="s">
        <v>8513</v>
      </c>
      <c r="B1" s="317"/>
      <c r="C1" s="317"/>
      <c r="D1" s="317"/>
      <c r="E1" s="317"/>
      <c r="F1" s="317"/>
      <c r="G1" s="317"/>
      <c r="H1" s="317"/>
      <c r="I1" s="317"/>
    </row>
    <row r="2" spans="1:10" ht="14.25" customHeight="1" x14ac:dyDescent="0.2">
      <c r="A2" s="317" t="s">
        <v>8514</v>
      </c>
      <c r="B2" s="317"/>
      <c r="C2" s="317"/>
      <c r="D2" s="317"/>
      <c r="E2" s="317"/>
      <c r="F2" s="317"/>
      <c r="G2" s="317"/>
      <c r="H2" s="317"/>
      <c r="I2" s="317"/>
    </row>
    <row r="3" spans="1:10" s="42" customFormat="1" ht="14.25" customHeight="1" x14ac:dyDescent="0.2">
      <c r="A3" s="292" t="s">
        <v>4481</v>
      </c>
      <c r="B3" s="79"/>
      <c r="C3" s="79"/>
      <c r="D3" s="79"/>
      <c r="E3" s="79"/>
      <c r="F3" s="79"/>
      <c r="G3" s="79"/>
      <c r="H3" s="79"/>
      <c r="I3" s="80"/>
    </row>
    <row r="4" spans="1:10" s="42" customFormat="1" ht="14.25" customHeight="1" x14ac:dyDescent="0.2">
      <c r="A4" s="292"/>
      <c r="B4" s="79"/>
      <c r="C4" s="79"/>
      <c r="D4" s="79"/>
      <c r="E4" s="79"/>
      <c r="F4" s="79"/>
      <c r="G4" s="79"/>
      <c r="H4" s="79"/>
      <c r="I4" s="80"/>
    </row>
    <row r="5" spans="1:10" s="42" customFormat="1" ht="14.25" customHeight="1" x14ac:dyDescent="0.2">
      <c r="A5" s="162" t="s">
        <v>2870</v>
      </c>
      <c r="B5" s="258"/>
      <c r="C5" s="258"/>
      <c r="D5" s="258"/>
      <c r="E5" s="258"/>
      <c r="F5" s="258"/>
      <c r="G5" s="258"/>
      <c r="H5" s="182" t="s">
        <v>2224</v>
      </c>
      <c r="I5" s="259"/>
    </row>
    <row r="6" spans="1:10" s="42" customFormat="1" ht="14.25" customHeight="1" x14ac:dyDescent="0.2">
      <c r="A6" s="162" t="s">
        <v>2871</v>
      </c>
      <c r="B6" s="258"/>
      <c r="C6" s="258"/>
      <c r="D6" s="258"/>
      <c r="E6" s="258"/>
      <c r="F6" s="258"/>
      <c r="G6" s="258"/>
      <c r="H6" s="255" t="s">
        <v>128</v>
      </c>
      <c r="I6" s="171" t="s">
        <v>2243</v>
      </c>
      <c r="J6" s="41"/>
    </row>
    <row r="7" spans="1:10" s="42" customFormat="1" ht="14.25" customHeight="1" x14ac:dyDescent="0.2">
      <c r="A7" s="256"/>
      <c r="B7" s="256"/>
      <c r="C7" s="256"/>
      <c r="D7" s="256"/>
      <c r="E7" s="256"/>
      <c r="F7" s="256"/>
      <c r="G7" s="256"/>
      <c r="H7" s="162"/>
      <c r="I7" s="160"/>
    </row>
    <row r="8" spans="1:10" s="42" customFormat="1" ht="14.25" customHeight="1" x14ac:dyDescent="0.2">
      <c r="A8" s="256" t="s">
        <v>4089</v>
      </c>
      <c r="B8" s="256" t="s">
        <v>4119</v>
      </c>
      <c r="C8" s="260"/>
      <c r="D8" s="260"/>
      <c r="E8" s="260"/>
      <c r="F8" s="260"/>
      <c r="G8" s="260"/>
      <c r="H8" s="189" t="s">
        <v>2235</v>
      </c>
      <c r="I8" s="156">
        <f>IF(indice!$C$133="",indice!$D$7,indice!$C$133)</f>
        <v>0</v>
      </c>
    </row>
    <row r="9" spans="1:10" s="42" customFormat="1" ht="14.25" customHeight="1" x14ac:dyDescent="0.2">
      <c r="A9" s="162" t="s">
        <v>4082</v>
      </c>
      <c r="B9" s="162" t="s">
        <v>4095</v>
      </c>
      <c r="C9" s="162"/>
      <c r="D9" s="162"/>
      <c r="E9" s="162"/>
      <c r="F9" s="162"/>
      <c r="G9" s="162"/>
      <c r="H9" s="189" t="s">
        <v>2221</v>
      </c>
      <c r="I9" s="156">
        <f>indice!$E$10</f>
        <v>0</v>
      </c>
    </row>
    <row r="10" spans="1:10" s="42" customFormat="1" ht="14.25" customHeight="1" x14ac:dyDescent="0.2">
      <c r="A10" s="162"/>
      <c r="B10" s="162"/>
      <c r="C10" s="162"/>
      <c r="D10" s="162"/>
      <c r="E10" s="162"/>
      <c r="F10" s="162"/>
      <c r="G10" s="162"/>
      <c r="H10" s="189" t="s">
        <v>2221</v>
      </c>
      <c r="I10" s="156">
        <f>indice!$F$10</f>
        <v>0</v>
      </c>
    </row>
    <row r="11" spans="1:10" s="42" customFormat="1" ht="14.25" customHeight="1" x14ac:dyDescent="0.2">
      <c r="A11" s="172"/>
      <c r="B11" s="172"/>
      <c r="C11" s="162"/>
      <c r="D11" s="162"/>
      <c r="E11" s="162"/>
      <c r="F11" s="162"/>
      <c r="G11" s="162"/>
      <c r="H11" s="189"/>
      <c r="I11" s="156"/>
    </row>
    <row r="12" spans="1:10" s="42" customFormat="1" ht="14.25" customHeight="1" x14ac:dyDescent="0.2">
      <c r="A12" s="55" t="s">
        <v>137</v>
      </c>
      <c r="B12" s="55" t="s">
        <v>4077</v>
      </c>
      <c r="C12" s="288" t="s">
        <v>141</v>
      </c>
      <c r="D12" s="288"/>
      <c r="E12" s="55" t="s">
        <v>143</v>
      </c>
      <c r="F12" s="67" t="s">
        <v>145</v>
      </c>
      <c r="G12" s="67" t="s">
        <v>2223</v>
      </c>
      <c r="H12" s="67" t="s">
        <v>148</v>
      </c>
      <c r="I12" s="68" t="s">
        <v>150</v>
      </c>
    </row>
    <row r="13" spans="1:10" s="42" customFormat="1" ht="14.25" customHeight="1" x14ac:dyDescent="0.2">
      <c r="A13" s="56" t="s">
        <v>138</v>
      </c>
      <c r="B13" s="56" t="s">
        <v>4078</v>
      </c>
      <c r="C13" s="290" t="s">
        <v>142</v>
      </c>
      <c r="D13" s="290"/>
      <c r="E13" s="56" t="s">
        <v>144</v>
      </c>
      <c r="F13" s="69" t="s">
        <v>146</v>
      </c>
      <c r="G13" s="69" t="s">
        <v>147</v>
      </c>
      <c r="H13" s="69" t="s">
        <v>149</v>
      </c>
      <c r="I13" s="70" t="s">
        <v>151</v>
      </c>
    </row>
    <row r="14" spans="1:10" s="42" customFormat="1" ht="14.25" customHeight="1" x14ac:dyDescent="0.2">
      <c r="A14" s="22"/>
      <c r="B14" s="22"/>
      <c r="C14" s="22" t="s">
        <v>159</v>
      </c>
      <c r="D14" s="22" t="s">
        <v>0</v>
      </c>
      <c r="E14" s="36" t="s">
        <v>15</v>
      </c>
      <c r="F14" s="36"/>
      <c r="G14" s="36"/>
      <c r="H14" s="36" t="str">
        <f>E14</f>
        <v>€</v>
      </c>
      <c r="I14" s="24">
        <f>$I$9</f>
        <v>0</v>
      </c>
    </row>
    <row r="15" spans="1:10" s="42" customFormat="1" ht="14.25" customHeight="1" x14ac:dyDescent="0.2">
      <c r="A15" s="22">
        <v>82039200000</v>
      </c>
      <c r="B15" s="22" t="s">
        <v>4482</v>
      </c>
      <c r="C15" s="22" t="s">
        <v>796</v>
      </c>
      <c r="D15" s="22" t="s">
        <v>797</v>
      </c>
      <c r="E15" s="36">
        <v>3206.52</v>
      </c>
      <c r="F15" s="35"/>
      <c r="G15" s="36">
        <f>IF(F15="",IF($I$8="","",$I$8),F15)</f>
        <v>0</v>
      </c>
      <c r="H15" s="36">
        <f>ROUND(E15*(G15),2)</f>
        <v>0</v>
      </c>
      <c r="I15" s="24">
        <f>H15*'BS MXH'!$I$10</f>
        <v>0</v>
      </c>
    </row>
    <row r="16" spans="1:10" s="42" customFormat="1" ht="14.25" customHeight="1" x14ac:dyDescent="0.2">
      <c r="A16" s="22">
        <v>82039250000</v>
      </c>
      <c r="B16" s="22" t="s">
        <v>4483</v>
      </c>
      <c r="C16" s="22" t="s">
        <v>797</v>
      </c>
      <c r="D16" s="22" t="s">
        <v>800</v>
      </c>
      <c r="E16" s="36">
        <v>3261.57</v>
      </c>
      <c r="F16" s="35"/>
      <c r="G16" s="36">
        <f t="shared" ref="G16:G22" si="0">IF(F16="",IF($I$8="","",$I$8),F16)</f>
        <v>0</v>
      </c>
      <c r="H16" s="36">
        <f t="shared" ref="H16:H22" si="1">ROUND(E16*(G16),2)</f>
        <v>0</v>
      </c>
      <c r="I16" s="24">
        <f>H16*'BS MXH'!$I$10</f>
        <v>0</v>
      </c>
    </row>
    <row r="17" spans="1:9" s="42" customFormat="1" ht="14.25" customHeight="1" x14ac:dyDescent="0.2">
      <c r="A17" s="22">
        <v>82039300000</v>
      </c>
      <c r="B17" s="22" t="s">
        <v>4484</v>
      </c>
      <c r="C17" s="22" t="s">
        <v>803</v>
      </c>
      <c r="D17" s="22" t="s">
        <v>804</v>
      </c>
      <c r="E17" s="36">
        <v>3634.72</v>
      </c>
      <c r="F17" s="35"/>
      <c r="G17" s="36">
        <f t="shared" si="0"/>
        <v>0</v>
      </c>
      <c r="H17" s="36">
        <f t="shared" si="1"/>
        <v>0</v>
      </c>
      <c r="I17" s="24">
        <f>H17*'BS MXH'!$I$10</f>
        <v>0</v>
      </c>
    </row>
    <row r="18" spans="1:9" s="42" customFormat="1" ht="14.25" customHeight="1" x14ac:dyDescent="0.2">
      <c r="A18" s="22">
        <v>82039350000</v>
      </c>
      <c r="B18" s="22" t="s">
        <v>4485</v>
      </c>
      <c r="C18" s="22" t="s">
        <v>803</v>
      </c>
      <c r="D18" s="22" t="s">
        <v>804</v>
      </c>
      <c r="E18" s="36">
        <v>3767.12</v>
      </c>
      <c r="F18" s="35"/>
      <c r="G18" s="36">
        <f t="shared" si="0"/>
        <v>0</v>
      </c>
      <c r="H18" s="36">
        <f t="shared" si="1"/>
        <v>0</v>
      </c>
      <c r="I18" s="24">
        <f>H18*'BS MXH'!$I$10</f>
        <v>0</v>
      </c>
    </row>
    <row r="19" spans="1:9" s="42" customFormat="1" ht="14.25" customHeight="1" x14ac:dyDescent="0.2">
      <c r="A19" s="22">
        <v>82039400000</v>
      </c>
      <c r="B19" s="22" t="s">
        <v>4486</v>
      </c>
      <c r="C19" s="22" t="s">
        <v>803</v>
      </c>
      <c r="D19" s="22" t="s">
        <v>804</v>
      </c>
      <c r="E19" s="36">
        <v>3108.9</v>
      </c>
      <c r="F19" s="35"/>
      <c r="G19" s="36">
        <f t="shared" si="0"/>
        <v>0</v>
      </c>
      <c r="H19" s="36">
        <f t="shared" si="1"/>
        <v>0</v>
      </c>
      <c r="I19" s="24">
        <f>H19*'BS MXH'!$I$10</f>
        <v>0</v>
      </c>
    </row>
    <row r="20" spans="1:9" s="42" customFormat="1" ht="14.25" customHeight="1" x14ac:dyDescent="0.2">
      <c r="A20" s="22">
        <v>82039450000</v>
      </c>
      <c r="B20" s="22" t="s">
        <v>4487</v>
      </c>
      <c r="C20" s="22" t="s">
        <v>807</v>
      </c>
      <c r="D20" s="22" t="s">
        <v>808</v>
      </c>
      <c r="E20" s="36">
        <v>3309.54</v>
      </c>
      <c r="F20" s="35"/>
      <c r="G20" s="36">
        <f t="shared" si="0"/>
        <v>0</v>
      </c>
      <c r="H20" s="36">
        <f t="shared" si="1"/>
        <v>0</v>
      </c>
      <c r="I20" s="24">
        <f>H20*'BS MXH'!$I$10</f>
        <v>0</v>
      </c>
    </row>
    <row r="21" spans="1:9" s="42" customFormat="1" ht="14.25" customHeight="1" x14ac:dyDescent="0.2">
      <c r="A21" s="22">
        <v>82039500000</v>
      </c>
      <c r="B21" s="22" t="s">
        <v>4488</v>
      </c>
      <c r="C21" s="22" t="s">
        <v>807</v>
      </c>
      <c r="D21" s="22" t="s">
        <v>808</v>
      </c>
      <c r="E21" s="36">
        <v>3426.49</v>
      </c>
      <c r="F21" s="35"/>
      <c r="G21" s="36">
        <f t="shared" si="0"/>
        <v>0</v>
      </c>
      <c r="H21" s="36">
        <f t="shared" si="1"/>
        <v>0</v>
      </c>
      <c r="I21" s="24">
        <f>H21*'BS MXH'!$I$10</f>
        <v>0</v>
      </c>
    </row>
    <row r="22" spans="1:9" s="42" customFormat="1" ht="14.25" customHeight="1" x14ac:dyDescent="0.2">
      <c r="A22" s="22">
        <v>82039550000</v>
      </c>
      <c r="B22" s="22" t="s">
        <v>4489</v>
      </c>
      <c r="C22" s="22" t="s">
        <v>808</v>
      </c>
      <c r="D22" s="22" t="s">
        <v>810</v>
      </c>
      <c r="E22" s="36">
        <v>3675.89</v>
      </c>
      <c r="F22" s="35"/>
      <c r="G22" s="36">
        <f t="shared" si="0"/>
        <v>0</v>
      </c>
      <c r="H22" s="36">
        <f t="shared" si="1"/>
        <v>0</v>
      </c>
      <c r="I22" s="24">
        <f>H22*'BS MXH'!$I$10</f>
        <v>0</v>
      </c>
    </row>
    <row r="24" spans="1:9" s="42" customFormat="1" ht="14.25" customHeight="1" x14ac:dyDescent="0.2">
      <c r="A24" s="22">
        <v>82139200000</v>
      </c>
      <c r="B24" s="22" t="s">
        <v>4490</v>
      </c>
      <c r="C24" s="22" t="s">
        <v>796</v>
      </c>
      <c r="D24" s="22" t="s">
        <v>797</v>
      </c>
      <c r="E24" s="36">
        <v>3061.61</v>
      </c>
      <c r="F24" s="35"/>
      <c r="G24" s="36">
        <f t="shared" ref="G24:G40" si="2">IF(F24="",IF($I$8="","",$I$8),F24)</f>
        <v>0</v>
      </c>
      <c r="H24" s="36">
        <f>ROUND(E24*(G24),2)</f>
        <v>0</v>
      </c>
      <c r="I24" s="24">
        <f>H24*'BS MXH'!$I$10</f>
        <v>0</v>
      </c>
    </row>
    <row r="25" spans="1:9" s="42" customFormat="1" ht="14.25" customHeight="1" x14ac:dyDescent="0.2">
      <c r="A25" s="22">
        <v>82139250000</v>
      </c>
      <c r="B25" s="22" t="s">
        <v>4491</v>
      </c>
      <c r="C25" s="22" t="s">
        <v>797</v>
      </c>
      <c r="D25" s="22" t="s">
        <v>800</v>
      </c>
      <c r="E25" s="36">
        <v>3128.59</v>
      </c>
      <c r="F25" s="35"/>
      <c r="G25" s="36">
        <f t="shared" si="2"/>
        <v>0</v>
      </c>
      <c r="H25" s="36">
        <f>ROUND(E25*(G25),2)</f>
        <v>0</v>
      </c>
      <c r="I25" s="24">
        <f>H25*'BS MXH'!$I$10</f>
        <v>0</v>
      </c>
    </row>
    <row r="26" spans="1:9" s="42" customFormat="1" ht="14.25" customHeight="1" x14ac:dyDescent="0.2">
      <c r="A26" s="22">
        <v>82139300000</v>
      </c>
      <c r="B26" s="22" t="s">
        <v>4492</v>
      </c>
      <c r="C26" s="22" t="s">
        <v>803</v>
      </c>
      <c r="D26" s="22" t="s">
        <v>804</v>
      </c>
      <c r="E26" s="36">
        <v>3503.02</v>
      </c>
      <c r="F26" s="35"/>
      <c r="G26" s="36">
        <f t="shared" si="2"/>
        <v>0</v>
      </c>
      <c r="H26" s="36">
        <f>ROUND(E26*(G26),2)</f>
        <v>0</v>
      </c>
      <c r="I26" s="24">
        <f>H26*'BS MXH'!$I$10</f>
        <v>0</v>
      </c>
    </row>
    <row r="27" spans="1:9" s="42" customFormat="1" ht="14.25" customHeight="1" x14ac:dyDescent="0.2">
      <c r="A27" s="22">
        <v>82139350000</v>
      </c>
      <c r="B27" s="22" t="s">
        <v>4493</v>
      </c>
      <c r="C27" s="22" t="s">
        <v>803</v>
      </c>
      <c r="D27" s="22" t="s">
        <v>804</v>
      </c>
      <c r="E27" s="36">
        <v>3635.4</v>
      </c>
      <c r="F27" s="35"/>
      <c r="G27" s="36">
        <f t="shared" si="2"/>
        <v>0</v>
      </c>
      <c r="H27" s="36">
        <f>ROUND(E27*(G27),2)</f>
        <v>0</v>
      </c>
      <c r="I27" s="24">
        <f>H27*'BS MXH'!$I$10</f>
        <v>0</v>
      </c>
    </row>
    <row r="28" spans="1:9" s="42" customFormat="1" ht="14.25" customHeight="1" x14ac:dyDescent="0.2">
      <c r="A28" s="22">
        <v>82139400000</v>
      </c>
      <c r="B28" s="22" t="s">
        <v>4494</v>
      </c>
      <c r="C28" s="22" t="s">
        <v>803</v>
      </c>
      <c r="D28" s="22" t="s">
        <v>804</v>
      </c>
      <c r="E28" s="36">
        <v>2983.13</v>
      </c>
      <c r="F28" s="35"/>
      <c r="G28" s="36">
        <f>IF(F28="",IF($I$8="","",$I$8),F28)</f>
        <v>0</v>
      </c>
      <c r="H28" s="36">
        <f>ROUND(E28*(G28),2)</f>
        <v>0</v>
      </c>
      <c r="I28" s="24">
        <f>H28*'BS MXH'!$I$10</f>
        <v>0</v>
      </c>
    </row>
    <row r="29" spans="1:9" s="42" customFormat="1" ht="14.25" customHeight="1" x14ac:dyDescent="0.2">
      <c r="A29" s="22">
        <v>82139450000</v>
      </c>
      <c r="B29" s="22" t="s">
        <v>4495</v>
      </c>
      <c r="C29" s="22" t="s">
        <v>807</v>
      </c>
      <c r="D29" s="22" t="s">
        <v>808</v>
      </c>
      <c r="E29" s="36">
        <v>3179.01</v>
      </c>
      <c r="F29" s="35"/>
      <c r="G29" s="36">
        <f t="shared" si="2"/>
        <v>0</v>
      </c>
      <c r="H29" s="36">
        <f t="shared" ref="H29:H35" si="3">ROUND(E29*(G29),2)</f>
        <v>0</v>
      </c>
      <c r="I29" s="24">
        <f>H29*'BS MXH'!$I$10</f>
        <v>0</v>
      </c>
    </row>
    <row r="30" spans="1:9" s="42" customFormat="1" ht="14.25" customHeight="1" x14ac:dyDescent="0.2">
      <c r="A30" s="22">
        <v>82139500000</v>
      </c>
      <c r="B30" s="22" t="s">
        <v>4496</v>
      </c>
      <c r="C30" s="22" t="s">
        <v>807</v>
      </c>
      <c r="D30" s="22" t="s">
        <v>808</v>
      </c>
      <c r="E30" s="36">
        <v>3295.98</v>
      </c>
      <c r="F30" s="35"/>
      <c r="G30" s="36">
        <f t="shared" si="2"/>
        <v>0</v>
      </c>
      <c r="H30" s="36">
        <f t="shared" si="3"/>
        <v>0</v>
      </c>
      <c r="I30" s="24">
        <f>H30*'BS MXH'!$I$10</f>
        <v>0</v>
      </c>
    </row>
    <row r="31" spans="1:9" s="42" customFormat="1" ht="14.25" customHeight="1" x14ac:dyDescent="0.2">
      <c r="A31" s="22">
        <v>82139550000</v>
      </c>
      <c r="B31" s="22" t="s">
        <v>4497</v>
      </c>
      <c r="C31" s="22" t="s">
        <v>808</v>
      </c>
      <c r="D31" s="22" t="s">
        <v>810</v>
      </c>
      <c r="E31" s="36">
        <v>3545.38</v>
      </c>
      <c r="F31" s="35"/>
      <c r="G31" s="36">
        <f t="shared" si="2"/>
        <v>0</v>
      </c>
      <c r="H31" s="36">
        <f t="shared" si="3"/>
        <v>0</v>
      </c>
      <c r="I31" s="24">
        <f>H31*'BS MXH'!$I$10</f>
        <v>0</v>
      </c>
    </row>
    <row r="33" spans="1:9" s="42" customFormat="1" ht="14.25" customHeight="1" x14ac:dyDescent="0.2">
      <c r="A33" s="22">
        <v>84036901000</v>
      </c>
      <c r="B33" s="22" t="s">
        <v>4498</v>
      </c>
      <c r="C33" s="22" t="s">
        <v>2074</v>
      </c>
      <c r="D33" s="22" t="s">
        <v>2075</v>
      </c>
      <c r="E33" s="36">
        <v>5807.71</v>
      </c>
      <c r="F33" s="35"/>
      <c r="G33" s="36">
        <f t="shared" si="2"/>
        <v>0</v>
      </c>
      <c r="H33" s="36">
        <f t="shared" si="3"/>
        <v>0</v>
      </c>
      <c r="I33" s="24">
        <f>H33*'BS MXH'!$I$10</f>
        <v>0</v>
      </c>
    </row>
    <row r="34" spans="1:9" s="42" customFormat="1" ht="14.25" customHeight="1" x14ac:dyDescent="0.2">
      <c r="A34" s="22">
        <v>84036951000</v>
      </c>
      <c r="B34" s="22" t="s">
        <v>4499</v>
      </c>
      <c r="C34" s="22" t="s">
        <v>2075</v>
      </c>
      <c r="D34" s="22" t="s">
        <v>2076</v>
      </c>
      <c r="E34" s="36">
        <v>5979.54</v>
      </c>
      <c r="F34" s="35"/>
      <c r="G34" s="36">
        <f t="shared" si="2"/>
        <v>0</v>
      </c>
      <c r="H34" s="36">
        <f t="shared" si="3"/>
        <v>0</v>
      </c>
      <c r="I34" s="24">
        <f>H34*'BS MXH'!$I$10</f>
        <v>0</v>
      </c>
    </row>
    <row r="35" spans="1:9" s="42" customFormat="1" ht="14.25" customHeight="1" x14ac:dyDescent="0.2">
      <c r="A35" s="22">
        <v>84037001000</v>
      </c>
      <c r="B35" s="22" t="s">
        <v>4500</v>
      </c>
      <c r="C35" s="22" t="s">
        <v>2093</v>
      </c>
      <c r="D35" s="22" t="s">
        <v>2094</v>
      </c>
      <c r="E35" s="36">
        <v>6724.96</v>
      </c>
      <c r="F35" s="35"/>
      <c r="G35" s="36">
        <f t="shared" si="2"/>
        <v>0</v>
      </c>
      <c r="H35" s="36">
        <f t="shared" si="3"/>
        <v>0</v>
      </c>
      <c r="I35" s="24">
        <f>H35*'BS MXH'!$I$10</f>
        <v>0</v>
      </c>
    </row>
    <row r="36" spans="1:9" s="42" customFormat="1" ht="14.25" customHeight="1" x14ac:dyDescent="0.2">
      <c r="A36" s="22">
        <v>84037051000</v>
      </c>
      <c r="B36" s="22" t="s">
        <v>4501</v>
      </c>
      <c r="C36" s="22" t="s">
        <v>2093</v>
      </c>
      <c r="D36" s="22" t="s">
        <v>2094</v>
      </c>
      <c r="E36" s="36">
        <v>6923.53</v>
      </c>
      <c r="F36" s="35"/>
      <c r="G36" s="36">
        <f>IF(F36="",IF($I$8="","",$I$8),F36)</f>
        <v>0</v>
      </c>
      <c r="H36" s="36">
        <f>ROUND(E36*(G36),2)</f>
        <v>0</v>
      </c>
      <c r="I36" s="24">
        <f>H36*'BS MXH'!$I$10</f>
        <v>0</v>
      </c>
    </row>
    <row r="37" spans="1:9" s="25" customFormat="1" ht="14.25" customHeight="1" x14ac:dyDescent="0.2">
      <c r="A37" s="22">
        <v>84037101000</v>
      </c>
      <c r="B37" s="22" t="s">
        <v>4502</v>
      </c>
      <c r="C37" s="22" t="s">
        <v>2093</v>
      </c>
      <c r="D37" s="22" t="s">
        <v>2094</v>
      </c>
      <c r="E37" s="36">
        <v>6202.58</v>
      </c>
      <c r="F37" s="35"/>
      <c r="G37" s="36">
        <f t="shared" si="2"/>
        <v>0</v>
      </c>
      <c r="H37" s="36">
        <f>ROUND(E37*(G37),2)</f>
        <v>0</v>
      </c>
      <c r="I37" s="24">
        <f>H37*'BS MXH'!$I$10</f>
        <v>0</v>
      </c>
    </row>
    <row r="38" spans="1:9" s="25" customFormat="1" ht="14.25" customHeight="1" x14ac:dyDescent="0.2">
      <c r="A38" s="22">
        <v>84037151000</v>
      </c>
      <c r="B38" s="22" t="s">
        <v>4503</v>
      </c>
      <c r="C38" s="22" t="s">
        <v>2077</v>
      </c>
      <c r="D38" s="22" t="s">
        <v>2078</v>
      </c>
      <c r="E38" s="36">
        <v>6550.25</v>
      </c>
      <c r="F38" s="35"/>
      <c r="G38" s="36">
        <f t="shared" si="2"/>
        <v>0</v>
      </c>
      <c r="H38" s="36">
        <f>ROUND(E38*(G38),2)</f>
        <v>0</v>
      </c>
      <c r="I38" s="24">
        <f>H38*'BS MXH'!$I$10</f>
        <v>0</v>
      </c>
    </row>
    <row r="39" spans="1:9" s="25" customFormat="1" ht="14.25" customHeight="1" x14ac:dyDescent="0.2">
      <c r="A39" s="22">
        <v>84037201000</v>
      </c>
      <c r="B39" s="22" t="s">
        <v>4504</v>
      </c>
      <c r="C39" s="22" t="s">
        <v>2077</v>
      </c>
      <c r="D39" s="22" t="s">
        <v>2078</v>
      </c>
      <c r="E39" s="36">
        <v>6725.74</v>
      </c>
      <c r="F39" s="35"/>
      <c r="G39" s="36">
        <f t="shared" si="2"/>
        <v>0</v>
      </c>
      <c r="H39" s="36">
        <f>ROUND(E39*(G39),2)</f>
        <v>0</v>
      </c>
      <c r="I39" s="24">
        <f>H39*'BS MXH'!$I$10</f>
        <v>0</v>
      </c>
    </row>
    <row r="40" spans="1:9" s="25" customFormat="1" ht="14.25" customHeight="1" x14ac:dyDescent="0.2">
      <c r="A40" s="22">
        <v>84037251000</v>
      </c>
      <c r="B40" s="22" t="s">
        <v>4505</v>
      </c>
      <c r="C40" s="22" t="s">
        <v>2078</v>
      </c>
      <c r="D40" s="22" t="s">
        <v>2082</v>
      </c>
      <c r="E40" s="36">
        <v>7099.79</v>
      </c>
      <c r="F40" s="35"/>
      <c r="G40" s="36">
        <f t="shared" si="2"/>
        <v>0</v>
      </c>
      <c r="H40" s="36">
        <f>ROUND(E40*(G40),2)</f>
        <v>0</v>
      </c>
      <c r="I40" s="24">
        <f>H40*'BS MXH'!$I$10</f>
        <v>0</v>
      </c>
    </row>
  </sheetData>
  <mergeCells count="5">
    <mergeCell ref="C12:D12"/>
    <mergeCell ref="C13:D13"/>
    <mergeCell ref="A3:A4"/>
    <mergeCell ref="A1:I1"/>
    <mergeCell ref="A2:I2"/>
  </mergeCells>
  <conditionalFormatting sqref="A15:D22 F15:I22 F33:I40 A33:D40 F24:I31 A24:D31">
    <cfRule type="expression" dxfId="56" priority="156">
      <formula>MOD(ROW(),2)=0</formula>
    </cfRule>
  </conditionalFormatting>
  <conditionalFormatting sqref="A22:D22">
    <cfRule type="expression" dxfId="55" priority="154">
      <formula>MOD(ROW(),2)=0</formula>
    </cfRule>
  </conditionalFormatting>
  <conditionalFormatting sqref="F15:I22">
    <cfRule type="expression" dxfId="54" priority="77">
      <formula>MOD(ROW(),2)=0</formula>
    </cfRule>
  </conditionalFormatting>
  <conditionalFormatting sqref="F22">
    <cfRule type="expression" dxfId="53" priority="120">
      <formula>MOD(ROW(),2)=0</formula>
    </cfRule>
  </conditionalFormatting>
  <conditionalFormatting sqref="E15:E22">
    <cfRule type="expression" dxfId="52" priority="5">
      <formula>MOD(ROW(),2)=0</formula>
    </cfRule>
  </conditionalFormatting>
  <conditionalFormatting sqref="E24:E31">
    <cfRule type="expression" dxfId="51" priority="2">
      <formula>MOD(ROW(),2)=0</formula>
    </cfRule>
  </conditionalFormatting>
  <conditionalFormatting sqref="E33:E40">
    <cfRule type="expression" dxfId="50" priority="1">
      <formula>MOD(ROW(),2)=0</formula>
    </cfRule>
  </conditionalFormatting>
  <hyperlinks>
    <hyperlink ref="H5" location="indice!A1" display="INDICE"/>
    <hyperlink ref="H6" location="'ACCESSORI - ACCESSORIES'!A1" display="ACCESSORI"/>
    <hyperlink ref="I6" location="'ACCESSORI - ACCESSORIES'!A1" display="ACCESSORIES"/>
  </hyperlinks>
  <pageMargins left="0.7" right="0.7" top="0.75" bottom="0.75" header="0.3" footer="0.3"/>
  <pageSetup paperSize="9" orientation="portrait" horizontalDpi="4294967292" verticalDpi="4294967292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62"/>
  <sheetViews>
    <sheetView zoomScaleNormal="100" zoomScalePageLayoutView="120" workbookViewId="0">
      <selection activeCell="A3" sqref="A3:A4"/>
    </sheetView>
  </sheetViews>
  <sheetFormatPr defaultColWidth="12" defaultRowHeight="14.25" customHeight="1" x14ac:dyDescent="0.2"/>
  <cols>
    <col min="1" max="1" width="18.42578125" style="41" customWidth="1"/>
    <col min="2" max="2" width="36" style="41" bestFit="1" customWidth="1"/>
    <col min="3" max="3" width="8" style="41" bestFit="1" customWidth="1"/>
    <col min="4" max="4" width="6.85546875" style="41" bestFit="1" customWidth="1"/>
    <col min="5" max="5" width="10.42578125" style="42" bestFit="1" customWidth="1"/>
    <col min="6" max="6" width="17.140625" style="41" bestFit="1" customWidth="1"/>
    <col min="7" max="8" width="17.42578125" style="41" bestFit="1" customWidth="1"/>
    <col min="9" max="9" width="20.140625" style="44" bestFit="1" customWidth="1"/>
    <col min="10" max="16384" width="12" style="41"/>
  </cols>
  <sheetData>
    <row r="1" spans="1:9" ht="14.25" customHeight="1" x14ac:dyDescent="0.2">
      <c r="A1" s="317" t="s">
        <v>8513</v>
      </c>
      <c r="B1" s="317"/>
      <c r="C1" s="317"/>
      <c r="D1" s="317"/>
      <c r="E1" s="317"/>
      <c r="F1" s="317"/>
      <c r="G1" s="317"/>
      <c r="H1" s="317"/>
      <c r="I1" s="317"/>
    </row>
    <row r="2" spans="1:9" ht="14.25" customHeight="1" x14ac:dyDescent="0.2">
      <c r="A2" s="317" t="s">
        <v>8514</v>
      </c>
      <c r="B2" s="317"/>
      <c r="C2" s="317"/>
      <c r="D2" s="317"/>
      <c r="E2" s="317"/>
      <c r="F2" s="317"/>
      <c r="G2" s="317"/>
      <c r="H2" s="317"/>
      <c r="I2" s="317"/>
    </row>
    <row r="3" spans="1:9" s="42" customFormat="1" ht="14.25" customHeight="1" x14ac:dyDescent="0.2">
      <c r="A3" s="292" t="s">
        <v>2863</v>
      </c>
      <c r="B3" s="79"/>
      <c r="C3" s="79"/>
      <c r="D3" s="79"/>
      <c r="E3" s="79"/>
      <c r="F3" s="79"/>
      <c r="G3" s="79"/>
      <c r="H3" s="80"/>
      <c r="I3" s="80"/>
    </row>
    <row r="4" spans="1:9" s="42" customFormat="1" ht="14.25" customHeight="1" x14ac:dyDescent="0.2">
      <c r="A4" s="292"/>
      <c r="B4" s="79"/>
      <c r="C4" s="79"/>
      <c r="D4" s="79"/>
      <c r="E4" s="79"/>
      <c r="F4" s="79"/>
      <c r="G4" s="79"/>
      <c r="H4" s="80"/>
      <c r="I4" s="80"/>
    </row>
    <row r="5" spans="1:9" s="42" customFormat="1" ht="14.25" customHeight="1" x14ac:dyDescent="0.2">
      <c r="A5" s="162" t="s">
        <v>2872</v>
      </c>
      <c r="B5" s="258"/>
      <c r="C5" s="258"/>
      <c r="D5" s="258"/>
      <c r="E5" s="261"/>
      <c r="F5" s="258"/>
      <c r="G5" s="258"/>
      <c r="H5" s="182" t="s">
        <v>2224</v>
      </c>
      <c r="I5" s="159"/>
    </row>
    <row r="6" spans="1:9" s="42" customFormat="1" ht="14.25" customHeight="1" x14ac:dyDescent="0.2">
      <c r="A6" s="162" t="s">
        <v>2873</v>
      </c>
      <c r="B6" s="258"/>
      <c r="C6" s="258"/>
      <c r="D6" s="258"/>
      <c r="E6" s="261"/>
      <c r="F6" s="258"/>
      <c r="G6" s="258"/>
      <c r="H6" s="255" t="s">
        <v>128</v>
      </c>
      <c r="I6" s="171" t="s">
        <v>2243</v>
      </c>
    </row>
    <row r="7" spans="1:9" s="42" customFormat="1" ht="14.25" customHeight="1" x14ac:dyDescent="0.2">
      <c r="A7" s="173"/>
      <c r="B7" s="173"/>
      <c r="C7" s="173"/>
      <c r="D7" s="173"/>
      <c r="E7" s="173"/>
      <c r="F7" s="173"/>
      <c r="G7" s="173"/>
      <c r="H7" s="162"/>
      <c r="I7" s="163"/>
    </row>
    <row r="8" spans="1:9" s="42" customFormat="1" ht="14.25" customHeight="1" x14ac:dyDescent="0.2">
      <c r="A8" s="256" t="s">
        <v>4089</v>
      </c>
      <c r="B8" s="311" t="s">
        <v>4119</v>
      </c>
      <c r="C8" s="311"/>
      <c r="D8" s="242"/>
      <c r="E8" s="242"/>
      <c r="F8" s="242"/>
      <c r="G8" s="242"/>
      <c r="H8" s="189" t="s">
        <v>2235</v>
      </c>
      <c r="I8" s="156">
        <f>IF(indice!$C$136="",indice!$D$7,indice!$C$136)</f>
        <v>0</v>
      </c>
    </row>
    <row r="9" spans="1:9" s="42" customFormat="1" ht="14.25" customHeight="1" x14ac:dyDescent="0.2">
      <c r="A9" s="162" t="s">
        <v>4120</v>
      </c>
      <c r="B9" s="162" t="s">
        <v>4121</v>
      </c>
      <c r="C9" s="162"/>
      <c r="D9" s="162"/>
      <c r="E9" s="172"/>
      <c r="F9" s="162"/>
      <c r="G9" s="162"/>
      <c r="H9" s="189" t="s">
        <v>2221</v>
      </c>
      <c r="I9" s="156">
        <f>indice!$E$10</f>
        <v>0</v>
      </c>
    </row>
    <row r="10" spans="1:9" s="42" customFormat="1" ht="14.25" customHeight="1" x14ac:dyDescent="0.2">
      <c r="A10" s="162" t="s">
        <v>4122</v>
      </c>
      <c r="B10" s="162" t="s">
        <v>4123</v>
      </c>
      <c r="C10" s="162"/>
      <c r="D10" s="162"/>
      <c r="E10" s="172"/>
      <c r="F10" s="162"/>
      <c r="G10" s="162"/>
      <c r="H10" s="189" t="s">
        <v>2221</v>
      </c>
      <c r="I10" s="156">
        <f>indice!$F$10</f>
        <v>0</v>
      </c>
    </row>
    <row r="11" spans="1:9" s="42" customFormat="1" ht="14.25" customHeight="1" x14ac:dyDescent="0.2">
      <c r="A11" s="162" t="s">
        <v>4082</v>
      </c>
      <c r="B11" s="162" t="s">
        <v>4095</v>
      </c>
      <c r="C11" s="162"/>
      <c r="D11" s="162"/>
      <c r="E11" s="172"/>
      <c r="F11" s="162"/>
      <c r="G11" s="162"/>
      <c r="H11" s="189"/>
      <c r="I11" s="156"/>
    </row>
    <row r="12" spans="1:9" s="42" customFormat="1" ht="14.25" customHeight="1" x14ac:dyDescent="0.2">
      <c r="A12" s="172" t="s">
        <v>4153</v>
      </c>
      <c r="B12" s="172" t="s">
        <v>4154</v>
      </c>
      <c r="C12" s="162"/>
      <c r="D12" s="162"/>
      <c r="E12" s="172"/>
      <c r="F12" s="162"/>
      <c r="G12" s="162"/>
      <c r="H12" s="189"/>
      <c r="I12" s="156"/>
    </row>
    <row r="13" spans="1:9" s="42" customFormat="1" ht="14.25" customHeight="1" x14ac:dyDescent="0.2">
      <c r="A13" s="55" t="s">
        <v>137</v>
      </c>
      <c r="B13" s="55" t="s">
        <v>4077</v>
      </c>
      <c r="C13" s="288" t="s">
        <v>141</v>
      </c>
      <c r="D13" s="288"/>
      <c r="E13" s="55" t="s">
        <v>143</v>
      </c>
      <c r="F13" s="67" t="s">
        <v>145</v>
      </c>
      <c r="G13" s="67" t="s">
        <v>2223</v>
      </c>
      <c r="H13" s="67" t="s">
        <v>148</v>
      </c>
      <c r="I13" s="68" t="s">
        <v>150</v>
      </c>
    </row>
    <row r="14" spans="1:9" s="42" customFormat="1" ht="14.25" customHeight="1" x14ac:dyDescent="0.2">
      <c r="A14" s="56" t="s">
        <v>138</v>
      </c>
      <c r="B14" s="56" t="s">
        <v>4078</v>
      </c>
      <c r="C14" s="290" t="s">
        <v>142</v>
      </c>
      <c r="D14" s="290"/>
      <c r="E14" s="56" t="s">
        <v>144</v>
      </c>
      <c r="F14" s="69" t="s">
        <v>146</v>
      </c>
      <c r="G14" s="69" t="s">
        <v>147</v>
      </c>
      <c r="H14" s="69" t="s">
        <v>149</v>
      </c>
      <c r="I14" s="70" t="s">
        <v>151</v>
      </c>
    </row>
    <row r="15" spans="1:9" s="42" customFormat="1" ht="14.25" customHeight="1" x14ac:dyDescent="0.2">
      <c r="A15" s="22"/>
      <c r="B15" s="22"/>
      <c r="C15" s="22" t="s">
        <v>159</v>
      </c>
      <c r="D15" s="22" t="s">
        <v>0</v>
      </c>
      <c r="E15" s="36" t="s">
        <v>15</v>
      </c>
      <c r="F15" s="36"/>
      <c r="G15" s="36"/>
      <c r="H15" s="36" t="str">
        <f>E15</f>
        <v>€</v>
      </c>
      <c r="I15" s="24">
        <f>$I$9</f>
        <v>0</v>
      </c>
    </row>
    <row r="16" spans="1:9" s="42" customFormat="1" ht="14.25" customHeight="1" x14ac:dyDescent="0.2">
      <c r="A16" s="22">
        <v>81056030000</v>
      </c>
      <c r="B16" s="22" t="s">
        <v>7433</v>
      </c>
      <c r="C16" s="22">
        <v>0.75</v>
      </c>
      <c r="D16" s="22">
        <v>1</v>
      </c>
      <c r="E16" s="36">
        <v>2378.75</v>
      </c>
      <c r="F16" s="35"/>
      <c r="G16" s="36">
        <f>IF(F16="",IF($I$8="","",$I$8),F16)</f>
        <v>0</v>
      </c>
      <c r="H16" s="36">
        <f>ROUND(E16*(G16),2)</f>
        <v>0</v>
      </c>
      <c r="I16" s="24">
        <f>H16*'BS MXH'!$I$10</f>
        <v>0</v>
      </c>
    </row>
    <row r="17" spans="1:9" s="42" customFormat="1" ht="14.25" customHeight="1" x14ac:dyDescent="0.2">
      <c r="A17" s="22">
        <v>81056060000</v>
      </c>
      <c r="B17" s="22" t="s">
        <v>7434</v>
      </c>
      <c r="C17" s="22">
        <v>0.75</v>
      </c>
      <c r="D17" s="22">
        <v>1</v>
      </c>
      <c r="E17" s="36">
        <v>2410.0100000000002</v>
      </c>
      <c r="F17" s="35"/>
      <c r="G17" s="36">
        <f t="shared" ref="G17:G62" si="0">IF(F17="",IF($I$8="","",$I$8),F17)</f>
        <v>0</v>
      </c>
      <c r="H17" s="36">
        <f t="shared" ref="H17:H30" si="1">ROUND(E17*(G17),2)</f>
        <v>0</v>
      </c>
      <c r="I17" s="24">
        <f>H17*'BS MXH'!$I$10</f>
        <v>0</v>
      </c>
    </row>
    <row r="18" spans="1:9" s="42" customFormat="1" ht="14.25" customHeight="1" x14ac:dyDescent="0.2">
      <c r="A18" s="22">
        <v>81056090000</v>
      </c>
      <c r="B18" s="22" t="s">
        <v>7435</v>
      </c>
      <c r="C18" s="22">
        <v>1.1000000000000001</v>
      </c>
      <c r="D18" s="22">
        <v>1.5</v>
      </c>
      <c r="E18" s="36">
        <v>2523.12</v>
      </c>
      <c r="F18" s="35"/>
      <c r="G18" s="36">
        <f t="shared" si="0"/>
        <v>0</v>
      </c>
      <c r="H18" s="36">
        <f t="shared" si="1"/>
        <v>0</v>
      </c>
      <c r="I18" s="24">
        <f>H18*'BS MXH'!$I$10</f>
        <v>0</v>
      </c>
    </row>
    <row r="19" spans="1:9" s="42" customFormat="1" ht="14.25" customHeight="1" x14ac:dyDescent="0.2">
      <c r="A19" s="22">
        <v>81056120000</v>
      </c>
      <c r="B19" s="22" t="s">
        <v>7436</v>
      </c>
      <c r="C19" s="22">
        <v>1.1000000000000001</v>
      </c>
      <c r="D19" s="22">
        <v>1.5</v>
      </c>
      <c r="E19" s="36">
        <v>2568.5700000000002</v>
      </c>
      <c r="F19" s="35"/>
      <c r="G19" s="36">
        <f t="shared" si="0"/>
        <v>0</v>
      </c>
      <c r="H19" s="36">
        <f t="shared" si="1"/>
        <v>0</v>
      </c>
      <c r="I19" s="24">
        <f>H19*'BS MXH'!$I$10</f>
        <v>0</v>
      </c>
    </row>
    <row r="20" spans="1:9" s="42" customFormat="1" ht="14.25" customHeight="1" x14ac:dyDescent="0.2">
      <c r="A20" s="22">
        <v>81056150000</v>
      </c>
      <c r="B20" s="22" t="s">
        <v>7437</v>
      </c>
      <c r="C20" s="22">
        <v>1.5</v>
      </c>
      <c r="D20" s="22">
        <v>2</v>
      </c>
      <c r="E20" s="36">
        <v>2629.9</v>
      </c>
      <c r="F20" s="35"/>
      <c r="G20" s="36">
        <f t="shared" si="0"/>
        <v>0</v>
      </c>
      <c r="H20" s="36">
        <f t="shared" si="1"/>
        <v>0</v>
      </c>
      <c r="I20" s="24">
        <f>H20*'BS MXH'!$I$10</f>
        <v>0</v>
      </c>
    </row>
    <row r="21" spans="1:9" s="42" customFormat="1" ht="14.25" customHeight="1" x14ac:dyDescent="0.2">
      <c r="A21" s="22">
        <v>81056180000</v>
      </c>
      <c r="B21" s="22" t="s">
        <v>7438</v>
      </c>
      <c r="C21" s="22">
        <v>1.5</v>
      </c>
      <c r="D21" s="22">
        <v>2</v>
      </c>
      <c r="E21" s="36">
        <v>2699.57</v>
      </c>
      <c r="F21" s="35"/>
      <c r="G21" s="36">
        <f t="shared" si="0"/>
        <v>0</v>
      </c>
      <c r="H21" s="36">
        <f t="shared" si="1"/>
        <v>0</v>
      </c>
      <c r="I21" s="24">
        <f>H21*'BS MXH'!$I$10</f>
        <v>0</v>
      </c>
    </row>
    <row r="22" spans="1:9" s="42" customFormat="1" ht="14.25" customHeight="1" x14ac:dyDescent="0.2">
      <c r="A22" s="22">
        <v>81056240000</v>
      </c>
      <c r="B22" s="22" t="s">
        <v>7439</v>
      </c>
      <c r="C22" s="22">
        <v>1.1000000000000001</v>
      </c>
      <c r="D22" s="22">
        <v>1.5</v>
      </c>
      <c r="E22" s="36">
        <v>2522.61</v>
      </c>
      <c r="F22" s="35"/>
      <c r="G22" s="36">
        <f t="shared" si="0"/>
        <v>0</v>
      </c>
      <c r="H22" s="36">
        <f t="shared" si="1"/>
        <v>0</v>
      </c>
      <c r="I22" s="24">
        <f>H22*'BS MXH'!$I$10</f>
        <v>0</v>
      </c>
    </row>
    <row r="23" spans="1:9" s="42" customFormat="1" ht="14.25" customHeight="1" x14ac:dyDescent="0.2">
      <c r="A23" s="22">
        <v>81056270000</v>
      </c>
      <c r="B23" s="22" t="s">
        <v>7440</v>
      </c>
      <c r="C23" s="22">
        <v>1.1000000000000001</v>
      </c>
      <c r="D23" s="22">
        <v>1.5</v>
      </c>
      <c r="E23" s="36">
        <v>2559.2800000000002</v>
      </c>
      <c r="F23" s="35"/>
      <c r="G23" s="36">
        <f t="shared" si="0"/>
        <v>0</v>
      </c>
      <c r="H23" s="36">
        <f t="shared" si="1"/>
        <v>0</v>
      </c>
      <c r="I23" s="24">
        <f>H23*'BS MXH'!$I$10</f>
        <v>0</v>
      </c>
    </row>
    <row r="24" spans="1:9" s="42" customFormat="1" ht="14.25" customHeight="1" x14ac:dyDescent="0.2">
      <c r="A24" s="22">
        <v>81056300000</v>
      </c>
      <c r="B24" s="22" t="s">
        <v>7441</v>
      </c>
      <c r="C24" s="22">
        <v>1.5</v>
      </c>
      <c r="D24" s="22">
        <v>2</v>
      </c>
      <c r="E24" s="36">
        <v>2606.39</v>
      </c>
      <c r="F24" s="35"/>
      <c r="G24" s="36">
        <f t="shared" si="0"/>
        <v>0</v>
      </c>
      <c r="H24" s="36">
        <f t="shared" si="1"/>
        <v>0</v>
      </c>
      <c r="I24" s="24">
        <f>H24*'BS MXH'!$I$10</f>
        <v>0</v>
      </c>
    </row>
    <row r="25" spans="1:9" s="42" customFormat="1" ht="14.25" customHeight="1" x14ac:dyDescent="0.2">
      <c r="A25" s="22">
        <v>81056330000</v>
      </c>
      <c r="B25" s="22" t="s">
        <v>7442</v>
      </c>
      <c r="C25" s="22">
        <v>1.5</v>
      </c>
      <c r="D25" s="22">
        <v>2</v>
      </c>
      <c r="E25" s="36">
        <v>2664.25</v>
      </c>
      <c r="F25" s="35"/>
      <c r="G25" s="36">
        <f t="shared" si="0"/>
        <v>0</v>
      </c>
      <c r="H25" s="36">
        <f t="shared" si="1"/>
        <v>0</v>
      </c>
      <c r="I25" s="24">
        <f>H25*'BS MXH'!$I$10</f>
        <v>0</v>
      </c>
    </row>
    <row r="26" spans="1:9" s="42" customFormat="1" ht="14.25" customHeight="1" x14ac:dyDescent="0.2">
      <c r="A26" s="22">
        <v>81056360000</v>
      </c>
      <c r="B26" s="22" t="s">
        <v>7443</v>
      </c>
      <c r="C26" s="22">
        <v>2.2000000000000002</v>
      </c>
      <c r="D26" s="22">
        <v>3</v>
      </c>
      <c r="E26" s="36">
        <v>2730.62</v>
      </c>
      <c r="F26" s="35"/>
      <c r="G26" s="36">
        <f t="shared" si="0"/>
        <v>0</v>
      </c>
      <c r="H26" s="36">
        <f t="shared" si="1"/>
        <v>0</v>
      </c>
      <c r="I26" s="24">
        <f>H26*'BS MXH'!$I$10</f>
        <v>0</v>
      </c>
    </row>
    <row r="27" spans="1:9" s="42" customFormat="1" ht="14.25" customHeight="1" x14ac:dyDescent="0.2">
      <c r="A27" s="22">
        <v>81056390000</v>
      </c>
      <c r="B27" s="22" t="s">
        <v>7444</v>
      </c>
      <c r="C27" s="22">
        <v>2.2000000000000002</v>
      </c>
      <c r="D27" s="22">
        <v>3</v>
      </c>
      <c r="E27" s="36">
        <v>2804.14</v>
      </c>
      <c r="F27" s="35"/>
      <c r="G27" s="36">
        <f t="shared" si="0"/>
        <v>0</v>
      </c>
      <c r="H27" s="36">
        <f t="shared" si="1"/>
        <v>0</v>
      </c>
      <c r="I27" s="24">
        <f>H27*'BS MXH'!$I$10</f>
        <v>0</v>
      </c>
    </row>
    <row r="28" spans="1:9" s="42" customFormat="1" ht="14.25" customHeight="1" x14ac:dyDescent="0.2">
      <c r="A28" s="22">
        <v>81056450000</v>
      </c>
      <c r="B28" s="22" t="s">
        <v>7447</v>
      </c>
      <c r="C28" s="22">
        <v>1.5</v>
      </c>
      <c r="D28" s="22">
        <v>2</v>
      </c>
      <c r="E28" s="36">
        <v>2649.29</v>
      </c>
      <c r="F28" s="35"/>
      <c r="G28" s="36">
        <f t="shared" si="0"/>
        <v>0</v>
      </c>
      <c r="H28" s="36">
        <f t="shared" si="1"/>
        <v>0</v>
      </c>
      <c r="I28" s="24">
        <f>H28*'BS MXH'!$I$10</f>
        <v>0</v>
      </c>
    </row>
    <row r="29" spans="1:9" s="42" customFormat="1" ht="14.25" customHeight="1" x14ac:dyDescent="0.2">
      <c r="A29" s="22">
        <v>81056480000</v>
      </c>
      <c r="B29" s="22" t="s">
        <v>7445</v>
      </c>
      <c r="C29" s="22">
        <v>2.2000000000000002</v>
      </c>
      <c r="D29" s="22">
        <v>3</v>
      </c>
      <c r="E29" s="36">
        <v>2705.01</v>
      </c>
      <c r="F29" s="35"/>
      <c r="G29" s="36">
        <f t="shared" si="0"/>
        <v>0</v>
      </c>
      <c r="H29" s="36">
        <f t="shared" si="1"/>
        <v>0</v>
      </c>
      <c r="I29" s="24">
        <f>H29*'BS MXH'!$I$10</f>
        <v>0</v>
      </c>
    </row>
    <row r="30" spans="1:9" s="42" customFormat="1" ht="14.25" customHeight="1" x14ac:dyDescent="0.2">
      <c r="A30" s="22">
        <v>81056510000</v>
      </c>
      <c r="B30" s="22" t="s">
        <v>7446</v>
      </c>
      <c r="C30" s="22">
        <v>2.2000000000000002</v>
      </c>
      <c r="D30" s="22">
        <v>3</v>
      </c>
      <c r="E30" s="36">
        <v>2774.9</v>
      </c>
      <c r="F30" s="35"/>
      <c r="G30" s="36">
        <f t="shared" si="0"/>
        <v>0</v>
      </c>
      <c r="H30" s="36">
        <f t="shared" si="1"/>
        <v>0</v>
      </c>
      <c r="I30" s="24">
        <f>H30*'BS MXH'!$I$10</f>
        <v>0</v>
      </c>
    </row>
    <row r="31" spans="1:9" ht="14.25" customHeight="1" x14ac:dyDescent="0.25">
      <c r="E31" s="179"/>
    </row>
    <row r="32" spans="1:9" s="42" customFormat="1" ht="14.25" customHeight="1" x14ac:dyDescent="0.2">
      <c r="A32" s="22">
        <v>82084030000</v>
      </c>
      <c r="B32" s="22" t="s">
        <v>7448</v>
      </c>
      <c r="C32" s="22" t="s">
        <v>797</v>
      </c>
      <c r="D32" s="22" t="s">
        <v>800</v>
      </c>
      <c r="E32" s="36">
        <v>5081.29</v>
      </c>
      <c r="F32" s="35"/>
      <c r="G32" s="36">
        <f t="shared" si="0"/>
        <v>0</v>
      </c>
      <c r="H32" s="36">
        <f>ROUND(E32*(G32),2)</f>
        <v>0</v>
      </c>
      <c r="I32" s="24">
        <f>H32*'BS MXH'!$I$10</f>
        <v>0</v>
      </c>
    </row>
    <row r="33" spans="1:9" s="42" customFormat="1" ht="14.25" customHeight="1" x14ac:dyDescent="0.2">
      <c r="A33" s="22">
        <v>82084060000</v>
      </c>
      <c r="B33" s="22" t="s">
        <v>7449</v>
      </c>
      <c r="C33" s="22" t="s">
        <v>797</v>
      </c>
      <c r="D33" s="22" t="s">
        <v>800</v>
      </c>
      <c r="E33" s="36">
        <v>5140.3</v>
      </c>
      <c r="F33" s="35"/>
      <c r="G33" s="36">
        <f t="shared" si="0"/>
        <v>0</v>
      </c>
      <c r="H33" s="36">
        <f t="shared" ref="H33:H42" si="2">ROUND(E33*(G33),2)</f>
        <v>0</v>
      </c>
      <c r="I33" s="24">
        <f>H33*'BS MXH'!$I$10</f>
        <v>0</v>
      </c>
    </row>
    <row r="34" spans="1:9" s="42" customFormat="1" ht="14.25" customHeight="1" x14ac:dyDescent="0.2">
      <c r="A34" s="22">
        <v>82084090000</v>
      </c>
      <c r="B34" s="22" t="s">
        <v>7450</v>
      </c>
      <c r="C34" s="22" t="s">
        <v>807</v>
      </c>
      <c r="D34" s="22" t="s">
        <v>808</v>
      </c>
      <c r="E34" s="36">
        <v>5297.23</v>
      </c>
      <c r="F34" s="35"/>
      <c r="G34" s="36">
        <f t="shared" si="0"/>
        <v>0</v>
      </c>
      <c r="H34" s="36">
        <f t="shared" si="2"/>
        <v>0</v>
      </c>
      <c r="I34" s="24">
        <f>H34*'BS MXH'!$I$10</f>
        <v>0</v>
      </c>
    </row>
    <row r="35" spans="1:9" s="42" customFormat="1" ht="14.25" customHeight="1" x14ac:dyDescent="0.2">
      <c r="A35" s="22">
        <v>82084120000</v>
      </c>
      <c r="B35" s="22" t="s">
        <v>7451</v>
      </c>
      <c r="C35" s="22" t="s">
        <v>807</v>
      </c>
      <c r="D35" s="22" t="s">
        <v>808</v>
      </c>
      <c r="E35" s="36">
        <v>5382.97</v>
      </c>
      <c r="F35" s="35"/>
      <c r="G35" s="36">
        <f t="shared" si="0"/>
        <v>0</v>
      </c>
      <c r="H35" s="36">
        <f t="shared" si="2"/>
        <v>0</v>
      </c>
      <c r="I35" s="24">
        <f>H35*'BS MXH'!$I$10</f>
        <v>0</v>
      </c>
    </row>
    <row r="36" spans="1:9" s="42" customFormat="1" ht="14.25" customHeight="1" x14ac:dyDescent="0.2">
      <c r="A36" s="22">
        <v>82084150000</v>
      </c>
      <c r="B36" s="22" t="s">
        <v>7452</v>
      </c>
      <c r="C36" s="22" t="s">
        <v>808</v>
      </c>
      <c r="D36" s="22" t="s">
        <v>810</v>
      </c>
      <c r="E36" s="36">
        <v>5507.38</v>
      </c>
      <c r="F36" s="35"/>
      <c r="G36" s="36">
        <f t="shared" si="0"/>
        <v>0</v>
      </c>
      <c r="H36" s="36">
        <f t="shared" si="2"/>
        <v>0</v>
      </c>
      <c r="I36" s="24">
        <f>H36*'BS MXH'!$I$10</f>
        <v>0</v>
      </c>
    </row>
    <row r="37" spans="1:9" s="42" customFormat="1" ht="14.25" customHeight="1" x14ac:dyDescent="0.2">
      <c r="A37" s="22">
        <v>82084180000</v>
      </c>
      <c r="B37" s="22" t="s">
        <v>7453</v>
      </c>
      <c r="C37" s="22" t="s">
        <v>808</v>
      </c>
      <c r="D37" s="22" t="s">
        <v>810</v>
      </c>
      <c r="E37" s="36">
        <v>5646.72</v>
      </c>
      <c r="F37" s="35"/>
      <c r="G37" s="36">
        <f t="shared" si="0"/>
        <v>0</v>
      </c>
      <c r="H37" s="36">
        <f t="shared" si="2"/>
        <v>0</v>
      </c>
      <c r="I37" s="24">
        <f>H37*'BS MXH'!$I$10</f>
        <v>0</v>
      </c>
    </row>
    <row r="38" spans="1:9" s="42" customFormat="1" ht="14.25" customHeight="1" x14ac:dyDescent="0.2">
      <c r="A38" s="22">
        <v>82084240000</v>
      </c>
      <c r="B38" s="22" t="s">
        <v>7454</v>
      </c>
      <c r="C38" s="22" t="s">
        <v>807</v>
      </c>
      <c r="D38" s="22" t="s">
        <v>808</v>
      </c>
      <c r="E38" s="36">
        <v>5306.69</v>
      </c>
      <c r="F38" s="35"/>
      <c r="G38" s="36">
        <f t="shared" si="0"/>
        <v>0</v>
      </c>
      <c r="H38" s="36">
        <f t="shared" si="2"/>
        <v>0</v>
      </c>
      <c r="I38" s="24">
        <f>H38*'BS MXH'!$I$10</f>
        <v>0</v>
      </c>
    </row>
    <row r="39" spans="1:9" s="42" customFormat="1" ht="14.25" customHeight="1" x14ac:dyDescent="0.2">
      <c r="A39" s="22">
        <v>82084270000</v>
      </c>
      <c r="B39" s="22" t="s">
        <v>7455</v>
      </c>
      <c r="C39" s="22" t="s">
        <v>807</v>
      </c>
      <c r="D39" s="22" t="s">
        <v>808</v>
      </c>
      <c r="E39" s="36">
        <v>5378.21</v>
      </c>
      <c r="F39" s="35"/>
      <c r="G39" s="36">
        <f t="shared" si="0"/>
        <v>0</v>
      </c>
      <c r="H39" s="36">
        <f t="shared" si="2"/>
        <v>0</v>
      </c>
      <c r="I39" s="24">
        <f>H39*'BS MXH'!$I$10</f>
        <v>0</v>
      </c>
    </row>
    <row r="40" spans="1:9" s="42" customFormat="1" ht="14.25" customHeight="1" x14ac:dyDescent="0.2">
      <c r="A40" s="22">
        <v>82084300000</v>
      </c>
      <c r="B40" s="22" t="s">
        <v>7456</v>
      </c>
      <c r="C40" s="22" t="s">
        <v>808</v>
      </c>
      <c r="D40" s="22" t="s">
        <v>810</v>
      </c>
      <c r="E40" s="36">
        <v>5470.78</v>
      </c>
      <c r="F40" s="35"/>
      <c r="G40" s="36">
        <f t="shared" si="0"/>
        <v>0</v>
      </c>
      <c r="H40" s="36">
        <f t="shared" si="2"/>
        <v>0</v>
      </c>
      <c r="I40" s="24">
        <f>H40*'BS MXH'!$I$10</f>
        <v>0</v>
      </c>
    </row>
    <row r="41" spans="1:9" s="42" customFormat="1" ht="14.25" customHeight="1" x14ac:dyDescent="0.2">
      <c r="A41" s="22">
        <v>82084330000</v>
      </c>
      <c r="B41" s="22" t="s">
        <v>7457</v>
      </c>
      <c r="C41" s="22" t="s">
        <v>808</v>
      </c>
      <c r="D41" s="22" t="s">
        <v>810</v>
      </c>
      <c r="E41" s="36">
        <v>5588.21</v>
      </c>
      <c r="F41" s="35"/>
      <c r="G41" s="36">
        <f t="shared" si="0"/>
        <v>0</v>
      </c>
      <c r="H41" s="36">
        <f t="shared" si="2"/>
        <v>0</v>
      </c>
      <c r="I41" s="24">
        <f>H41*'BS MXH'!$I$10</f>
        <v>0</v>
      </c>
    </row>
    <row r="42" spans="1:9" s="42" customFormat="1" ht="14.25" customHeight="1" x14ac:dyDescent="0.2">
      <c r="A42" s="22">
        <v>82084360000</v>
      </c>
      <c r="B42" s="22" t="s">
        <v>7458</v>
      </c>
      <c r="C42" s="22" t="s">
        <v>2048</v>
      </c>
      <c r="D42" s="22" t="s">
        <v>2049</v>
      </c>
      <c r="E42" s="36">
        <v>5720.94</v>
      </c>
      <c r="F42" s="35"/>
      <c r="G42" s="36">
        <f t="shared" si="0"/>
        <v>0</v>
      </c>
      <c r="H42" s="36">
        <f t="shared" si="2"/>
        <v>0</v>
      </c>
      <c r="I42" s="24">
        <f>H42*'BS MXH'!$I$10</f>
        <v>0</v>
      </c>
    </row>
    <row r="43" spans="1:9" s="42" customFormat="1" ht="14.25" customHeight="1" x14ac:dyDescent="0.2">
      <c r="A43" s="22">
        <v>82084390000</v>
      </c>
      <c r="B43" s="22" t="s">
        <v>7459</v>
      </c>
      <c r="C43" s="264" t="s">
        <v>7484</v>
      </c>
      <c r="D43" s="22" t="s">
        <v>2049</v>
      </c>
      <c r="E43" s="36">
        <v>5867.99</v>
      </c>
      <c r="F43" s="35"/>
      <c r="G43" s="36">
        <f>IF(F43="",IF($I$8="","",$I$8),F43)</f>
        <v>0</v>
      </c>
      <c r="H43" s="36">
        <f>ROUND(E43*(G43),2)</f>
        <v>0</v>
      </c>
      <c r="I43" s="24">
        <f>H43*'BS MXH'!$I$10</f>
        <v>0</v>
      </c>
    </row>
    <row r="44" spans="1:9" s="42" customFormat="1" ht="14.25" customHeight="1" x14ac:dyDescent="0.2">
      <c r="A44" s="22">
        <v>82084450000</v>
      </c>
      <c r="B44" s="22" t="s">
        <v>7460</v>
      </c>
      <c r="C44" s="117" t="s">
        <v>7463</v>
      </c>
      <c r="D44" s="22" t="s">
        <v>810</v>
      </c>
      <c r="E44" s="36">
        <v>5700.24</v>
      </c>
      <c r="F44" s="35"/>
      <c r="G44" s="36">
        <f>IF(F44="",IF($I$8="","",$I$8),F44)</f>
        <v>0</v>
      </c>
      <c r="H44" s="36">
        <f>ROUND(E44*(G44),2)</f>
        <v>0</v>
      </c>
      <c r="I44" s="24">
        <f>H44*'BS MXH'!$I$10</f>
        <v>0</v>
      </c>
    </row>
    <row r="45" spans="1:9" s="42" customFormat="1" ht="14.25" customHeight="1" x14ac:dyDescent="0.2">
      <c r="A45" s="22">
        <v>82084480000</v>
      </c>
      <c r="B45" s="22" t="s">
        <v>7468</v>
      </c>
      <c r="C45" s="264" t="s">
        <v>7484</v>
      </c>
      <c r="D45" s="22" t="s">
        <v>2049</v>
      </c>
      <c r="E45" s="36">
        <v>5811.66</v>
      </c>
      <c r="F45" s="35"/>
      <c r="G45" s="36">
        <f>IF(F45="",IF($I$8="","",$I$8),F45)</f>
        <v>0</v>
      </c>
      <c r="H45" s="36">
        <f>ROUND(E45*(G45),2)</f>
        <v>0</v>
      </c>
      <c r="I45" s="24">
        <f>H45*'BS MXH'!$I$10</f>
        <v>0</v>
      </c>
    </row>
    <row r="46" spans="1:9" s="42" customFormat="1" ht="14.25" customHeight="1" x14ac:dyDescent="0.2">
      <c r="A46" s="22">
        <v>82084510000</v>
      </c>
      <c r="B46" s="22" t="s">
        <v>7461</v>
      </c>
      <c r="C46" s="117" t="s">
        <v>7462</v>
      </c>
      <c r="D46" s="22" t="s">
        <v>2049</v>
      </c>
      <c r="E46" s="36">
        <v>5951.5</v>
      </c>
      <c r="F46" s="35"/>
      <c r="G46" s="36">
        <f>IF(F46="",IF($I$8="","",$I$8),F46)</f>
        <v>0</v>
      </c>
      <c r="H46" s="36">
        <f>ROUND(E46*(G46),2)</f>
        <v>0</v>
      </c>
      <c r="I46" s="24">
        <f>H46*'BS MXH'!$I$10</f>
        <v>0</v>
      </c>
    </row>
    <row r="47" spans="1:9" ht="14.25" customHeight="1" x14ac:dyDescent="0.25">
      <c r="E47" s="179"/>
    </row>
    <row r="48" spans="1:9" s="42" customFormat="1" ht="14.25" customHeight="1" x14ac:dyDescent="0.2">
      <c r="A48" s="22">
        <v>84084030000</v>
      </c>
      <c r="B48" s="22" t="s">
        <v>7469</v>
      </c>
      <c r="C48" s="117" t="s">
        <v>7464</v>
      </c>
      <c r="D48" s="22" t="s">
        <v>2076</v>
      </c>
      <c r="E48" s="36">
        <v>7116.59</v>
      </c>
      <c r="F48" s="35"/>
      <c r="G48" s="36">
        <f t="shared" si="0"/>
        <v>0</v>
      </c>
      <c r="H48" s="36">
        <f>ROUND(E48*(G48),2)</f>
        <v>0</v>
      </c>
      <c r="I48" s="24">
        <f>H48*'BS MXH'!$I$10</f>
        <v>0</v>
      </c>
    </row>
    <row r="49" spans="1:9" s="42" customFormat="1" ht="14.25" customHeight="1" x14ac:dyDescent="0.2">
      <c r="A49" s="22">
        <v>84084060000</v>
      </c>
      <c r="B49" s="22" t="s">
        <v>7470</v>
      </c>
      <c r="C49" s="117" t="s">
        <v>7464</v>
      </c>
      <c r="D49" s="22" t="s">
        <v>2076</v>
      </c>
      <c r="E49" s="36">
        <v>9143.91</v>
      </c>
      <c r="F49" s="35"/>
      <c r="G49" s="36">
        <f t="shared" si="0"/>
        <v>0</v>
      </c>
      <c r="H49" s="36">
        <f t="shared" ref="H49:H58" si="3">ROUND(E49*(G49),2)</f>
        <v>0</v>
      </c>
      <c r="I49" s="24">
        <f>H49*'BS MXH'!$I$10</f>
        <v>0</v>
      </c>
    </row>
    <row r="50" spans="1:9" s="42" customFormat="1" ht="14.25" customHeight="1" x14ac:dyDescent="0.2">
      <c r="A50" s="22">
        <v>84084090000</v>
      </c>
      <c r="B50" s="22" t="s">
        <v>7471</v>
      </c>
      <c r="C50" s="117" t="s">
        <v>7465</v>
      </c>
      <c r="D50" s="22" t="s">
        <v>2078</v>
      </c>
      <c r="E50" s="36">
        <v>9385.25</v>
      </c>
      <c r="F50" s="35"/>
      <c r="G50" s="36">
        <f t="shared" si="0"/>
        <v>0</v>
      </c>
      <c r="H50" s="36">
        <f t="shared" si="3"/>
        <v>0</v>
      </c>
      <c r="I50" s="24">
        <f>H50*'BS MXH'!$I$10</f>
        <v>0</v>
      </c>
    </row>
    <row r="51" spans="1:9" s="42" customFormat="1" ht="14.25" customHeight="1" x14ac:dyDescent="0.2">
      <c r="A51" s="22">
        <v>84084120000</v>
      </c>
      <c r="B51" s="22" t="s">
        <v>7472</v>
      </c>
      <c r="C51" s="117" t="s">
        <v>7465</v>
      </c>
      <c r="D51" s="22" t="s">
        <v>2078</v>
      </c>
      <c r="E51" s="36">
        <v>9520.65</v>
      </c>
      <c r="F51" s="35"/>
      <c r="G51" s="36">
        <f t="shared" si="0"/>
        <v>0</v>
      </c>
      <c r="H51" s="36">
        <f t="shared" si="3"/>
        <v>0</v>
      </c>
      <c r="I51" s="24">
        <f>H51*'BS MXH'!$I$10</f>
        <v>0</v>
      </c>
    </row>
    <row r="52" spans="1:9" s="42" customFormat="1" ht="14.25" customHeight="1" x14ac:dyDescent="0.2">
      <c r="A52" s="22">
        <v>84084150000</v>
      </c>
      <c r="B52" s="22" t="s">
        <v>7473</v>
      </c>
      <c r="C52" s="117" t="s">
        <v>7466</v>
      </c>
      <c r="D52" s="22" t="s">
        <v>2082</v>
      </c>
      <c r="E52" s="36">
        <v>9714.44</v>
      </c>
      <c r="F52" s="35"/>
      <c r="G52" s="36">
        <f t="shared" si="0"/>
        <v>0</v>
      </c>
      <c r="H52" s="36">
        <f t="shared" si="3"/>
        <v>0</v>
      </c>
      <c r="I52" s="24">
        <f>H52*'BS MXH'!$I$10</f>
        <v>0</v>
      </c>
    </row>
    <row r="53" spans="1:9" s="42" customFormat="1" ht="14.25" customHeight="1" x14ac:dyDescent="0.2">
      <c r="A53" s="22">
        <v>84084180000</v>
      </c>
      <c r="B53" s="22" t="s">
        <v>7474</v>
      </c>
      <c r="C53" s="117" t="s">
        <v>7466</v>
      </c>
      <c r="D53" s="22" t="s">
        <v>2082</v>
      </c>
      <c r="E53" s="36">
        <v>9933.8799999999992</v>
      </c>
      <c r="F53" s="35"/>
      <c r="G53" s="36">
        <f t="shared" si="0"/>
        <v>0</v>
      </c>
      <c r="H53" s="36">
        <f t="shared" si="3"/>
        <v>0</v>
      </c>
      <c r="I53" s="24">
        <f>H53*'BS MXH'!$I$10</f>
        <v>0</v>
      </c>
    </row>
    <row r="54" spans="1:9" s="42" customFormat="1" ht="14.25" customHeight="1" x14ac:dyDescent="0.2">
      <c r="A54" s="22">
        <v>84084240000</v>
      </c>
      <c r="B54" s="22" t="s">
        <v>7475</v>
      </c>
      <c r="C54" s="117" t="s">
        <v>7465</v>
      </c>
      <c r="D54" s="22" t="s">
        <v>2078</v>
      </c>
      <c r="E54" s="36">
        <v>9158.5300000000007</v>
      </c>
      <c r="F54" s="35"/>
      <c r="G54" s="36">
        <f t="shared" si="0"/>
        <v>0</v>
      </c>
      <c r="H54" s="36">
        <f t="shared" si="3"/>
        <v>0</v>
      </c>
      <c r="I54" s="24">
        <f>H54*'BS MXH'!$I$10</f>
        <v>0</v>
      </c>
    </row>
    <row r="55" spans="1:9" s="42" customFormat="1" ht="14.25" customHeight="1" x14ac:dyDescent="0.2">
      <c r="A55" s="22">
        <v>84084270000</v>
      </c>
      <c r="B55" s="22" t="s">
        <v>7476</v>
      </c>
      <c r="C55" s="117" t="s">
        <v>7465</v>
      </c>
      <c r="D55" s="22" t="s">
        <v>2078</v>
      </c>
      <c r="E55" s="36">
        <v>9271.9599999999991</v>
      </c>
      <c r="F55" s="35"/>
      <c r="G55" s="36">
        <f t="shared" si="0"/>
        <v>0</v>
      </c>
      <c r="H55" s="36">
        <f t="shared" si="3"/>
        <v>0</v>
      </c>
      <c r="I55" s="24">
        <f>H55*'BS MXH'!$I$10</f>
        <v>0</v>
      </c>
    </row>
    <row r="56" spans="1:9" s="42" customFormat="1" ht="14.25" customHeight="1" x14ac:dyDescent="0.2">
      <c r="A56" s="22">
        <v>84084300000</v>
      </c>
      <c r="B56" s="22" t="s">
        <v>7477</v>
      </c>
      <c r="C56" s="117" t="s">
        <v>7466</v>
      </c>
      <c r="D56" s="22" t="s">
        <v>2082</v>
      </c>
      <c r="E56" s="36">
        <v>9414.56</v>
      </c>
      <c r="F56" s="35"/>
      <c r="G56" s="36">
        <f t="shared" si="0"/>
        <v>0</v>
      </c>
      <c r="H56" s="36">
        <f t="shared" si="3"/>
        <v>0</v>
      </c>
      <c r="I56" s="24">
        <f>H56*'BS MXH'!$I$10</f>
        <v>0</v>
      </c>
    </row>
    <row r="57" spans="1:9" s="42" customFormat="1" ht="14.25" customHeight="1" x14ac:dyDescent="0.2">
      <c r="A57" s="22">
        <v>84084330000</v>
      </c>
      <c r="B57" s="22" t="s">
        <v>7478</v>
      </c>
      <c r="C57" s="117" t="s">
        <v>7466</v>
      </c>
      <c r="D57" s="22" t="s">
        <v>810</v>
      </c>
      <c r="E57" s="36">
        <v>9593.75</v>
      </c>
      <c r="F57" s="35"/>
      <c r="G57" s="36">
        <f t="shared" si="0"/>
        <v>0</v>
      </c>
      <c r="H57" s="36">
        <f t="shared" si="3"/>
        <v>0</v>
      </c>
      <c r="I57" s="24">
        <f>H57*'BS MXH'!$I$10</f>
        <v>0</v>
      </c>
    </row>
    <row r="58" spans="1:9" s="42" customFormat="1" ht="14.25" customHeight="1" x14ac:dyDescent="0.2">
      <c r="A58" s="22">
        <v>84084360000</v>
      </c>
      <c r="B58" s="22" t="s">
        <v>7479</v>
      </c>
      <c r="C58" s="117" t="s">
        <v>7467</v>
      </c>
      <c r="D58" s="22" t="s">
        <v>2086</v>
      </c>
      <c r="E58" s="36">
        <v>9798.48</v>
      </c>
      <c r="F58" s="35"/>
      <c r="G58" s="36">
        <f t="shared" si="0"/>
        <v>0</v>
      </c>
      <c r="H58" s="36">
        <f t="shared" si="3"/>
        <v>0</v>
      </c>
      <c r="I58" s="24">
        <f>H58*'BS MXH'!$I$10</f>
        <v>0</v>
      </c>
    </row>
    <row r="59" spans="1:9" s="42" customFormat="1" ht="14.25" customHeight="1" x14ac:dyDescent="0.2">
      <c r="A59" s="22">
        <v>84084390000</v>
      </c>
      <c r="B59" s="22" t="s">
        <v>7480</v>
      </c>
      <c r="C59" s="117" t="s">
        <v>7467</v>
      </c>
      <c r="D59" s="22" t="s">
        <v>2086</v>
      </c>
      <c r="E59" s="36">
        <v>10026.32</v>
      </c>
      <c r="F59" s="35"/>
      <c r="G59" s="36">
        <f>IF(F59="",IF($I$8="","",$I$8),F59)</f>
        <v>0</v>
      </c>
      <c r="H59" s="36">
        <f>ROUND(E59*(G59),2)</f>
        <v>0</v>
      </c>
      <c r="I59" s="24">
        <f>H59*'BS MXH'!$I$10</f>
        <v>0</v>
      </c>
    </row>
    <row r="60" spans="1:9" s="42" customFormat="1" ht="14.25" customHeight="1" x14ac:dyDescent="0.2">
      <c r="A60" s="22">
        <v>84084450000</v>
      </c>
      <c r="B60" s="22" t="s">
        <v>7481</v>
      </c>
      <c r="C60" s="117" t="s">
        <v>7466</v>
      </c>
      <c r="D60" s="22" t="s">
        <v>810</v>
      </c>
      <c r="E60" s="36">
        <v>9358.17</v>
      </c>
      <c r="F60" s="35"/>
      <c r="G60" s="36">
        <f t="shared" si="0"/>
        <v>0</v>
      </c>
      <c r="H60" s="36">
        <f>ROUND(E60*(G60),2)</f>
        <v>0</v>
      </c>
      <c r="I60" s="24">
        <f>H60*'BS MXH'!$I$10</f>
        <v>0</v>
      </c>
    </row>
    <row r="61" spans="1:9" s="42" customFormat="1" ht="14.25" customHeight="1" x14ac:dyDescent="0.2">
      <c r="A61" s="22">
        <v>84084480000</v>
      </c>
      <c r="B61" s="22" t="s">
        <v>7482</v>
      </c>
      <c r="C61" s="117" t="s">
        <v>7467</v>
      </c>
      <c r="D61" s="22" t="s">
        <v>2086</v>
      </c>
      <c r="E61" s="36">
        <v>9530.02</v>
      </c>
      <c r="F61" s="35"/>
      <c r="G61" s="36">
        <f t="shared" si="0"/>
        <v>0</v>
      </c>
      <c r="H61" s="36">
        <f>ROUND(E61*(G61),2)</f>
        <v>0</v>
      </c>
      <c r="I61" s="24">
        <f>H61*'BS MXH'!$I$10</f>
        <v>0</v>
      </c>
    </row>
    <row r="62" spans="1:9" s="42" customFormat="1" ht="14.25" customHeight="1" x14ac:dyDescent="0.2">
      <c r="A62" s="22">
        <v>84084510000</v>
      </c>
      <c r="B62" s="22" t="s">
        <v>7483</v>
      </c>
      <c r="C62" s="117" t="s">
        <v>7467</v>
      </c>
      <c r="D62" s="22" t="s">
        <v>2086</v>
      </c>
      <c r="E62" s="36">
        <v>9745.82</v>
      </c>
      <c r="F62" s="35"/>
      <c r="G62" s="36">
        <f t="shared" si="0"/>
        <v>0</v>
      </c>
      <c r="H62" s="36">
        <f>ROUND(E62*(G62),2)</f>
        <v>0</v>
      </c>
      <c r="I62" s="24">
        <f>H62*'BS MXH'!$I$10</f>
        <v>0</v>
      </c>
    </row>
  </sheetData>
  <mergeCells count="6">
    <mergeCell ref="A3:A4"/>
    <mergeCell ref="B8:C8"/>
    <mergeCell ref="C13:D13"/>
    <mergeCell ref="C14:D14"/>
    <mergeCell ref="A1:I1"/>
    <mergeCell ref="A2:I2"/>
  </mergeCells>
  <conditionalFormatting sqref="A18:D18 F18:I18">
    <cfRule type="expression" dxfId="49" priority="59">
      <formula>MOD(ROW(),2)=0</formula>
    </cfRule>
  </conditionalFormatting>
  <conditionalFormatting sqref="F18:I18">
    <cfRule type="expression" dxfId="48" priority="58">
      <formula>MOD(ROW(),2)=0</formula>
    </cfRule>
  </conditionalFormatting>
  <conditionalFormatting sqref="A19:D19 F19:I19">
    <cfRule type="expression" dxfId="47" priority="56">
      <formula>MOD(ROW(),2)=0</formula>
    </cfRule>
  </conditionalFormatting>
  <conditionalFormatting sqref="F19:I19">
    <cfRule type="expression" dxfId="46" priority="55">
      <formula>MOD(ROW(),2)=0</formula>
    </cfRule>
  </conditionalFormatting>
  <conditionalFormatting sqref="A20:D20 F20:I20">
    <cfRule type="expression" dxfId="45" priority="53">
      <formula>MOD(ROW(),2)=0</formula>
    </cfRule>
  </conditionalFormatting>
  <conditionalFormatting sqref="F20:I20">
    <cfRule type="expression" dxfId="44" priority="52">
      <formula>MOD(ROW(),2)=0</formula>
    </cfRule>
  </conditionalFormatting>
  <conditionalFormatting sqref="A16:D16 F16:I16">
    <cfRule type="expression" dxfId="43" priority="65">
      <formula>MOD(ROW(),2)=0</formula>
    </cfRule>
  </conditionalFormatting>
  <conditionalFormatting sqref="F16:I16">
    <cfRule type="expression" dxfId="42" priority="64">
      <formula>MOD(ROW(),2)=0</formula>
    </cfRule>
  </conditionalFormatting>
  <conditionalFormatting sqref="A17:D17 F17:I17">
    <cfRule type="expression" dxfId="41" priority="62">
      <formula>MOD(ROW(),2)=0</formula>
    </cfRule>
  </conditionalFormatting>
  <conditionalFormatting sqref="F17:I17">
    <cfRule type="expression" dxfId="40" priority="61">
      <formula>MOD(ROW(),2)=0</formula>
    </cfRule>
  </conditionalFormatting>
  <conditionalFormatting sqref="A21:D21 F21:I21">
    <cfRule type="expression" dxfId="39" priority="50">
      <formula>MOD(ROW(),2)=0</formula>
    </cfRule>
  </conditionalFormatting>
  <conditionalFormatting sqref="F21:I21">
    <cfRule type="expression" dxfId="38" priority="49">
      <formula>MOD(ROW(),2)=0</formula>
    </cfRule>
  </conditionalFormatting>
  <conditionalFormatting sqref="A22:D22 F22:I22">
    <cfRule type="expression" dxfId="37" priority="47">
      <formula>MOD(ROW(),2)=0</formula>
    </cfRule>
  </conditionalFormatting>
  <conditionalFormatting sqref="F22:I22">
    <cfRule type="expression" dxfId="36" priority="46">
      <formula>MOD(ROW(),2)=0</formula>
    </cfRule>
  </conditionalFormatting>
  <conditionalFormatting sqref="A23:D23 F23:I23">
    <cfRule type="expression" dxfId="35" priority="44">
      <formula>MOD(ROW(),2)=0</formula>
    </cfRule>
  </conditionalFormatting>
  <conditionalFormatting sqref="F23:I23">
    <cfRule type="expression" dxfId="34" priority="43">
      <formula>MOD(ROW(),2)=0</formula>
    </cfRule>
  </conditionalFormatting>
  <conditionalFormatting sqref="A24:D24 F24:I24">
    <cfRule type="expression" dxfId="33" priority="41">
      <formula>MOD(ROW(),2)=0</formula>
    </cfRule>
  </conditionalFormatting>
  <conditionalFormatting sqref="F24:I24">
    <cfRule type="expression" dxfId="32" priority="40">
      <formula>MOD(ROW(),2)=0</formula>
    </cfRule>
  </conditionalFormatting>
  <conditionalFormatting sqref="A25:D25 F25:I25">
    <cfRule type="expression" dxfId="31" priority="38">
      <formula>MOD(ROW(),2)=0</formula>
    </cfRule>
  </conditionalFormatting>
  <conditionalFormatting sqref="F25:I25">
    <cfRule type="expression" dxfId="30" priority="37">
      <formula>MOD(ROW(),2)=0</formula>
    </cfRule>
  </conditionalFormatting>
  <conditionalFormatting sqref="A26:D26 F26:I26">
    <cfRule type="expression" dxfId="29" priority="35">
      <formula>MOD(ROW(),2)=0</formula>
    </cfRule>
  </conditionalFormatting>
  <conditionalFormatting sqref="F26:I26">
    <cfRule type="expression" dxfId="28" priority="34">
      <formula>MOD(ROW(),2)=0</formula>
    </cfRule>
  </conditionalFormatting>
  <conditionalFormatting sqref="A27:D27 F27:I27">
    <cfRule type="expression" dxfId="27" priority="32">
      <formula>MOD(ROW(),2)=0</formula>
    </cfRule>
  </conditionalFormatting>
  <conditionalFormatting sqref="F27:I27">
    <cfRule type="expression" dxfId="26" priority="31">
      <formula>MOD(ROW(),2)=0</formula>
    </cfRule>
  </conditionalFormatting>
  <conditionalFormatting sqref="A28:D28 F28:I28">
    <cfRule type="expression" dxfId="25" priority="29">
      <formula>MOD(ROW(),2)=0</formula>
    </cfRule>
  </conditionalFormatting>
  <conditionalFormatting sqref="F28:I28">
    <cfRule type="expression" dxfId="24" priority="28">
      <formula>MOD(ROW(),2)=0</formula>
    </cfRule>
  </conditionalFormatting>
  <conditionalFormatting sqref="A29:D29 F29:I29">
    <cfRule type="expression" dxfId="23" priority="26">
      <formula>MOD(ROW(),2)=0</formula>
    </cfRule>
  </conditionalFormatting>
  <conditionalFormatting sqref="F29:I29">
    <cfRule type="expression" dxfId="22" priority="25">
      <formula>MOD(ROW(),2)=0</formula>
    </cfRule>
  </conditionalFormatting>
  <conditionalFormatting sqref="A30:D30 F30:I30">
    <cfRule type="expression" dxfId="21" priority="23">
      <formula>MOD(ROW(),2)=0</formula>
    </cfRule>
  </conditionalFormatting>
  <conditionalFormatting sqref="F30:I30">
    <cfRule type="expression" dxfId="20" priority="22">
      <formula>MOD(ROW(),2)=0</formula>
    </cfRule>
  </conditionalFormatting>
  <conditionalFormatting sqref="A32:B46 F32:I46 D32:D44 D46">
    <cfRule type="expression" dxfId="19" priority="20">
      <formula>MOD(ROW(),2)=0</formula>
    </cfRule>
  </conditionalFormatting>
  <conditionalFormatting sqref="F32:I46">
    <cfRule type="expression" dxfId="18" priority="19">
      <formula>MOD(ROW(),2)=0</formula>
    </cfRule>
  </conditionalFormatting>
  <conditionalFormatting sqref="C45:D45">
    <cfRule type="expression" dxfId="17" priority="10">
      <formula>MOD(ROW(),2)=0</formula>
    </cfRule>
  </conditionalFormatting>
  <conditionalFormatting sqref="A48:B62 F48:I62 D48:D62">
    <cfRule type="expression" dxfId="16" priority="9">
      <formula>MOD(ROW(),2)=0</formula>
    </cfRule>
  </conditionalFormatting>
  <conditionalFormatting sqref="F48:I62">
    <cfRule type="expression" dxfId="15" priority="8">
      <formula>MOD(ROW(),2)=0</formula>
    </cfRule>
  </conditionalFormatting>
  <conditionalFormatting sqref="C48:C62">
    <cfRule type="expression" dxfId="14" priority="6">
      <formula>MOD(ROW(),2)=0</formula>
    </cfRule>
  </conditionalFormatting>
  <conditionalFormatting sqref="E16:E30">
    <cfRule type="expression" dxfId="13" priority="5">
      <formula>MOD(ROW(),2)=0</formula>
    </cfRule>
  </conditionalFormatting>
  <conditionalFormatting sqref="C32:C44 C46">
    <cfRule type="expression" dxfId="12" priority="11">
      <formula>MOD(ROW(),2)=0</formula>
    </cfRule>
  </conditionalFormatting>
  <conditionalFormatting sqref="E32:E46">
    <cfRule type="expression" dxfId="11" priority="2">
      <formula>MOD(ROW(),2)=0</formula>
    </cfRule>
  </conditionalFormatting>
  <conditionalFormatting sqref="E48:E62">
    <cfRule type="expression" dxfId="10" priority="1">
      <formula>MOD(ROW(),2)=0</formula>
    </cfRule>
  </conditionalFormatting>
  <hyperlinks>
    <hyperlink ref="H5" location="indice!A1" display="INDICE"/>
    <hyperlink ref="H6" location="'ACCESSORI - ACCESSORIES'!A1" display="ACCESSORI"/>
    <hyperlink ref="I6" location="'ACCESSORI - ACCESSORIES'!A1" display="ACCESSORIES"/>
  </hyperlinks>
  <pageMargins left="0.7" right="0.7" top="0.75" bottom="0.75" header="0.3" footer="0.3"/>
  <pageSetup paperSize="9" orientation="portrait" horizontalDpi="4294967292" verticalDpi="4294967292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J329"/>
  <sheetViews>
    <sheetView zoomScaleNormal="100" zoomScalePageLayoutView="120" workbookViewId="0">
      <selection activeCell="A3" sqref="A3:A4"/>
    </sheetView>
  </sheetViews>
  <sheetFormatPr defaultColWidth="12.85546875" defaultRowHeight="14.25" customHeight="1" x14ac:dyDescent="0.2"/>
  <cols>
    <col min="1" max="1" width="22.42578125" style="41" customWidth="1"/>
    <col min="2" max="2" width="33.85546875" style="41" bestFit="1" customWidth="1"/>
    <col min="3" max="4" width="12.85546875" style="41"/>
    <col min="5" max="5" width="18.140625" style="41" customWidth="1"/>
    <col min="6" max="7" width="12.85546875" style="41"/>
    <col min="8" max="8" width="17.42578125" style="41" bestFit="1" customWidth="1"/>
    <col min="9" max="9" width="12.85546875" style="44"/>
    <col min="10" max="16384" width="12.85546875" style="41"/>
  </cols>
  <sheetData>
    <row r="1" spans="1:10" ht="14.25" customHeight="1" x14ac:dyDescent="0.2">
      <c r="A1" s="317" t="s">
        <v>8513</v>
      </c>
      <c r="B1" s="317"/>
      <c r="C1" s="317"/>
      <c r="D1" s="317"/>
      <c r="E1" s="317"/>
      <c r="F1" s="317"/>
      <c r="G1" s="317"/>
      <c r="H1" s="317"/>
      <c r="I1" s="317"/>
    </row>
    <row r="2" spans="1:10" ht="14.25" customHeight="1" x14ac:dyDescent="0.2">
      <c r="A2" s="317" t="s">
        <v>8514</v>
      </c>
      <c r="B2" s="317"/>
      <c r="C2" s="317"/>
      <c r="D2" s="317"/>
      <c r="E2" s="317"/>
      <c r="F2" s="317"/>
      <c r="G2" s="317"/>
      <c r="H2" s="317"/>
      <c r="I2" s="317"/>
    </row>
    <row r="3" spans="1:10" s="42" customFormat="1" ht="14.25" customHeight="1" x14ac:dyDescent="0.2">
      <c r="A3" s="292" t="s">
        <v>2864</v>
      </c>
      <c r="B3" s="79"/>
      <c r="C3" s="79"/>
      <c r="D3" s="79"/>
      <c r="E3" s="79"/>
      <c r="F3" s="79"/>
      <c r="G3" s="79"/>
      <c r="H3" s="79"/>
      <c r="I3" s="80"/>
    </row>
    <row r="4" spans="1:10" s="42" customFormat="1" ht="14.25" customHeight="1" x14ac:dyDescent="0.2">
      <c r="A4" s="292"/>
      <c r="B4" s="79"/>
      <c r="C4" s="79"/>
      <c r="D4" s="79"/>
      <c r="E4" s="79"/>
      <c r="F4" s="79"/>
      <c r="G4" s="79"/>
      <c r="H4" s="79"/>
      <c r="I4" s="80"/>
    </row>
    <row r="5" spans="1:10" s="42" customFormat="1" ht="14.25" customHeight="1" x14ac:dyDescent="0.2">
      <c r="A5" s="162" t="s">
        <v>2874</v>
      </c>
      <c r="B5" s="258"/>
      <c r="C5" s="263"/>
      <c r="D5" s="263"/>
      <c r="E5" s="263"/>
      <c r="F5" s="263"/>
      <c r="G5" s="263"/>
      <c r="H5" s="182" t="s">
        <v>2224</v>
      </c>
      <c r="I5" s="159"/>
    </row>
    <row r="6" spans="1:10" s="42" customFormat="1" ht="14.25" customHeight="1" x14ac:dyDescent="0.2">
      <c r="A6" s="162" t="s">
        <v>2875</v>
      </c>
      <c r="B6" s="258"/>
      <c r="C6" s="263"/>
      <c r="D6" s="263"/>
      <c r="E6" s="263"/>
      <c r="F6" s="263"/>
      <c r="G6" s="263"/>
      <c r="H6" s="255" t="s">
        <v>128</v>
      </c>
      <c r="I6" s="171" t="s">
        <v>2243</v>
      </c>
      <c r="J6" s="41"/>
    </row>
    <row r="7" spans="1:10" s="42" customFormat="1" ht="14.25" customHeight="1" x14ac:dyDescent="0.2">
      <c r="A7" s="173"/>
      <c r="B7" s="173"/>
      <c r="C7" s="258"/>
      <c r="D7" s="258"/>
      <c r="E7" s="258"/>
      <c r="F7" s="258"/>
      <c r="G7" s="258"/>
      <c r="H7" s="162"/>
      <c r="I7" s="163"/>
    </row>
    <row r="8" spans="1:10" s="42" customFormat="1" ht="14.25" customHeight="1" x14ac:dyDescent="0.2">
      <c r="A8" s="256" t="s">
        <v>4089</v>
      </c>
      <c r="B8" s="312" t="s">
        <v>4119</v>
      </c>
      <c r="C8" s="312"/>
      <c r="D8" s="256"/>
      <c r="E8" s="256"/>
      <c r="F8" s="256"/>
      <c r="G8" s="256"/>
      <c r="H8" s="189" t="s">
        <v>2235</v>
      </c>
      <c r="I8" s="156">
        <f>IF(indice!$C$139="",indice!$D$7,indice!$C$139)</f>
        <v>0</v>
      </c>
    </row>
    <row r="9" spans="1:10" s="42" customFormat="1" ht="14.25" customHeight="1" x14ac:dyDescent="0.2">
      <c r="A9" s="162" t="s">
        <v>4120</v>
      </c>
      <c r="B9" s="162" t="s">
        <v>4121</v>
      </c>
      <c r="C9" s="256"/>
      <c r="D9" s="256"/>
      <c r="E9" s="256"/>
      <c r="F9" s="256"/>
      <c r="G9" s="256"/>
      <c r="H9" s="189" t="s">
        <v>2221</v>
      </c>
      <c r="I9" s="156">
        <f>indice!$E$10</f>
        <v>0</v>
      </c>
    </row>
    <row r="10" spans="1:10" s="42" customFormat="1" ht="14.25" customHeight="1" x14ac:dyDescent="0.2">
      <c r="A10" s="162" t="s">
        <v>4122</v>
      </c>
      <c r="B10" s="162" t="s">
        <v>4123</v>
      </c>
      <c r="C10" s="256"/>
      <c r="D10" s="256"/>
      <c r="E10" s="256"/>
      <c r="F10" s="256"/>
      <c r="G10" s="256"/>
      <c r="H10" s="189" t="s">
        <v>2221</v>
      </c>
      <c r="I10" s="156">
        <f>indice!$F$10</f>
        <v>0</v>
      </c>
    </row>
    <row r="11" spans="1:10" s="42" customFormat="1" ht="14.25" customHeight="1" x14ac:dyDescent="0.2">
      <c r="A11" s="162" t="s">
        <v>4082</v>
      </c>
      <c r="B11" s="162" t="s">
        <v>4095</v>
      </c>
      <c r="C11" s="256"/>
      <c r="D11" s="256"/>
      <c r="E11" s="256"/>
      <c r="F11" s="256"/>
      <c r="G11" s="256"/>
      <c r="H11" s="189"/>
      <c r="I11" s="156"/>
    </row>
    <row r="12" spans="1:10" s="42" customFormat="1" ht="14.25" customHeight="1" x14ac:dyDescent="0.2">
      <c r="A12" s="172" t="s">
        <v>4153</v>
      </c>
      <c r="B12" s="172" t="s">
        <v>4154</v>
      </c>
      <c r="C12" s="256"/>
      <c r="D12" s="256"/>
      <c r="E12" s="256"/>
      <c r="F12" s="256"/>
      <c r="G12" s="256"/>
      <c r="H12" s="189"/>
      <c r="I12" s="156"/>
    </row>
    <row r="13" spans="1:10" s="42" customFormat="1" ht="14.25" customHeight="1" x14ac:dyDescent="0.2">
      <c r="A13" s="172" t="s">
        <v>4155</v>
      </c>
      <c r="B13" s="172" t="s">
        <v>4156</v>
      </c>
      <c r="C13" s="256"/>
      <c r="D13" s="256"/>
      <c r="E13" s="256"/>
      <c r="F13" s="256"/>
      <c r="G13" s="256"/>
      <c r="H13" s="189"/>
      <c r="I13" s="156"/>
    </row>
    <row r="14" spans="1:10" s="42" customFormat="1" ht="14.25" customHeight="1" x14ac:dyDescent="0.2">
      <c r="A14" s="55" t="s">
        <v>137</v>
      </c>
      <c r="B14" s="55" t="s">
        <v>4077</v>
      </c>
      <c r="C14" s="288" t="s">
        <v>141</v>
      </c>
      <c r="D14" s="288"/>
      <c r="E14" s="55" t="s">
        <v>143</v>
      </c>
      <c r="F14" s="67" t="s">
        <v>145</v>
      </c>
      <c r="G14" s="67" t="s">
        <v>2223</v>
      </c>
      <c r="H14" s="67" t="s">
        <v>148</v>
      </c>
      <c r="I14" s="68" t="s">
        <v>150</v>
      </c>
    </row>
    <row r="15" spans="1:10" s="42" customFormat="1" ht="14.25" customHeight="1" x14ac:dyDescent="0.2">
      <c r="A15" s="56" t="s">
        <v>138</v>
      </c>
      <c r="B15" s="56" t="s">
        <v>4078</v>
      </c>
      <c r="C15" s="290" t="s">
        <v>142</v>
      </c>
      <c r="D15" s="290"/>
      <c r="E15" s="56" t="s">
        <v>144</v>
      </c>
      <c r="F15" s="69" t="s">
        <v>146</v>
      </c>
      <c r="G15" s="69" t="s">
        <v>147</v>
      </c>
      <c r="H15" s="69" t="s">
        <v>149</v>
      </c>
      <c r="I15" s="70" t="s">
        <v>151</v>
      </c>
    </row>
    <row r="16" spans="1:10" s="42" customFormat="1" ht="14.25" customHeight="1" x14ac:dyDescent="0.2">
      <c r="A16" s="22"/>
      <c r="B16" s="22"/>
      <c r="C16" s="22" t="s">
        <v>159</v>
      </c>
      <c r="D16" s="22" t="s">
        <v>0</v>
      </c>
      <c r="E16" s="36" t="s">
        <v>15</v>
      </c>
      <c r="F16" s="36"/>
      <c r="G16" s="36"/>
      <c r="H16" s="36" t="str">
        <f>E16</f>
        <v>€</v>
      </c>
      <c r="I16" s="24">
        <f>$I$9</f>
        <v>0</v>
      </c>
    </row>
    <row r="17" spans="1:9" ht="14.25" customHeight="1" x14ac:dyDescent="0.2">
      <c r="A17" s="62">
        <v>81064040000</v>
      </c>
      <c r="B17" s="35" t="s">
        <v>7485</v>
      </c>
      <c r="C17" s="35" t="s">
        <v>7486</v>
      </c>
      <c r="D17" s="35"/>
      <c r="E17" s="35">
        <v>2402.44</v>
      </c>
      <c r="F17" s="35"/>
      <c r="G17" s="36">
        <f t="shared" ref="G17:G64" si="0">IF(F17="",IF($I$8="","",$I$8),F17)</f>
        <v>0</v>
      </c>
      <c r="H17" s="36">
        <f t="shared" ref="H17:H64" si="1">ROUND(E17*(G17),2)</f>
        <v>0</v>
      </c>
      <c r="I17" s="24">
        <f>H17*'BS MXH'!$I$10</f>
        <v>0</v>
      </c>
    </row>
    <row r="18" spans="1:9" ht="14.25" customHeight="1" x14ac:dyDescent="0.2">
      <c r="A18" s="62">
        <v>81064050000</v>
      </c>
      <c r="B18" s="35" t="s">
        <v>7487</v>
      </c>
      <c r="C18" s="35" t="s">
        <v>7486</v>
      </c>
      <c r="D18" s="35"/>
      <c r="E18" s="35">
        <v>2430.34</v>
      </c>
      <c r="F18" s="35"/>
      <c r="G18" s="36">
        <f t="shared" si="0"/>
        <v>0</v>
      </c>
      <c r="H18" s="36">
        <f t="shared" si="1"/>
        <v>0</v>
      </c>
      <c r="I18" s="24">
        <f>H18*'BS MXH'!$I$10</f>
        <v>0</v>
      </c>
    </row>
    <row r="19" spans="1:9" ht="14.25" customHeight="1" x14ac:dyDescent="0.2">
      <c r="A19" s="62">
        <v>81064060000</v>
      </c>
      <c r="B19" s="35" t="s">
        <v>7488</v>
      </c>
      <c r="C19" s="35" t="s">
        <v>7489</v>
      </c>
      <c r="D19" s="35"/>
      <c r="E19" s="35">
        <v>2546.13</v>
      </c>
      <c r="F19" s="35"/>
      <c r="G19" s="36">
        <f t="shared" si="0"/>
        <v>0</v>
      </c>
      <c r="H19" s="36">
        <f t="shared" si="1"/>
        <v>0</v>
      </c>
      <c r="I19" s="24">
        <f>H19*'BS MXH'!$I$10</f>
        <v>0</v>
      </c>
    </row>
    <row r="20" spans="1:9" ht="14.25" customHeight="1" x14ac:dyDescent="0.2">
      <c r="A20" s="62">
        <v>81064070000</v>
      </c>
      <c r="B20" s="35" t="s">
        <v>7490</v>
      </c>
      <c r="C20" s="35" t="s">
        <v>7489</v>
      </c>
      <c r="D20" s="35"/>
      <c r="E20" s="35">
        <v>2579.62</v>
      </c>
      <c r="F20" s="35"/>
      <c r="G20" s="36">
        <f t="shared" si="0"/>
        <v>0</v>
      </c>
      <c r="H20" s="36">
        <f t="shared" si="1"/>
        <v>0</v>
      </c>
      <c r="I20" s="24">
        <f>H20*'BS MXH'!$I$10</f>
        <v>0</v>
      </c>
    </row>
    <row r="21" spans="1:9" ht="14.25" customHeight="1" x14ac:dyDescent="0.2">
      <c r="A21" s="62">
        <v>81064080000</v>
      </c>
      <c r="B21" s="35" t="s">
        <v>7491</v>
      </c>
      <c r="C21" s="35" t="s">
        <v>7492</v>
      </c>
      <c r="D21" s="35"/>
      <c r="E21" s="35">
        <v>2766.57</v>
      </c>
      <c r="F21" s="35"/>
      <c r="G21" s="36">
        <f t="shared" si="0"/>
        <v>0</v>
      </c>
      <c r="H21" s="36">
        <f t="shared" si="1"/>
        <v>0</v>
      </c>
      <c r="I21" s="24">
        <f>H21*'BS MXH'!$I$10</f>
        <v>0</v>
      </c>
    </row>
    <row r="22" spans="1:9" ht="14.25" customHeight="1" x14ac:dyDescent="0.2">
      <c r="A22" s="62">
        <v>81064100000</v>
      </c>
      <c r="B22" s="35" t="s">
        <v>7493</v>
      </c>
      <c r="C22" s="35" t="s">
        <v>7492</v>
      </c>
      <c r="D22" s="35"/>
      <c r="E22" s="35">
        <v>2839.12</v>
      </c>
      <c r="F22" s="35"/>
      <c r="G22" s="36">
        <f t="shared" si="0"/>
        <v>0</v>
      </c>
      <c r="H22" s="36">
        <f t="shared" si="1"/>
        <v>0</v>
      </c>
      <c r="I22" s="24">
        <f>H22*'BS MXH'!$I$10</f>
        <v>0</v>
      </c>
    </row>
    <row r="23" spans="1:9" ht="14.25" customHeight="1" x14ac:dyDescent="0.2">
      <c r="A23" s="62">
        <v>81064120000</v>
      </c>
      <c r="B23" s="35" t="s">
        <v>7494</v>
      </c>
      <c r="C23" s="35" t="s">
        <v>7495</v>
      </c>
      <c r="D23" s="35"/>
      <c r="E23" s="35">
        <v>3095.83</v>
      </c>
      <c r="F23" s="35"/>
      <c r="G23" s="36">
        <f t="shared" si="0"/>
        <v>0</v>
      </c>
      <c r="H23" s="36">
        <f t="shared" si="1"/>
        <v>0</v>
      </c>
      <c r="I23" s="24">
        <f>H23*'BS MXH'!$I$10</f>
        <v>0</v>
      </c>
    </row>
    <row r="24" spans="1:9" ht="14.25" customHeight="1" x14ac:dyDescent="0.2">
      <c r="A24" s="62">
        <v>81065040000</v>
      </c>
      <c r="B24" s="35" t="s">
        <v>7496</v>
      </c>
      <c r="C24" s="35" t="s">
        <v>7489</v>
      </c>
      <c r="D24" s="35"/>
      <c r="E24" s="35">
        <v>2509.88</v>
      </c>
      <c r="F24" s="35"/>
      <c r="G24" s="36">
        <f t="shared" si="0"/>
        <v>0</v>
      </c>
      <c r="H24" s="36">
        <f t="shared" si="1"/>
        <v>0</v>
      </c>
      <c r="I24" s="24">
        <f>H24*'BS MXH'!$I$10</f>
        <v>0</v>
      </c>
    </row>
    <row r="25" spans="1:9" ht="14.25" customHeight="1" x14ac:dyDescent="0.2">
      <c r="A25" s="62">
        <v>81065050000</v>
      </c>
      <c r="B25" s="35" t="s">
        <v>7497</v>
      </c>
      <c r="C25" s="35" t="s">
        <v>7489</v>
      </c>
      <c r="D25" s="35"/>
      <c r="E25" s="35">
        <v>2536.37</v>
      </c>
      <c r="F25" s="35"/>
      <c r="G25" s="36">
        <f t="shared" si="0"/>
        <v>0</v>
      </c>
      <c r="H25" s="36">
        <f t="shared" si="1"/>
        <v>0</v>
      </c>
      <c r="I25" s="24">
        <f>H25*'BS MXH'!$I$10</f>
        <v>0</v>
      </c>
    </row>
    <row r="26" spans="1:9" ht="14.25" customHeight="1" x14ac:dyDescent="0.2">
      <c r="A26" s="62">
        <v>81065060000</v>
      </c>
      <c r="B26" s="35" t="s">
        <v>7498</v>
      </c>
      <c r="C26" s="35" t="s">
        <v>7492</v>
      </c>
      <c r="D26" s="35"/>
      <c r="E26" s="35">
        <v>2747.04</v>
      </c>
      <c r="F26" s="35"/>
      <c r="G26" s="36">
        <f t="shared" si="0"/>
        <v>0</v>
      </c>
      <c r="H26" s="36">
        <f t="shared" si="1"/>
        <v>0</v>
      </c>
      <c r="I26" s="24">
        <f>H26*'BS MXH'!$I$10</f>
        <v>0</v>
      </c>
    </row>
    <row r="27" spans="1:9" ht="14.25" customHeight="1" x14ac:dyDescent="0.2">
      <c r="A27" s="62">
        <v>81065070000</v>
      </c>
      <c r="B27" s="35" t="s">
        <v>7499</v>
      </c>
      <c r="C27" s="35" t="s">
        <v>7492</v>
      </c>
      <c r="D27" s="35"/>
      <c r="E27" s="35">
        <v>2784.71</v>
      </c>
      <c r="F27" s="35"/>
      <c r="G27" s="36">
        <f t="shared" si="0"/>
        <v>0</v>
      </c>
      <c r="H27" s="36">
        <f t="shared" si="1"/>
        <v>0</v>
      </c>
      <c r="I27" s="24">
        <f>H27*'BS MXH'!$I$10</f>
        <v>0</v>
      </c>
    </row>
    <row r="28" spans="1:9" ht="14.25" customHeight="1" x14ac:dyDescent="0.2">
      <c r="A28" s="62">
        <v>81065080000</v>
      </c>
      <c r="B28" s="35" t="s">
        <v>7500</v>
      </c>
      <c r="C28" s="35" t="s">
        <v>7495</v>
      </c>
      <c r="D28" s="35"/>
      <c r="E28" s="35">
        <v>2928.42</v>
      </c>
      <c r="F28" s="35"/>
      <c r="G28" s="36">
        <f t="shared" si="0"/>
        <v>0</v>
      </c>
      <c r="H28" s="36">
        <f t="shared" si="1"/>
        <v>0</v>
      </c>
      <c r="I28" s="24">
        <f>H28*'BS MXH'!$I$10</f>
        <v>0</v>
      </c>
    </row>
    <row r="29" spans="1:9" ht="14.25" customHeight="1" x14ac:dyDescent="0.2">
      <c r="A29" s="62">
        <v>81065100000</v>
      </c>
      <c r="B29" s="35" t="s">
        <v>7501</v>
      </c>
      <c r="C29" s="35" t="s">
        <v>7495</v>
      </c>
      <c r="D29" s="35"/>
      <c r="E29" s="35">
        <v>2998.17</v>
      </c>
      <c r="F29" s="35"/>
      <c r="G29" s="36">
        <f t="shared" si="0"/>
        <v>0</v>
      </c>
      <c r="H29" s="36">
        <f t="shared" si="1"/>
        <v>0</v>
      </c>
      <c r="I29" s="24">
        <f>H29*'BS MXH'!$I$10</f>
        <v>0</v>
      </c>
    </row>
    <row r="30" spans="1:9" ht="14.25" customHeight="1" x14ac:dyDescent="0.2">
      <c r="A30" s="62">
        <v>81065120000</v>
      </c>
      <c r="B30" s="35" t="s">
        <v>7502</v>
      </c>
      <c r="C30" s="35">
        <v>3</v>
      </c>
      <c r="D30" s="35"/>
      <c r="E30" s="35">
        <v>3339.98</v>
      </c>
      <c r="F30" s="35"/>
      <c r="G30" s="36">
        <f t="shared" si="0"/>
        <v>0</v>
      </c>
      <c r="H30" s="36">
        <f t="shared" si="1"/>
        <v>0</v>
      </c>
      <c r="I30" s="24">
        <f>H30*'BS MXH'!$I$10</f>
        <v>0</v>
      </c>
    </row>
    <row r="31" spans="1:9" ht="14.25" customHeight="1" x14ac:dyDescent="0.2">
      <c r="A31" s="62">
        <v>81066040000</v>
      </c>
      <c r="B31" s="35" t="s">
        <v>7503</v>
      </c>
      <c r="C31" s="35" t="s">
        <v>7492</v>
      </c>
      <c r="D31" s="35"/>
      <c r="E31" s="35">
        <v>2874</v>
      </c>
      <c r="F31" s="35"/>
      <c r="G31" s="36">
        <f t="shared" si="0"/>
        <v>0</v>
      </c>
      <c r="H31" s="36">
        <f t="shared" si="1"/>
        <v>0</v>
      </c>
      <c r="I31" s="24">
        <f>H31*'BS MXH'!$I$10</f>
        <v>0</v>
      </c>
    </row>
    <row r="32" spans="1:9" ht="14.25" customHeight="1" x14ac:dyDescent="0.2">
      <c r="A32" s="62">
        <v>81066050000</v>
      </c>
      <c r="B32" s="35" t="s">
        <v>7504</v>
      </c>
      <c r="C32" s="35" t="s">
        <v>7495</v>
      </c>
      <c r="D32" s="35"/>
      <c r="E32" s="35">
        <v>3038.62</v>
      </c>
      <c r="F32" s="35"/>
      <c r="G32" s="36">
        <f t="shared" si="0"/>
        <v>0</v>
      </c>
      <c r="H32" s="36">
        <f t="shared" si="1"/>
        <v>0</v>
      </c>
      <c r="I32" s="24">
        <f>H32*'BS MXH'!$I$10</f>
        <v>0</v>
      </c>
    </row>
    <row r="33" spans="1:9" ht="14.25" customHeight="1" x14ac:dyDescent="0.2">
      <c r="A33" s="62">
        <v>81066060000</v>
      </c>
      <c r="B33" s="35" t="s">
        <v>7505</v>
      </c>
      <c r="C33" s="35" t="s">
        <v>7495</v>
      </c>
      <c r="D33" s="35"/>
      <c r="E33" s="35">
        <v>3161.41</v>
      </c>
      <c r="F33" s="35"/>
      <c r="G33" s="36">
        <f t="shared" si="0"/>
        <v>0</v>
      </c>
      <c r="H33" s="36">
        <f t="shared" si="1"/>
        <v>0</v>
      </c>
      <c r="I33" s="24">
        <f>H33*'BS MXH'!$I$10</f>
        <v>0</v>
      </c>
    </row>
    <row r="34" spans="1:9" ht="14.25" customHeight="1" x14ac:dyDescent="0.2">
      <c r="A34" s="62">
        <v>81066070000</v>
      </c>
      <c r="B34" s="35" t="s">
        <v>7506</v>
      </c>
      <c r="C34" s="35">
        <v>3</v>
      </c>
      <c r="D34" s="35"/>
      <c r="E34" s="35">
        <v>3384.62</v>
      </c>
      <c r="F34" s="35"/>
      <c r="G34" s="36">
        <f t="shared" si="0"/>
        <v>0</v>
      </c>
      <c r="H34" s="36">
        <f t="shared" si="1"/>
        <v>0</v>
      </c>
      <c r="I34" s="24">
        <f>H34*'BS MXH'!$I$10</f>
        <v>0</v>
      </c>
    </row>
    <row r="35" spans="1:9" ht="14.25" customHeight="1" x14ac:dyDescent="0.2">
      <c r="A35" s="62">
        <v>81066080000</v>
      </c>
      <c r="B35" s="35" t="s">
        <v>7507</v>
      </c>
      <c r="C35" s="35">
        <v>3</v>
      </c>
      <c r="D35" s="35"/>
      <c r="E35" s="35">
        <v>3437.64</v>
      </c>
      <c r="F35" s="35"/>
      <c r="G35" s="36">
        <f t="shared" si="0"/>
        <v>0</v>
      </c>
      <c r="H35" s="36">
        <f t="shared" si="1"/>
        <v>0</v>
      </c>
      <c r="I35" s="24">
        <f>H35*'BS MXH'!$I$10</f>
        <v>0</v>
      </c>
    </row>
    <row r="36" spans="1:9" ht="14.25" customHeight="1" x14ac:dyDescent="0.2">
      <c r="A36" s="62">
        <v>81066100000</v>
      </c>
      <c r="B36" s="35" t="s">
        <v>7508</v>
      </c>
      <c r="C36" s="35">
        <v>4</v>
      </c>
      <c r="D36" s="35"/>
      <c r="E36" s="35">
        <v>3729.23</v>
      </c>
      <c r="F36" s="35"/>
      <c r="G36" s="36">
        <f t="shared" si="0"/>
        <v>0</v>
      </c>
      <c r="H36" s="36">
        <f t="shared" si="1"/>
        <v>0</v>
      </c>
      <c r="I36" s="24">
        <f>H36*'BS MXH'!$I$10</f>
        <v>0</v>
      </c>
    </row>
    <row r="37" spans="1:9" ht="14.25" customHeight="1" x14ac:dyDescent="0.2">
      <c r="A37" s="62">
        <v>81066110000</v>
      </c>
      <c r="B37" s="35" t="s">
        <v>7509</v>
      </c>
      <c r="C37" s="35">
        <v>4</v>
      </c>
      <c r="D37" s="35"/>
      <c r="E37" s="35">
        <v>3899.43</v>
      </c>
      <c r="F37" s="35"/>
      <c r="G37" s="36">
        <f t="shared" si="0"/>
        <v>0</v>
      </c>
      <c r="H37" s="36">
        <f t="shared" si="1"/>
        <v>0</v>
      </c>
      <c r="I37" s="24">
        <f>H37*'BS MXH'!$I$10</f>
        <v>0</v>
      </c>
    </row>
    <row r="38" spans="1:9" ht="14.25" customHeight="1" x14ac:dyDescent="0.2">
      <c r="A38" s="62">
        <v>81061800000</v>
      </c>
      <c r="B38" s="35" t="s">
        <v>7510</v>
      </c>
      <c r="C38" s="35">
        <v>2.2000000000000002</v>
      </c>
      <c r="D38" s="35"/>
      <c r="E38" s="35">
        <v>2969.35</v>
      </c>
      <c r="F38" s="35"/>
      <c r="G38" s="36">
        <f t="shared" si="0"/>
        <v>0</v>
      </c>
      <c r="H38" s="36">
        <f t="shared" si="1"/>
        <v>0</v>
      </c>
      <c r="I38" s="24">
        <f>H38*'BS MXH'!$I$10</f>
        <v>0</v>
      </c>
    </row>
    <row r="39" spans="1:9" ht="14.25" customHeight="1" x14ac:dyDescent="0.2">
      <c r="A39" s="62">
        <v>81061850000</v>
      </c>
      <c r="B39" s="35" t="s">
        <v>7511</v>
      </c>
      <c r="C39" s="35">
        <v>3</v>
      </c>
      <c r="D39" s="35"/>
      <c r="E39" s="35">
        <v>3166.36</v>
      </c>
      <c r="F39" s="35"/>
      <c r="G39" s="36">
        <f t="shared" si="0"/>
        <v>0</v>
      </c>
      <c r="H39" s="36">
        <f t="shared" si="1"/>
        <v>0</v>
      </c>
      <c r="I39" s="24">
        <f>H39*'BS MXH'!$I$10</f>
        <v>0</v>
      </c>
    </row>
    <row r="40" spans="1:9" ht="14.25" customHeight="1" x14ac:dyDescent="0.2">
      <c r="A40" s="62">
        <v>81061900000</v>
      </c>
      <c r="B40" s="35" t="s">
        <v>7512</v>
      </c>
      <c r="C40" s="35">
        <v>4</v>
      </c>
      <c r="D40" s="35"/>
      <c r="E40" s="35">
        <v>3535.82</v>
      </c>
      <c r="F40" s="35"/>
      <c r="G40" s="36">
        <f t="shared" si="0"/>
        <v>0</v>
      </c>
      <c r="H40" s="36">
        <f t="shared" si="1"/>
        <v>0</v>
      </c>
      <c r="I40" s="24">
        <f>H40*'BS MXH'!$I$10</f>
        <v>0</v>
      </c>
    </row>
    <row r="41" spans="1:9" ht="14.25" customHeight="1" x14ac:dyDescent="0.2">
      <c r="A41" s="62">
        <v>81061950000</v>
      </c>
      <c r="B41" s="35" t="s">
        <v>7513</v>
      </c>
      <c r="C41" s="35">
        <v>5.5</v>
      </c>
      <c r="D41" s="35"/>
      <c r="E41" s="35">
        <v>4273.1400000000003</v>
      </c>
      <c r="F41" s="35"/>
      <c r="G41" s="36">
        <f t="shared" si="0"/>
        <v>0</v>
      </c>
      <c r="H41" s="36">
        <f t="shared" si="1"/>
        <v>0</v>
      </c>
      <c r="I41" s="24">
        <f>H41*'BS MXH'!$I$10</f>
        <v>0</v>
      </c>
    </row>
    <row r="42" spans="1:9" ht="14.25" customHeight="1" x14ac:dyDescent="0.2">
      <c r="A42" s="62">
        <v>81062000000</v>
      </c>
      <c r="B42" s="35" t="s">
        <v>7514</v>
      </c>
      <c r="C42" s="35">
        <v>5.5</v>
      </c>
      <c r="D42" s="35"/>
      <c r="E42" s="35">
        <v>4368.55</v>
      </c>
      <c r="F42" s="35"/>
      <c r="G42" s="36">
        <f t="shared" si="0"/>
        <v>0</v>
      </c>
      <c r="H42" s="36">
        <f t="shared" si="1"/>
        <v>0</v>
      </c>
      <c r="I42" s="24">
        <f>H42*'BS MXH'!$I$10</f>
        <v>0</v>
      </c>
    </row>
    <row r="43" spans="1:9" ht="14.25" customHeight="1" x14ac:dyDescent="0.2">
      <c r="A43" s="62">
        <v>81062050000</v>
      </c>
      <c r="B43" s="35" t="s">
        <v>7515</v>
      </c>
      <c r="C43" s="35">
        <v>5.5</v>
      </c>
      <c r="D43" s="35"/>
      <c r="E43" s="35">
        <v>5267.54</v>
      </c>
      <c r="F43" s="35"/>
      <c r="G43" s="36">
        <f t="shared" si="0"/>
        <v>0</v>
      </c>
      <c r="H43" s="36">
        <f t="shared" si="1"/>
        <v>0</v>
      </c>
      <c r="I43" s="24">
        <f>H43*'BS MXH'!$I$10</f>
        <v>0</v>
      </c>
    </row>
    <row r="44" spans="1:9" ht="14.25" customHeight="1" x14ac:dyDescent="0.2">
      <c r="A44" s="62">
        <v>81062100000</v>
      </c>
      <c r="B44" s="35" t="s">
        <v>7516</v>
      </c>
      <c r="C44" s="35">
        <v>7.5</v>
      </c>
      <c r="D44" s="35"/>
      <c r="E44" s="35">
        <v>5432.24</v>
      </c>
      <c r="F44" s="35"/>
      <c r="G44" s="36">
        <f t="shared" si="0"/>
        <v>0</v>
      </c>
      <c r="H44" s="36">
        <f t="shared" si="1"/>
        <v>0</v>
      </c>
      <c r="I44" s="24">
        <f>H44*'BS MXH'!$I$10</f>
        <v>0</v>
      </c>
    </row>
    <row r="45" spans="1:9" ht="14.25" customHeight="1" x14ac:dyDescent="0.2">
      <c r="A45" s="62">
        <v>81062150000</v>
      </c>
      <c r="B45" s="35" t="s">
        <v>7517</v>
      </c>
      <c r="C45" s="35">
        <v>7.5</v>
      </c>
      <c r="D45" s="35"/>
      <c r="E45" s="35">
        <v>5523.06</v>
      </c>
      <c r="F45" s="35"/>
      <c r="G45" s="36">
        <f t="shared" si="0"/>
        <v>0</v>
      </c>
      <c r="H45" s="36">
        <f t="shared" si="1"/>
        <v>0</v>
      </c>
      <c r="I45" s="24">
        <f>H45*'BS MXH'!$I$10</f>
        <v>0</v>
      </c>
    </row>
    <row r="46" spans="1:9" ht="14.25" customHeight="1" x14ac:dyDescent="0.2">
      <c r="A46" s="62">
        <v>81062650000</v>
      </c>
      <c r="B46" s="35" t="s">
        <v>7518</v>
      </c>
      <c r="C46" s="35">
        <v>3</v>
      </c>
      <c r="D46" s="35"/>
      <c r="E46" s="35">
        <v>3097.1</v>
      </c>
      <c r="F46" s="35"/>
      <c r="G46" s="36">
        <f t="shared" si="0"/>
        <v>0</v>
      </c>
      <c r="H46" s="36">
        <f t="shared" si="1"/>
        <v>0</v>
      </c>
      <c r="I46" s="24">
        <f>H46*'BS MXH'!$I$10</f>
        <v>0</v>
      </c>
    </row>
    <row r="47" spans="1:9" ht="14.25" customHeight="1" x14ac:dyDescent="0.2">
      <c r="A47" s="62">
        <v>81062700000</v>
      </c>
      <c r="B47" s="35" t="s">
        <v>7519</v>
      </c>
      <c r="C47" s="35">
        <v>4</v>
      </c>
      <c r="D47" s="35"/>
      <c r="E47" s="35">
        <v>3278.75</v>
      </c>
      <c r="F47" s="35"/>
      <c r="G47" s="36">
        <f t="shared" si="0"/>
        <v>0</v>
      </c>
      <c r="H47" s="36">
        <f t="shared" si="1"/>
        <v>0</v>
      </c>
      <c r="I47" s="24">
        <f>H47*'BS MXH'!$I$10</f>
        <v>0</v>
      </c>
    </row>
    <row r="48" spans="1:9" ht="14.25" customHeight="1" x14ac:dyDescent="0.2">
      <c r="A48" s="62">
        <v>81062750000</v>
      </c>
      <c r="B48" s="35" t="s">
        <v>7520</v>
      </c>
      <c r="C48" s="35">
        <v>5.5</v>
      </c>
      <c r="D48" s="35"/>
      <c r="E48" s="35">
        <v>3979.15</v>
      </c>
      <c r="F48" s="35"/>
      <c r="G48" s="36">
        <f t="shared" si="0"/>
        <v>0</v>
      </c>
      <c r="H48" s="36">
        <f t="shared" si="1"/>
        <v>0</v>
      </c>
      <c r="I48" s="24">
        <f>H48*'BS MXH'!$I$10</f>
        <v>0</v>
      </c>
    </row>
    <row r="49" spans="1:9" ht="14.25" customHeight="1" x14ac:dyDescent="0.2">
      <c r="A49" s="62">
        <v>81062800000</v>
      </c>
      <c r="B49" s="35" t="s">
        <v>7521</v>
      </c>
      <c r="C49" s="35">
        <v>7.5</v>
      </c>
      <c r="D49" s="35"/>
      <c r="E49" s="35">
        <v>5088.97</v>
      </c>
      <c r="F49" s="35"/>
      <c r="G49" s="36">
        <f t="shared" si="0"/>
        <v>0</v>
      </c>
      <c r="H49" s="36">
        <f t="shared" si="1"/>
        <v>0</v>
      </c>
      <c r="I49" s="24">
        <f>H49*'BS MXH'!$I$10</f>
        <v>0</v>
      </c>
    </row>
    <row r="50" spans="1:9" ht="14.25" customHeight="1" x14ac:dyDescent="0.2">
      <c r="A50" s="62">
        <v>81062850000</v>
      </c>
      <c r="B50" s="35" t="s">
        <v>7522</v>
      </c>
      <c r="C50" s="35">
        <v>7.5</v>
      </c>
      <c r="D50" s="35"/>
      <c r="E50" s="35">
        <v>5184.3999999999996</v>
      </c>
      <c r="F50" s="35"/>
      <c r="G50" s="36">
        <f t="shared" si="0"/>
        <v>0</v>
      </c>
      <c r="H50" s="36">
        <f t="shared" si="1"/>
        <v>0</v>
      </c>
      <c r="I50" s="24">
        <f>H50*'BS MXH'!$I$10</f>
        <v>0</v>
      </c>
    </row>
    <row r="51" spans="1:9" ht="14.25" customHeight="1" x14ac:dyDescent="0.2">
      <c r="A51" s="62">
        <v>81062900000</v>
      </c>
      <c r="B51" s="35" t="s">
        <v>7523</v>
      </c>
      <c r="C51" s="35">
        <v>9.1999999999999993</v>
      </c>
      <c r="D51" s="35"/>
      <c r="E51" s="35">
        <v>5818.61</v>
      </c>
      <c r="F51" s="35"/>
      <c r="G51" s="36">
        <f t="shared" si="0"/>
        <v>0</v>
      </c>
      <c r="H51" s="36">
        <f t="shared" si="1"/>
        <v>0</v>
      </c>
      <c r="I51" s="24">
        <f>H51*'BS MXH'!$I$10</f>
        <v>0</v>
      </c>
    </row>
    <row r="52" spans="1:9" ht="14.25" customHeight="1" x14ac:dyDescent="0.2">
      <c r="A52" s="62">
        <v>81062950000</v>
      </c>
      <c r="B52" s="35" t="s">
        <v>7524</v>
      </c>
      <c r="C52" s="35">
        <v>9.1999999999999993</v>
      </c>
      <c r="D52" s="35"/>
      <c r="E52" s="35">
        <v>5981.79</v>
      </c>
      <c r="F52" s="35"/>
      <c r="G52" s="36">
        <f t="shared" si="0"/>
        <v>0</v>
      </c>
      <c r="H52" s="36">
        <f t="shared" si="1"/>
        <v>0</v>
      </c>
      <c r="I52" s="24">
        <f>H52*'BS MXH'!$I$10</f>
        <v>0</v>
      </c>
    </row>
    <row r="53" spans="1:9" ht="14.25" customHeight="1" x14ac:dyDescent="0.2">
      <c r="A53" s="62">
        <v>81061250000</v>
      </c>
      <c r="B53" s="35" t="s">
        <v>7525</v>
      </c>
      <c r="C53" s="35">
        <v>4</v>
      </c>
      <c r="D53" s="35"/>
      <c r="E53" s="35">
        <v>4189.8999999999996</v>
      </c>
      <c r="F53" s="35"/>
      <c r="G53" s="36">
        <f t="shared" si="0"/>
        <v>0</v>
      </c>
      <c r="H53" s="36">
        <f t="shared" si="1"/>
        <v>0</v>
      </c>
      <c r="I53" s="24">
        <f>H53*'BS MXH'!$I$10</f>
        <v>0</v>
      </c>
    </row>
    <row r="54" spans="1:9" ht="14.25" customHeight="1" x14ac:dyDescent="0.2">
      <c r="A54" s="62">
        <v>81061270000</v>
      </c>
      <c r="B54" s="35" t="s">
        <v>7526</v>
      </c>
      <c r="C54" s="35">
        <v>5.5</v>
      </c>
      <c r="D54" s="35"/>
      <c r="E54" s="35">
        <v>5027.54</v>
      </c>
      <c r="F54" s="35"/>
      <c r="G54" s="36">
        <f t="shared" si="0"/>
        <v>0</v>
      </c>
      <c r="H54" s="36">
        <f t="shared" si="1"/>
        <v>0</v>
      </c>
      <c r="I54" s="24">
        <f>H54*'BS MXH'!$I$10</f>
        <v>0</v>
      </c>
    </row>
    <row r="55" spans="1:9" ht="14.25" customHeight="1" x14ac:dyDescent="0.2">
      <c r="A55" s="62">
        <v>81061290000</v>
      </c>
      <c r="B55" s="35" t="s">
        <v>7527</v>
      </c>
      <c r="C55" s="35">
        <v>7.5</v>
      </c>
      <c r="D55" s="35"/>
      <c r="E55" s="35">
        <v>6084.49</v>
      </c>
      <c r="F55" s="35"/>
      <c r="G55" s="36">
        <f t="shared" si="0"/>
        <v>0</v>
      </c>
      <c r="H55" s="36">
        <f t="shared" si="1"/>
        <v>0</v>
      </c>
      <c r="I55" s="24">
        <f>H55*'BS MXH'!$I$10</f>
        <v>0</v>
      </c>
    </row>
    <row r="56" spans="1:9" ht="14.25" customHeight="1" x14ac:dyDescent="0.2">
      <c r="A56" s="62">
        <v>81061310000</v>
      </c>
      <c r="B56" s="35" t="s">
        <v>7528</v>
      </c>
      <c r="C56" s="35">
        <v>11</v>
      </c>
      <c r="D56" s="35"/>
      <c r="E56" s="35">
        <v>7115.07</v>
      </c>
      <c r="F56" s="35"/>
      <c r="G56" s="36">
        <f t="shared" si="0"/>
        <v>0</v>
      </c>
      <c r="H56" s="36">
        <f t="shared" si="1"/>
        <v>0</v>
      </c>
      <c r="I56" s="24">
        <f>H56*'BS MXH'!$I$10</f>
        <v>0</v>
      </c>
    </row>
    <row r="57" spans="1:9" ht="14.25" customHeight="1" x14ac:dyDescent="0.2">
      <c r="A57" s="62">
        <v>81061330000</v>
      </c>
      <c r="B57" s="35" t="s">
        <v>7529</v>
      </c>
      <c r="C57" s="35">
        <v>11</v>
      </c>
      <c r="D57" s="35"/>
      <c r="E57" s="35">
        <v>7626.23</v>
      </c>
      <c r="F57" s="35"/>
      <c r="G57" s="36">
        <f t="shared" si="0"/>
        <v>0</v>
      </c>
      <c r="H57" s="36">
        <f t="shared" si="1"/>
        <v>0</v>
      </c>
      <c r="I57" s="24">
        <f>H57*'BS MXH'!$I$10</f>
        <v>0</v>
      </c>
    </row>
    <row r="58" spans="1:9" ht="14.25" customHeight="1" x14ac:dyDescent="0.2">
      <c r="A58" s="62">
        <v>81061350000</v>
      </c>
      <c r="B58" s="35" t="s">
        <v>7530</v>
      </c>
      <c r="C58" s="35">
        <v>15</v>
      </c>
      <c r="D58" s="35"/>
      <c r="E58" s="35">
        <v>9309.77</v>
      </c>
      <c r="F58" s="35"/>
      <c r="G58" s="36">
        <f t="shared" si="0"/>
        <v>0</v>
      </c>
      <c r="H58" s="36">
        <f t="shared" si="1"/>
        <v>0</v>
      </c>
      <c r="I58" s="24">
        <f>H58*'BS MXH'!$I$10</f>
        <v>0</v>
      </c>
    </row>
    <row r="59" spans="1:9" ht="14.25" customHeight="1" x14ac:dyDescent="0.2">
      <c r="A59" s="62">
        <v>81061450000</v>
      </c>
      <c r="B59" s="35" t="s">
        <v>7531</v>
      </c>
      <c r="C59" s="35">
        <v>5.5</v>
      </c>
      <c r="D59" s="35"/>
      <c r="E59" s="35">
        <v>5672.26</v>
      </c>
      <c r="F59" s="35"/>
      <c r="G59" s="36">
        <f t="shared" si="0"/>
        <v>0</v>
      </c>
      <c r="H59" s="36">
        <f t="shared" si="1"/>
        <v>0</v>
      </c>
      <c r="I59" s="24">
        <f>H59*'BS MXH'!$I$10</f>
        <v>0</v>
      </c>
    </row>
    <row r="60" spans="1:9" ht="14.25" customHeight="1" x14ac:dyDescent="0.2">
      <c r="A60" s="62">
        <v>81061470000</v>
      </c>
      <c r="B60" s="35" t="s">
        <v>7532</v>
      </c>
      <c r="C60" s="35">
        <v>7.5</v>
      </c>
      <c r="D60" s="35"/>
      <c r="E60" s="35">
        <v>6953.45</v>
      </c>
      <c r="F60" s="35"/>
      <c r="G60" s="36">
        <f t="shared" si="0"/>
        <v>0</v>
      </c>
      <c r="H60" s="36">
        <f t="shared" si="1"/>
        <v>0</v>
      </c>
      <c r="I60" s="24">
        <f>H60*'BS MXH'!$I$10</f>
        <v>0</v>
      </c>
    </row>
    <row r="61" spans="1:9" ht="14.25" customHeight="1" x14ac:dyDescent="0.2">
      <c r="A61" s="62">
        <v>81061490000</v>
      </c>
      <c r="B61" s="35" t="s">
        <v>7533</v>
      </c>
      <c r="C61" s="35">
        <v>11</v>
      </c>
      <c r="D61" s="35"/>
      <c r="E61" s="35">
        <v>8059.9</v>
      </c>
      <c r="F61" s="35"/>
      <c r="G61" s="36">
        <f t="shared" si="0"/>
        <v>0</v>
      </c>
      <c r="H61" s="36">
        <f t="shared" si="1"/>
        <v>0</v>
      </c>
      <c r="I61" s="24">
        <f>H61*'BS MXH'!$I$10</f>
        <v>0</v>
      </c>
    </row>
    <row r="62" spans="1:9" ht="14.25" customHeight="1" x14ac:dyDescent="0.2">
      <c r="A62" s="62">
        <v>81061510000</v>
      </c>
      <c r="B62" s="35" t="s">
        <v>7534</v>
      </c>
      <c r="C62" s="35">
        <v>15</v>
      </c>
      <c r="D62" s="35"/>
      <c r="E62" s="35">
        <v>9118.49</v>
      </c>
      <c r="F62" s="35"/>
      <c r="G62" s="36">
        <f t="shared" si="0"/>
        <v>0</v>
      </c>
      <c r="H62" s="36">
        <f t="shared" si="1"/>
        <v>0</v>
      </c>
      <c r="I62" s="24">
        <f>H62*'BS MXH'!$I$10</f>
        <v>0</v>
      </c>
    </row>
    <row r="63" spans="1:9" ht="14.25" customHeight="1" x14ac:dyDescent="0.2">
      <c r="A63" s="62">
        <v>81061530000</v>
      </c>
      <c r="B63" s="35" t="s">
        <v>7535</v>
      </c>
      <c r="C63" s="35">
        <v>15</v>
      </c>
      <c r="D63" s="35"/>
      <c r="E63" s="35">
        <v>9733.5400000000009</v>
      </c>
      <c r="F63" s="35"/>
      <c r="G63" s="36">
        <f t="shared" si="0"/>
        <v>0</v>
      </c>
      <c r="H63" s="36">
        <f t="shared" si="1"/>
        <v>0</v>
      </c>
      <c r="I63" s="24">
        <f>H63*'BS MXH'!$I$10</f>
        <v>0</v>
      </c>
    </row>
    <row r="64" spans="1:9" ht="14.25" customHeight="1" x14ac:dyDescent="0.2">
      <c r="A64" s="62">
        <v>81061550000</v>
      </c>
      <c r="B64" s="35" t="s">
        <v>7536</v>
      </c>
      <c r="C64" s="35">
        <v>18.5</v>
      </c>
      <c r="D64" s="35"/>
      <c r="E64" s="35">
        <v>12035.42</v>
      </c>
      <c r="F64" s="35"/>
      <c r="G64" s="36">
        <f t="shared" si="0"/>
        <v>0</v>
      </c>
      <c r="H64" s="36">
        <f t="shared" si="1"/>
        <v>0</v>
      </c>
      <c r="I64" s="24">
        <f>H64*'BS MXH'!$I$10</f>
        <v>0</v>
      </c>
    </row>
    <row r="66" spans="1:9" ht="14.25" customHeight="1" x14ac:dyDescent="0.2">
      <c r="A66" s="265">
        <v>81164040000</v>
      </c>
      <c r="B66" s="119" t="s">
        <v>7537</v>
      </c>
      <c r="C66" s="119" t="s">
        <v>7538</v>
      </c>
      <c r="D66" s="119"/>
      <c r="E66" s="119" t="s">
        <v>4152</v>
      </c>
      <c r="F66" s="119"/>
      <c r="G66" s="118"/>
      <c r="H66" s="118"/>
      <c r="I66" s="120"/>
    </row>
    <row r="67" spans="1:9" ht="14.25" customHeight="1" x14ac:dyDescent="0.2">
      <c r="A67" s="265">
        <v>81164050000</v>
      </c>
      <c r="B67" s="119" t="s">
        <v>7539</v>
      </c>
      <c r="C67" s="119" t="s">
        <v>7538</v>
      </c>
      <c r="D67" s="119"/>
      <c r="E67" s="119" t="s">
        <v>4152</v>
      </c>
      <c r="F67" s="119"/>
      <c r="G67" s="118"/>
      <c r="H67" s="118"/>
      <c r="I67" s="120"/>
    </row>
    <row r="68" spans="1:9" ht="14.25" customHeight="1" x14ac:dyDescent="0.2">
      <c r="A68" s="265">
        <v>81164060000</v>
      </c>
      <c r="B68" s="119" t="s">
        <v>7540</v>
      </c>
      <c r="C68" s="119" t="s">
        <v>7541</v>
      </c>
      <c r="D68" s="119"/>
      <c r="E68" s="119" t="s">
        <v>4152</v>
      </c>
      <c r="F68" s="119"/>
      <c r="G68" s="118"/>
      <c r="H68" s="118"/>
      <c r="I68" s="120"/>
    </row>
    <row r="69" spans="1:9" ht="14.25" customHeight="1" x14ac:dyDescent="0.2">
      <c r="A69" s="265">
        <v>81164070000</v>
      </c>
      <c r="B69" s="119" t="s">
        <v>7542</v>
      </c>
      <c r="C69" s="119" t="s">
        <v>7541</v>
      </c>
      <c r="D69" s="119"/>
      <c r="E69" s="119" t="s">
        <v>4152</v>
      </c>
      <c r="F69" s="119"/>
      <c r="G69" s="118"/>
      <c r="H69" s="118"/>
      <c r="I69" s="120"/>
    </row>
    <row r="70" spans="1:9" ht="14.25" customHeight="1" x14ac:dyDescent="0.2">
      <c r="A70" s="265">
        <v>81164080000</v>
      </c>
      <c r="B70" s="119" t="s">
        <v>7543</v>
      </c>
      <c r="C70" s="119" t="s">
        <v>7544</v>
      </c>
      <c r="D70" s="119"/>
      <c r="E70" s="119" t="s">
        <v>4152</v>
      </c>
      <c r="F70" s="119"/>
      <c r="G70" s="118"/>
      <c r="H70" s="118"/>
      <c r="I70" s="120"/>
    </row>
    <row r="71" spans="1:9" ht="14.25" customHeight="1" x14ac:dyDescent="0.2">
      <c r="A71" s="265">
        <v>81165040000</v>
      </c>
      <c r="B71" s="119" t="s">
        <v>7545</v>
      </c>
      <c r="C71" s="119" t="s">
        <v>7541</v>
      </c>
      <c r="D71" s="119"/>
      <c r="E71" s="119" t="s">
        <v>4152</v>
      </c>
      <c r="F71" s="119"/>
      <c r="G71" s="118"/>
      <c r="H71" s="118"/>
      <c r="I71" s="120"/>
    </row>
    <row r="72" spans="1:9" ht="14.25" customHeight="1" x14ac:dyDescent="0.2">
      <c r="A72" s="265">
        <v>81165050000</v>
      </c>
      <c r="B72" s="119" t="s">
        <v>7546</v>
      </c>
      <c r="C72" s="119" t="s">
        <v>7541</v>
      </c>
      <c r="D72" s="119"/>
      <c r="E72" s="119" t="s">
        <v>4152</v>
      </c>
      <c r="F72" s="119"/>
      <c r="G72" s="118"/>
      <c r="H72" s="118"/>
      <c r="I72" s="120"/>
    </row>
    <row r="73" spans="1:9" ht="14.25" customHeight="1" x14ac:dyDescent="0.2">
      <c r="A73" s="265">
        <v>81165060000</v>
      </c>
      <c r="B73" s="119" t="s">
        <v>7547</v>
      </c>
      <c r="C73" s="119" t="s">
        <v>7544</v>
      </c>
      <c r="D73" s="119"/>
      <c r="E73" s="119" t="s">
        <v>4152</v>
      </c>
      <c r="F73" s="119"/>
      <c r="G73" s="118"/>
      <c r="H73" s="118"/>
      <c r="I73" s="120"/>
    </row>
    <row r="74" spans="1:9" ht="14.25" customHeight="1" x14ac:dyDescent="0.2">
      <c r="A74" s="265">
        <v>81165070000</v>
      </c>
      <c r="B74" s="119" t="s">
        <v>7548</v>
      </c>
      <c r="C74" s="119" t="s">
        <v>7544</v>
      </c>
      <c r="D74" s="119"/>
      <c r="E74" s="119" t="s">
        <v>4152</v>
      </c>
      <c r="F74" s="119"/>
      <c r="G74" s="118"/>
      <c r="H74" s="118"/>
      <c r="I74" s="120"/>
    </row>
    <row r="75" spans="1:9" ht="14.25" customHeight="1" x14ac:dyDescent="0.2">
      <c r="A75" s="265">
        <v>81166040000</v>
      </c>
      <c r="B75" s="119" t="s">
        <v>7549</v>
      </c>
      <c r="C75" s="119" t="s">
        <v>7544</v>
      </c>
      <c r="D75" s="119"/>
      <c r="E75" s="119" t="s">
        <v>4152</v>
      </c>
      <c r="F75" s="119"/>
      <c r="G75" s="118"/>
      <c r="H75" s="118"/>
      <c r="I75" s="120"/>
    </row>
    <row r="77" spans="1:9" ht="14.25" customHeight="1" x14ac:dyDescent="0.2">
      <c r="A77" s="265">
        <v>82043041000</v>
      </c>
      <c r="B77" s="119" t="s">
        <v>7550</v>
      </c>
      <c r="C77" s="266" t="s">
        <v>7800</v>
      </c>
      <c r="D77" s="119"/>
      <c r="E77" s="35">
        <v>4365.41</v>
      </c>
      <c r="F77" s="119"/>
      <c r="G77" s="118">
        <f t="shared" ref="G77:G124" si="2">IF(F77="",IF($I$8="","",$I$8),F77)</f>
        <v>0</v>
      </c>
      <c r="H77" s="118">
        <f t="shared" ref="H77:H124" si="3">ROUND(E77*(G77),2)</f>
        <v>0</v>
      </c>
      <c r="I77" s="120">
        <f>H77*'BS MXH'!$I$10</f>
        <v>0</v>
      </c>
    </row>
    <row r="78" spans="1:9" ht="14.25" customHeight="1" x14ac:dyDescent="0.2">
      <c r="A78" s="265">
        <v>82043051000</v>
      </c>
      <c r="B78" s="119" t="s">
        <v>7551</v>
      </c>
      <c r="C78" s="119" t="s">
        <v>7800</v>
      </c>
      <c r="D78" s="119"/>
      <c r="E78" s="35">
        <v>4421.22</v>
      </c>
      <c r="F78" s="119"/>
      <c r="G78" s="118">
        <f t="shared" si="2"/>
        <v>0</v>
      </c>
      <c r="H78" s="118">
        <f t="shared" si="3"/>
        <v>0</v>
      </c>
      <c r="I78" s="120">
        <f>H78*'BS MXH'!$I$10</f>
        <v>0</v>
      </c>
    </row>
    <row r="79" spans="1:9" ht="14.25" customHeight="1" x14ac:dyDescent="0.2">
      <c r="A79" s="265">
        <v>82043061000</v>
      </c>
      <c r="B79" s="119" t="s">
        <v>7552</v>
      </c>
      <c r="C79" s="119" t="s">
        <v>7801</v>
      </c>
      <c r="D79" s="119"/>
      <c r="E79" s="35">
        <v>4652.8100000000004</v>
      </c>
      <c r="F79" s="119"/>
      <c r="G79" s="118">
        <f t="shared" si="2"/>
        <v>0</v>
      </c>
      <c r="H79" s="118">
        <f t="shared" si="3"/>
        <v>0</v>
      </c>
      <c r="I79" s="120">
        <f>H79*'BS MXH'!$I$10</f>
        <v>0</v>
      </c>
    </row>
    <row r="80" spans="1:9" ht="14.25" customHeight="1" x14ac:dyDescent="0.2">
      <c r="A80" s="265">
        <v>82043071000</v>
      </c>
      <c r="B80" s="119" t="s">
        <v>7553</v>
      </c>
      <c r="C80" s="119" t="s">
        <v>7801</v>
      </c>
      <c r="D80" s="119"/>
      <c r="E80" s="35">
        <v>4719.7700000000004</v>
      </c>
      <c r="F80" s="119"/>
      <c r="G80" s="118">
        <f t="shared" si="2"/>
        <v>0</v>
      </c>
      <c r="H80" s="118">
        <f t="shared" si="3"/>
        <v>0</v>
      </c>
      <c r="I80" s="120">
        <f>H80*'BS MXH'!$I$10</f>
        <v>0</v>
      </c>
    </row>
    <row r="81" spans="1:9" ht="14.25" customHeight="1" x14ac:dyDescent="0.2">
      <c r="A81" s="265">
        <v>82043081000</v>
      </c>
      <c r="B81" s="119" t="s">
        <v>7554</v>
      </c>
      <c r="C81" s="119" t="s">
        <v>7802</v>
      </c>
      <c r="D81" s="119"/>
      <c r="E81" s="35">
        <v>5093.67</v>
      </c>
      <c r="F81" s="119"/>
      <c r="G81" s="118">
        <f t="shared" si="2"/>
        <v>0</v>
      </c>
      <c r="H81" s="118">
        <f t="shared" si="3"/>
        <v>0</v>
      </c>
      <c r="I81" s="120">
        <f>H81*'BS MXH'!$I$10</f>
        <v>0</v>
      </c>
    </row>
    <row r="82" spans="1:9" ht="14.25" customHeight="1" x14ac:dyDescent="0.2">
      <c r="A82" s="265">
        <v>82043101000</v>
      </c>
      <c r="B82" s="119" t="s">
        <v>7555</v>
      </c>
      <c r="C82" s="119" t="s">
        <v>7802</v>
      </c>
      <c r="D82" s="119"/>
      <c r="E82" s="35">
        <v>5238.78</v>
      </c>
      <c r="F82" s="119"/>
      <c r="G82" s="118">
        <f t="shared" si="2"/>
        <v>0</v>
      </c>
      <c r="H82" s="118">
        <f t="shared" si="3"/>
        <v>0</v>
      </c>
      <c r="I82" s="120">
        <f>H82*'BS MXH'!$I$10</f>
        <v>0</v>
      </c>
    </row>
    <row r="83" spans="1:9" ht="14.25" customHeight="1" x14ac:dyDescent="0.2">
      <c r="A83" s="265">
        <v>82043121000</v>
      </c>
      <c r="B83" s="119" t="s">
        <v>7556</v>
      </c>
      <c r="C83" s="119" t="s">
        <v>7803</v>
      </c>
      <c r="D83" s="119"/>
      <c r="E83" s="35">
        <v>5752.19</v>
      </c>
      <c r="F83" s="119"/>
      <c r="G83" s="118">
        <f t="shared" si="2"/>
        <v>0</v>
      </c>
      <c r="H83" s="118">
        <f t="shared" si="3"/>
        <v>0</v>
      </c>
      <c r="I83" s="120">
        <f>H83*'BS MXH'!$I$10</f>
        <v>0</v>
      </c>
    </row>
    <row r="84" spans="1:9" ht="14.25" customHeight="1" x14ac:dyDescent="0.2">
      <c r="A84" s="265">
        <v>82044041000</v>
      </c>
      <c r="B84" s="119" t="s">
        <v>7557</v>
      </c>
      <c r="C84" s="119" t="s">
        <v>7801</v>
      </c>
      <c r="D84" s="119"/>
      <c r="E84" s="35">
        <v>4580.25</v>
      </c>
      <c r="F84" s="119"/>
      <c r="G84" s="118">
        <f t="shared" si="2"/>
        <v>0</v>
      </c>
      <c r="H84" s="118">
        <f t="shared" si="3"/>
        <v>0</v>
      </c>
      <c r="I84" s="120">
        <f>H84*'BS MXH'!$I$10</f>
        <v>0</v>
      </c>
    </row>
    <row r="85" spans="1:9" ht="14.25" customHeight="1" x14ac:dyDescent="0.2">
      <c r="A85" s="265">
        <v>82044051000</v>
      </c>
      <c r="B85" s="119" t="s">
        <v>7558</v>
      </c>
      <c r="C85" s="119" t="s">
        <v>7801</v>
      </c>
      <c r="D85" s="119"/>
      <c r="E85" s="35">
        <v>4633.2700000000004</v>
      </c>
      <c r="F85" s="119"/>
      <c r="G85" s="118">
        <f t="shared" si="2"/>
        <v>0</v>
      </c>
      <c r="H85" s="118">
        <f t="shared" si="3"/>
        <v>0</v>
      </c>
      <c r="I85" s="120">
        <f>H85*'BS MXH'!$I$10</f>
        <v>0</v>
      </c>
    </row>
    <row r="86" spans="1:9" ht="14.25" customHeight="1" x14ac:dyDescent="0.2">
      <c r="A86" s="265">
        <v>82044061000</v>
      </c>
      <c r="B86" s="119" t="s">
        <v>7559</v>
      </c>
      <c r="C86" s="119" t="s">
        <v>7802</v>
      </c>
      <c r="D86" s="119"/>
      <c r="E86" s="35">
        <v>5053.22</v>
      </c>
      <c r="F86" s="119"/>
      <c r="G86" s="118">
        <f t="shared" si="2"/>
        <v>0</v>
      </c>
      <c r="H86" s="118">
        <f t="shared" si="3"/>
        <v>0</v>
      </c>
      <c r="I86" s="120">
        <f>H86*'BS MXH'!$I$10</f>
        <v>0</v>
      </c>
    </row>
    <row r="87" spans="1:9" ht="14.25" customHeight="1" x14ac:dyDescent="0.2">
      <c r="A87" s="265">
        <v>82044071000</v>
      </c>
      <c r="B87" s="119" t="s">
        <v>7560</v>
      </c>
      <c r="C87" s="119" t="s">
        <v>7802</v>
      </c>
      <c r="D87" s="119"/>
      <c r="E87" s="35">
        <v>5128.55</v>
      </c>
      <c r="F87" s="119"/>
      <c r="G87" s="118">
        <f t="shared" si="2"/>
        <v>0</v>
      </c>
      <c r="H87" s="118">
        <f t="shared" si="3"/>
        <v>0</v>
      </c>
      <c r="I87" s="120">
        <f>H87*'BS MXH'!$I$10</f>
        <v>0</v>
      </c>
    </row>
    <row r="88" spans="1:9" ht="14.25" customHeight="1" x14ac:dyDescent="0.2">
      <c r="A88" s="265">
        <v>82044081000</v>
      </c>
      <c r="B88" s="119" t="s">
        <v>7561</v>
      </c>
      <c r="C88" s="119" t="s">
        <v>7803</v>
      </c>
      <c r="D88" s="119"/>
      <c r="E88" s="35">
        <v>5415.96</v>
      </c>
      <c r="F88" s="119"/>
      <c r="G88" s="118">
        <f t="shared" si="2"/>
        <v>0</v>
      </c>
      <c r="H88" s="118">
        <f t="shared" si="3"/>
        <v>0</v>
      </c>
      <c r="I88" s="120">
        <f>H88*'BS MXH'!$I$10</f>
        <v>0</v>
      </c>
    </row>
    <row r="89" spans="1:9" ht="14.25" customHeight="1" x14ac:dyDescent="0.2">
      <c r="A89" s="265">
        <v>82044101000</v>
      </c>
      <c r="B89" s="119" t="s">
        <v>7562</v>
      </c>
      <c r="C89" s="119" t="s">
        <v>7803</v>
      </c>
      <c r="D89" s="119"/>
      <c r="E89" s="35">
        <v>5555.47</v>
      </c>
      <c r="F89" s="119"/>
      <c r="G89" s="118">
        <f t="shared" si="2"/>
        <v>0</v>
      </c>
      <c r="H89" s="118">
        <f t="shared" si="3"/>
        <v>0</v>
      </c>
      <c r="I89" s="120">
        <f>H89*'BS MXH'!$I$10</f>
        <v>0</v>
      </c>
    </row>
    <row r="90" spans="1:9" ht="14.25" customHeight="1" x14ac:dyDescent="0.2">
      <c r="A90" s="265">
        <v>82044121000</v>
      </c>
      <c r="B90" s="119" t="s">
        <v>7563</v>
      </c>
      <c r="C90" s="119" t="s">
        <v>2049</v>
      </c>
      <c r="D90" s="119"/>
      <c r="E90" s="35">
        <v>6240.49</v>
      </c>
      <c r="F90" s="119"/>
      <c r="G90" s="118">
        <f t="shared" si="2"/>
        <v>0</v>
      </c>
      <c r="H90" s="118">
        <f t="shared" si="3"/>
        <v>0</v>
      </c>
      <c r="I90" s="120">
        <f>H90*'BS MXH'!$I$10</f>
        <v>0</v>
      </c>
    </row>
    <row r="91" spans="1:9" ht="14.25" customHeight="1" x14ac:dyDescent="0.2">
      <c r="A91" s="265">
        <v>82045041000</v>
      </c>
      <c r="B91" s="119" t="s">
        <v>7564</v>
      </c>
      <c r="C91" s="119" t="s">
        <v>7802</v>
      </c>
      <c r="D91" s="119"/>
      <c r="E91" s="35">
        <v>5329.46</v>
      </c>
      <c r="F91" s="119"/>
      <c r="G91" s="118">
        <f t="shared" si="2"/>
        <v>0</v>
      </c>
      <c r="H91" s="118">
        <f t="shared" si="3"/>
        <v>0</v>
      </c>
      <c r="I91" s="120">
        <f>H91*'BS MXH'!$I$10</f>
        <v>0</v>
      </c>
    </row>
    <row r="92" spans="1:9" ht="14.25" customHeight="1" x14ac:dyDescent="0.2">
      <c r="A92" s="265">
        <v>82045051000</v>
      </c>
      <c r="B92" s="119" t="s">
        <v>7565</v>
      </c>
      <c r="C92" s="119" t="s">
        <v>7803</v>
      </c>
      <c r="D92" s="119"/>
      <c r="E92" s="35">
        <v>5657.32</v>
      </c>
      <c r="F92" s="119"/>
      <c r="G92" s="118">
        <f t="shared" si="2"/>
        <v>0</v>
      </c>
      <c r="H92" s="118">
        <f t="shared" si="3"/>
        <v>0</v>
      </c>
      <c r="I92" s="120">
        <f>H92*'BS MXH'!$I$10</f>
        <v>0</v>
      </c>
    </row>
    <row r="93" spans="1:9" ht="14.25" customHeight="1" x14ac:dyDescent="0.2">
      <c r="A93" s="265">
        <v>82045061000</v>
      </c>
      <c r="B93" s="119" t="s">
        <v>7566</v>
      </c>
      <c r="C93" s="119" t="s">
        <v>7803</v>
      </c>
      <c r="D93" s="119"/>
      <c r="E93" s="35">
        <v>5904.25</v>
      </c>
      <c r="F93" s="119"/>
      <c r="G93" s="118">
        <f t="shared" si="2"/>
        <v>0</v>
      </c>
      <c r="H93" s="118">
        <f t="shared" si="3"/>
        <v>0</v>
      </c>
      <c r="I93" s="120">
        <f>H93*'BS MXH'!$I$10</f>
        <v>0</v>
      </c>
    </row>
    <row r="94" spans="1:9" ht="14.25" customHeight="1" x14ac:dyDescent="0.2">
      <c r="A94" s="265">
        <v>82045071000</v>
      </c>
      <c r="B94" s="119" t="s">
        <v>7567</v>
      </c>
      <c r="C94" s="119" t="s">
        <v>2049</v>
      </c>
      <c r="D94" s="119"/>
      <c r="E94" s="35">
        <v>6350.7</v>
      </c>
      <c r="F94" s="119"/>
      <c r="G94" s="118">
        <f t="shared" si="2"/>
        <v>0</v>
      </c>
      <c r="H94" s="118">
        <f t="shared" si="3"/>
        <v>0</v>
      </c>
      <c r="I94" s="120">
        <f>H94*'BS MXH'!$I$10</f>
        <v>0</v>
      </c>
    </row>
    <row r="95" spans="1:9" ht="14.25" customHeight="1" x14ac:dyDescent="0.2">
      <c r="A95" s="265">
        <v>82045081000</v>
      </c>
      <c r="B95" s="119" t="s">
        <v>7568</v>
      </c>
      <c r="C95" s="119" t="s">
        <v>2049</v>
      </c>
      <c r="D95" s="119"/>
      <c r="E95" s="35">
        <v>6455.34</v>
      </c>
      <c r="F95" s="119"/>
      <c r="G95" s="118">
        <f t="shared" si="2"/>
        <v>0</v>
      </c>
      <c r="H95" s="118">
        <f t="shared" si="3"/>
        <v>0</v>
      </c>
      <c r="I95" s="120">
        <f>H95*'BS MXH'!$I$10</f>
        <v>0</v>
      </c>
    </row>
    <row r="96" spans="1:9" ht="14.25" customHeight="1" x14ac:dyDescent="0.2">
      <c r="A96" s="265">
        <v>82045101000</v>
      </c>
      <c r="B96" s="119" t="s">
        <v>7569</v>
      </c>
      <c r="C96" s="119" t="s">
        <v>2051</v>
      </c>
      <c r="D96" s="119"/>
      <c r="E96" s="35">
        <v>7038.51</v>
      </c>
      <c r="F96" s="119"/>
      <c r="G96" s="118">
        <f t="shared" si="2"/>
        <v>0</v>
      </c>
      <c r="H96" s="118">
        <f t="shared" si="3"/>
        <v>0</v>
      </c>
      <c r="I96" s="120">
        <f>H96*'BS MXH'!$I$10</f>
        <v>0</v>
      </c>
    </row>
    <row r="97" spans="1:9" ht="14.25" customHeight="1" x14ac:dyDescent="0.2">
      <c r="A97" s="265">
        <v>82045111000</v>
      </c>
      <c r="B97" s="119" t="s">
        <v>7570</v>
      </c>
      <c r="C97" s="119" t="s">
        <v>2051</v>
      </c>
      <c r="D97" s="119"/>
      <c r="E97" s="35">
        <v>7377.54</v>
      </c>
      <c r="F97" s="119"/>
      <c r="G97" s="118">
        <f t="shared" si="2"/>
        <v>0</v>
      </c>
      <c r="H97" s="118">
        <f t="shared" si="3"/>
        <v>0</v>
      </c>
      <c r="I97" s="120">
        <f>H97*'BS MXH'!$I$10</f>
        <v>0</v>
      </c>
    </row>
    <row r="98" spans="1:9" ht="14.25" customHeight="1" x14ac:dyDescent="0.2">
      <c r="A98" s="265">
        <v>82053101000</v>
      </c>
      <c r="B98" s="119" t="s">
        <v>7571</v>
      </c>
      <c r="C98" s="119" t="s">
        <v>2048</v>
      </c>
      <c r="D98" s="119"/>
      <c r="E98" s="35">
        <v>6825.32</v>
      </c>
      <c r="F98" s="119"/>
      <c r="G98" s="118">
        <f t="shared" si="2"/>
        <v>0</v>
      </c>
      <c r="H98" s="118">
        <f t="shared" si="3"/>
        <v>0</v>
      </c>
      <c r="I98" s="120">
        <f>H98*'BS MXH'!$I$10</f>
        <v>0</v>
      </c>
    </row>
    <row r="99" spans="1:9" ht="14.25" customHeight="1" x14ac:dyDescent="0.2">
      <c r="A99" s="265">
        <v>82053151000</v>
      </c>
      <c r="B99" s="119" t="s">
        <v>7572</v>
      </c>
      <c r="C99" s="119" t="s">
        <v>2049</v>
      </c>
      <c r="D99" s="119"/>
      <c r="E99" s="35">
        <v>7219.37</v>
      </c>
      <c r="F99" s="119"/>
      <c r="G99" s="118">
        <f t="shared" si="2"/>
        <v>0</v>
      </c>
      <c r="H99" s="118">
        <f t="shared" si="3"/>
        <v>0</v>
      </c>
      <c r="I99" s="120">
        <f>H99*'BS MXH'!$I$10</f>
        <v>0</v>
      </c>
    </row>
    <row r="100" spans="1:9" ht="14.25" customHeight="1" x14ac:dyDescent="0.2">
      <c r="A100" s="265">
        <v>82053201000</v>
      </c>
      <c r="B100" s="119" t="s">
        <v>7573</v>
      </c>
      <c r="C100" s="119" t="s">
        <v>2051</v>
      </c>
      <c r="D100" s="119"/>
      <c r="E100" s="35">
        <v>7913.61</v>
      </c>
      <c r="F100" s="119"/>
      <c r="G100" s="118">
        <f t="shared" si="2"/>
        <v>0</v>
      </c>
      <c r="H100" s="118">
        <f t="shared" si="3"/>
        <v>0</v>
      </c>
      <c r="I100" s="120">
        <f>H100*'BS MXH'!$I$10</f>
        <v>0</v>
      </c>
    </row>
    <row r="101" spans="1:9" ht="14.25" customHeight="1" x14ac:dyDescent="0.2">
      <c r="A101" s="265">
        <v>82053251000</v>
      </c>
      <c r="B101" s="119" t="s">
        <v>7574</v>
      </c>
      <c r="C101" s="119" t="s">
        <v>2052</v>
      </c>
      <c r="D101" s="119"/>
      <c r="E101" s="35">
        <v>9357.49</v>
      </c>
      <c r="F101" s="119"/>
      <c r="G101" s="118">
        <f t="shared" si="2"/>
        <v>0</v>
      </c>
      <c r="H101" s="118">
        <f t="shared" si="3"/>
        <v>0</v>
      </c>
      <c r="I101" s="120">
        <f>H101*'BS MXH'!$I$10</f>
        <v>0</v>
      </c>
    </row>
    <row r="102" spans="1:9" ht="14.25" customHeight="1" x14ac:dyDescent="0.2">
      <c r="A102" s="265">
        <v>82053301000</v>
      </c>
      <c r="B102" s="119" t="s">
        <v>7575</v>
      </c>
      <c r="C102" s="119" t="s">
        <v>2052</v>
      </c>
      <c r="D102" s="119"/>
      <c r="E102" s="35">
        <v>9534.5</v>
      </c>
      <c r="F102" s="119"/>
      <c r="G102" s="118">
        <f t="shared" si="2"/>
        <v>0</v>
      </c>
      <c r="H102" s="118">
        <f t="shared" si="3"/>
        <v>0</v>
      </c>
      <c r="I102" s="120">
        <f>H102*'BS MXH'!$I$10</f>
        <v>0</v>
      </c>
    </row>
    <row r="103" spans="1:9" ht="14.25" customHeight="1" x14ac:dyDescent="0.2">
      <c r="A103" s="265">
        <v>82053351000</v>
      </c>
      <c r="B103" s="119" t="s">
        <v>7576</v>
      </c>
      <c r="C103" s="119" t="s">
        <v>2052</v>
      </c>
      <c r="D103" s="119"/>
      <c r="E103" s="35">
        <v>12099</v>
      </c>
      <c r="F103" s="119"/>
      <c r="G103" s="118">
        <f t="shared" si="2"/>
        <v>0</v>
      </c>
      <c r="H103" s="118">
        <f t="shared" si="3"/>
        <v>0</v>
      </c>
      <c r="I103" s="120">
        <f>H103*'BS MXH'!$I$10</f>
        <v>0</v>
      </c>
    </row>
    <row r="104" spans="1:9" ht="14.25" customHeight="1" x14ac:dyDescent="0.2">
      <c r="A104" s="265">
        <v>82053401000</v>
      </c>
      <c r="B104" s="119" t="s">
        <v>7577</v>
      </c>
      <c r="C104" s="119" t="s">
        <v>2063</v>
      </c>
      <c r="D104" s="119"/>
      <c r="E104" s="35">
        <v>12423.8</v>
      </c>
      <c r="F104" s="119"/>
      <c r="G104" s="118">
        <f t="shared" si="2"/>
        <v>0</v>
      </c>
      <c r="H104" s="118">
        <f t="shared" si="3"/>
        <v>0</v>
      </c>
      <c r="I104" s="120">
        <f>H104*'BS MXH'!$I$10</f>
        <v>0</v>
      </c>
    </row>
    <row r="105" spans="1:9" ht="14.25" customHeight="1" x14ac:dyDescent="0.2">
      <c r="A105" s="265">
        <v>82053451000</v>
      </c>
      <c r="B105" s="119" t="s">
        <v>7578</v>
      </c>
      <c r="C105" s="119" t="s">
        <v>2063</v>
      </c>
      <c r="D105" s="119"/>
      <c r="E105" s="35">
        <v>12605.45</v>
      </c>
      <c r="F105" s="119"/>
      <c r="G105" s="118">
        <f t="shared" si="2"/>
        <v>0</v>
      </c>
      <c r="H105" s="118">
        <f t="shared" si="3"/>
        <v>0</v>
      </c>
      <c r="I105" s="120">
        <f>H105*'BS MXH'!$I$10</f>
        <v>0</v>
      </c>
    </row>
    <row r="106" spans="1:9" ht="14.25" customHeight="1" x14ac:dyDescent="0.2">
      <c r="A106" s="265">
        <v>82053951000</v>
      </c>
      <c r="B106" s="119" t="s">
        <v>7579</v>
      </c>
      <c r="C106" s="119" t="s">
        <v>2049</v>
      </c>
      <c r="D106" s="119"/>
      <c r="E106" s="35">
        <v>7082.38</v>
      </c>
      <c r="F106" s="119"/>
      <c r="G106" s="118">
        <f t="shared" si="2"/>
        <v>0</v>
      </c>
      <c r="H106" s="118">
        <f t="shared" si="3"/>
        <v>0</v>
      </c>
      <c r="I106" s="120">
        <f>H106*'BS MXH'!$I$10</f>
        <v>0</v>
      </c>
    </row>
    <row r="107" spans="1:9" ht="14.25" customHeight="1" x14ac:dyDescent="0.2">
      <c r="A107" s="265">
        <v>82054001000</v>
      </c>
      <c r="B107" s="119" t="s">
        <v>7580</v>
      </c>
      <c r="C107" s="119" t="s">
        <v>2051</v>
      </c>
      <c r="D107" s="119"/>
      <c r="E107" s="35">
        <v>7401.02</v>
      </c>
      <c r="F107" s="119"/>
      <c r="G107" s="118">
        <f t="shared" si="2"/>
        <v>0</v>
      </c>
      <c r="H107" s="118">
        <f t="shared" si="3"/>
        <v>0</v>
      </c>
      <c r="I107" s="120">
        <f>H107*'BS MXH'!$I$10</f>
        <v>0</v>
      </c>
    </row>
    <row r="108" spans="1:9" ht="14.25" customHeight="1" x14ac:dyDescent="0.2">
      <c r="A108" s="265">
        <v>82054051000</v>
      </c>
      <c r="B108" s="119" t="s">
        <v>7581</v>
      </c>
      <c r="C108" s="119" t="s">
        <v>2052</v>
      </c>
      <c r="D108" s="119"/>
      <c r="E108" s="35">
        <v>8771.02</v>
      </c>
      <c r="F108" s="119"/>
      <c r="G108" s="118">
        <f t="shared" si="2"/>
        <v>0</v>
      </c>
      <c r="H108" s="118">
        <f t="shared" si="3"/>
        <v>0</v>
      </c>
      <c r="I108" s="120">
        <f>H108*'BS MXH'!$I$10</f>
        <v>0</v>
      </c>
    </row>
    <row r="109" spans="1:9" ht="14.25" customHeight="1" x14ac:dyDescent="0.2">
      <c r="A109" s="265">
        <v>82054101000</v>
      </c>
      <c r="B109" s="119" t="s">
        <v>7582</v>
      </c>
      <c r="C109" s="119" t="s">
        <v>2063</v>
      </c>
      <c r="D109" s="119"/>
      <c r="E109" s="35">
        <v>11738.81</v>
      </c>
      <c r="F109" s="119"/>
      <c r="G109" s="118">
        <f t="shared" si="2"/>
        <v>0</v>
      </c>
      <c r="H109" s="118">
        <f t="shared" si="3"/>
        <v>0</v>
      </c>
      <c r="I109" s="120">
        <f>H109*'BS MXH'!$I$10</f>
        <v>0</v>
      </c>
    </row>
    <row r="110" spans="1:9" ht="14.25" customHeight="1" x14ac:dyDescent="0.2">
      <c r="A110" s="265">
        <v>82054151000</v>
      </c>
      <c r="B110" s="119" t="s">
        <v>7583</v>
      </c>
      <c r="C110" s="119" t="s">
        <v>2063</v>
      </c>
      <c r="D110" s="119"/>
      <c r="E110" s="35">
        <v>11928.15</v>
      </c>
      <c r="F110" s="119"/>
      <c r="G110" s="118">
        <f t="shared" si="2"/>
        <v>0</v>
      </c>
      <c r="H110" s="118">
        <f t="shared" si="3"/>
        <v>0</v>
      </c>
      <c r="I110" s="120">
        <f>H110*'BS MXH'!$I$10</f>
        <v>0</v>
      </c>
    </row>
    <row r="111" spans="1:9" ht="14.25" customHeight="1" x14ac:dyDescent="0.2">
      <c r="A111" s="265">
        <v>82054201000</v>
      </c>
      <c r="B111" s="119" t="s">
        <v>7584</v>
      </c>
      <c r="C111" s="119" t="s">
        <v>2109</v>
      </c>
      <c r="D111" s="119"/>
      <c r="E111" s="35">
        <v>13205.78</v>
      </c>
      <c r="F111" s="119"/>
      <c r="G111" s="118">
        <f t="shared" si="2"/>
        <v>0</v>
      </c>
      <c r="H111" s="118">
        <f t="shared" si="3"/>
        <v>0</v>
      </c>
      <c r="I111" s="120">
        <f>H111*'BS MXH'!$I$10</f>
        <v>0</v>
      </c>
    </row>
    <row r="112" spans="1:9" ht="14.25" customHeight="1" x14ac:dyDescent="0.2">
      <c r="A112" s="265">
        <v>82054251000</v>
      </c>
      <c r="B112" s="119" t="s">
        <v>7585</v>
      </c>
      <c r="C112" s="119" t="s">
        <v>2109</v>
      </c>
      <c r="D112" s="119"/>
      <c r="E112" s="35">
        <v>13536.73</v>
      </c>
      <c r="F112" s="119"/>
      <c r="G112" s="118">
        <f t="shared" si="2"/>
        <v>0</v>
      </c>
      <c r="H112" s="118">
        <f t="shared" si="3"/>
        <v>0</v>
      </c>
      <c r="I112" s="120">
        <f>H112*'BS MXH'!$I$10</f>
        <v>0</v>
      </c>
    </row>
    <row r="113" spans="1:9" ht="14.25" customHeight="1" x14ac:dyDescent="0.2">
      <c r="A113" s="265">
        <v>82050501000</v>
      </c>
      <c r="B113" s="119" t="s">
        <v>7586</v>
      </c>
      <c r="C113" s="119" t="s">
        <v>2051</v>
      </c>
      <c r="D113" s="119"/>
      <c r="E113" s="35">
        <v>11082.27</v>
      </c>
      <c r="F113" s="119"/>
      <c r="G113" s="118">
        <f t="shared" si="2"/>
        <v>0</v>
      </c>
      <c r="H113" s="118">
        <f t="shared" si="3"/>
        <v>0</v>
      </c>
      <c r="I113" s="120">
        <f>H113*'BS MXH'!$I$10</f>
        <v>0</v>
      </c>
    </row>
    <row r="114" spans="1:9" ht="14.25" customHeight="1" x14ac:dyDescent="0.2">
      <c r="A114" s="265">
        <v>82050601000</v>
      </c>
      <c r="B114" s="119" t="s">
        <v>7587</v>
      </c>
      <c r="C114" s="119" t="s">
        <v>2052</v>
      </c>
      <c r="D114" s="119"/>
      <c r="E114" s="35">
        <v>12743.5</v>
      </c>
      <c r="F114" s="119"/>
      <c r="G114" s="118">
        <f t="shared" si="2"/>
        <v>0</v>
      </c>
      <c r="H114" s="118">
        <f t="shared" si="3"/>
        <v>0</v>
      </c>
      <c r="I114" s="120">
        <f>H114*'BS MXH'!$I$10</f>
        <v>0</v>
      </c>
    </row>
    <row r="115" spans="1:9" ht="14.25" customHeight="1" x14ac:dyDescent="0.2">
      <c r="A115" s="265">
        <v>82050701000</v>
      </c>
      <c r="B115" s="119" t="s">
        <v>7588</v>
      </c>
      <c r="C115" s="119" t="s">
        <v>2063</v>
      </c>
      <c r="D115" s="119"/>
      <c r="E115" s="35">
        <v>15032.08</v>
      </c>
      <c r="F115" s="119"/>
      <c r="G115" s="118">
        <f t="shared" si="2"/>
        <v>0</v>
      </c>
      <c r="H115" s="118">
        <f t="shared" si="3"/>
        <v>0</v>
      </c>
      <c r="I115" s="120">
        <f>H115*'BS MXH'!$I$10</f>
        <v>0</v>
      </c>
    </row>
    <row r="116" spans="1:9" ht="14.25" customHeight="1" x14ac:dyDescent="0.2">
      <c r="A116" s="265">
        <v>82050801000</v>
      </c>
      <c r="B116" s="119" t="s">
        <v>7589</v>
      </c>
      <c r="C116" s="119" t="s">
        <v>2096</v>
      </c>
      <c r="D116" s="119"/>
      <c r="E116" s="35">
        <v>17095.509999999998</v>
      </c>
      <c r="F116" s="119"/>
      <c r="G116" s="118">
        <f t="shared" si="2"/>
        <v>0</v>
      </c>
      <c r="H116" s="118">
        <f t="shared" si="3"/>
        <v>0</v>
      </c>
      <c r="I116" s="120">
        <f>H116*'BS MXH'!$I$10</f>
        <v>0</v>
      </c>
    </row>
    <row r="117" spans="1:9" ht="14.25" customHeight="1" x14ac:dyDescent="0.2">
      <c r="A117" s="265">
        <v>82050811000</v>
      </c>
      <c r="B117" s="119" t="s">
        <v>7590</v>
      </c>
      <c r="C117" s="119" t="s">
        <v>2096</v>
      </c>
      <c r="D117" s="119"/>
      <c r="E117" s="35">
        <v>18089.37</v>
      </c>
      <c r="F117" s="119"/>
      <c r="G117" s="118">
        <f t="shared" si="2"/>
        <v>0</v>
      </c>
      <c r="H117" s="118">
        <f t="shared" si="3"/>
        <v>0</v>
      </c>
      <c r="I117" s="120">
        <f>H117*'BS MXH'!$I$10</f>
        <v>0</v>
      </c>
    </row>
    <row r="118" spans="1:9" ht="14.25" customHeight="1" x14ac:dyDescent="0.2">
      <c r="A118" s="265">
        <v>82050821000</v>
      </c>
      <c r="B118" s="119" t="s">
        <v>7591</v>
      </c>
      <c r="C118" s="119" t="s">
        <v>2097</v>
      </c>
      <c r="D118" s="119"/>
      <c r="E118" s="35">
        <v>21101.13</v>
      </c>
      <c r="F118" s="119"/>
      <c r="G118" s="118">
        <f t="shared" si="2"/>
        <v>0</v>
      </c>
      <c r="H118" s="118">
        <f t="shared" si="3"/>
        <v>0</v>
      </c>
      <c r="I118" s="120">
        <f>H118*'BS MXH'!$I$10</f>
        <v>0</v>
      </c>
    </row>
    <row r="119" spans="1:9" ht="14.25" customHeight="1" x14ac:dyDescent="0.2">
      <c r="A119" s="265">
        <v>82050901000</v>
      </c>
      <c r="B119" s="119" t="s">
        <v>7592</v>
      </c>
      <c r="C119" s="119" t="s">
        <v>2052</v>
      </c>
      <c r="D119" s="119"/>
      <c r="E119" s="35">
        <v>18066.009999999998</v>
      </c>
      <c r="F119" s="119"/>
      <c r="G119" s="118">
        <f t="shared" si="2"/>
        <v>0</v>
      </c>
      <c r="H119" s="118">
        <f t="shared" si="3"/>
        <v>0</v>
      </c>
      <c r="I119" s="120">
        <f>H119*'BS MXH'!$I$10</f>
        <v>0</v>
      </c>
    </row>
    <row r="120" spans="1:9" ht="14.25" customHeight="1" x14ac:dyDescent="0.2">
      <c r="A120" s="265">
        <v>82051001000</v>
      </c>
      <c r="B120" s="119" t="s">
        <v>7593</v>
      </c>
      <c r="C120" s="119" t="s">
        <v>2063</v>
      </c>
      <c r="D120" s="119"/>
      <c r="E120" s="35">
        <v>20526.75</v>
      </c>
      <c r="F120" s="119"/>
      <c r="G120" s="118">
        <f t="shared" si="2"/>
        <v>0</v>
      </c>
      <c r="H120" s="118">
        <f t="shared" si="3"/>
        <v>0</v>
      </c>
      <c r="I120" s="120">
        <f>H120*'BS MXH'!$I$10</f>
        <v>0</v>
      </c>
    </row>
    <row r="121" spans="1:9" ht="14.25" customHeight="1" x14ac:dyDescent="0.2">
      <c r="A121" s="265">
        <v>82051101000</v>
      </c>
      <c r="B121" s="119" t="s">
        <v>7594</v>
      </c>
      <c r="C121" s="119" t="s">
        <v>2096</v>
      </c>
      <c r="D121" s="119"/>
      <c r="E121" s="35">
        <v>22704.46</v>
      </c>
      <c r="F121" s="119"/>
      <c r="G121" s="118">
        <f t="shared" si="2"/>
        <v>0</v>
      </c>
      <c r="H121" s="118">
        <f t="shared" si="3"/>
        <v>0</v>
      </c>
      <c r="I121" s="120">
        <f>H121*'BS MXH'!$I$10</f>
        <v>0</v>
      </c>
    </row>
    <row r="122" spans="1:9" ht="14.25" customHeight="1" x14ac:dyDescent="0.2">
      <c r="A122" s="265">
        <v>82051201000</v>
      </c>
      <c r="B122" s="119" t="s">
        <v>7595</v>
      </c>
      <c r="C122" s="119" t="s">
        <v>2097</v>
      </c>
      <c r="D122" s="119"/>
      <c r="E122" s="35">
        <v>24603.64</v>
      </c>
      <c r="F122" s="119"/>
      <c r="G122" s="118">
        <f t="shared" si="2"/>
        <v>0</v>
      </c>
      <c r="H122" s="118">
        <f t="shared" si="3"/>
        <v>0</v>
      </c>
      <c r="I122" s="120">
        <f>H122*'BS MXH'!$I$10</f>
        <v>0</v>
      </c>
    </row>
    <row r="123" spans="1:9" ht="14.25" customHeight="1" x14ac:dyDescent="0.2">
      <c r="A123" s="265">
        <v>82051251000</v>
      </c>
      <c r="B123" s="119" t="s">
        <v>7596</v>
      </c>
      <c r="C123" s="119" t="s">
        <v>2097</v>
      </c>
      <c r="D123" s="119"/>
      <c r="E123" s="35">
        <v>25798.69</v>
      </c>
      <c r="F123" s="119"/>
      <c r="G123" s="118">
        <f t="shared" si="2"/>
        <v>0</v>
      </c>
      <c r="H123" s="118">
        <f t="shared" si="3"/>
        <v>0</v>
      </c>
      <c r="I123" s="120">
        <f>H123*'BS MXH'!$I$10</f>
        <v>0</v>
      </c>
    </row>
    <row r="124" spans="1:9" ht="14.25" customHeight="1" x14ac:dyDescent="0.2">
      <c r="A124" s="265">
        <v>82051271000</v>
      </c>
      <c r="B124" s="119" t="s">
        <v>7597</v>
      </c>
      <c r="C124" s="119" t="s">
        <v>2099</v>
      </c>
      <c r="D124" s="119"/>
      <c r="E124" s="35">
        <v>28402.45</v>
      </c>
      <c r="F124" s="119"/>
      <c r="G124" s="118">
        <f t="shared" si="2"/>
        <v>0</v>
      </c>
      <c r="H124" s="118">
        <f t="shared" si="3"/>
        <v>0</v>
      </c>
      <c r="I124" s="120">
        <f>H124*'BS MXH'!$I$10</f>
        <v>0</v>
      </c>
    </row>
    <row r="125" spans="1:9" ht="14.25" customHeight="1" x14ac:dyDescent="0.2">
      <c r="A125" s="265">
        <v>82051821000</v>
      </c>
      <c r="B125" s="119" t="s">
        <v>7598</v>
      </c>
      <c r="C125" s="119" t="s">
        <v>2063</v>
      </c>
      <c r="D125" s="119"/>
      <c r="E125" s="119" t="s">
        <v>4152</v>
      </c>
      <c r="F125" s="119"/>
      <c r="G125" s="118"/>
      <c r="H125" s="118"/>
      <c r="I125" s="120"/>
    </row>
    <row r="126" spans="1:9" ht="14.25" customHeight="1" x14ac:dyDescent="0.2">
      <c r="A126" s="265">
        <v>82051841000</v>
      </c>
      <c r="B126" s="119" t="s">
        <v>7599</v>
      </c>
      <c r="C126" s="119" t="s">
        <v>2096</v>
      </c>
      <c r="D126" s="119"/>
      <c r="E126" s="35">
        <v>23412.52</v>
      </c>
      <c r="F126" s="119"/>
      <c r="G126" s="118">
        <f>IF(F126="",IF($I$8="","",$I$8),F126)</f>
        <v>0</v>
      </c>
      <c r="H126" s="118">
        <f>ROUND(E126*(G126),2)</f>
        <v>0</v>
      </c>
      <c r="I126" s="120">
        <f>H126*'BS MXH'!$I$10</f>
        <v>0</v>
      </c>
    </row>
    <row r="127" spans="1:9" ht="14.25" customHeight="1" x14ac:dyDescent="0.2">
      <c r="A127" s="265">
        <v>82051861000</v>
      </c>
      <c r="B127" s="119" t="s">
        <v>7600</v>
      </c>
      <c r="C127" s="119" t="s">
        <v>2097</v>
      </c>
      <c r="D127" s="119"/>
      <c r="E127" s="119" t="s">
        <v>4152</v>
      </c>
      <c r="F127" s="119"/>
      <c r="G127" s="118"/>
      <c r="H127" s="118"/>
      <c r="I127" s="120"/>
    </row>
    <row r="128" spans="1:9" ht="14.25" customHeight="1" x14ac:dyDescent="0.2">
      <c r="A128" s="265">
        <v>82051881000</v>
      </c>
      <c r="B128" s="119" t="s">
        <v>7601</v>
      </c>
      <c r="C128" s="119" t="s">
        <v>2099</v>
      </c>
      <c r="D128" s="119"/>
      <c r="E128" s="35">
        <v>26204.19</v>
      </c>
      <c r="F128" s="119"/>
      <c r="G128" s="118">
        <f>IF(F128="",IF($I$8="","",$I$8),F128)</f>
        <v>0</v>
      </c>
      <c r="H128" s="118">
        <f>ROUND(E128*(G128),2)</f>
        <v>0</v>
      </c>
      <c r="I128" s="120">
        <f>H128*'BS MXH'!$I$10</f>
        <v>0</v>
      </c>
    </row>
    <row r="129" spans="1:9" ht="14.25" customHeight="1" x14ac:dyDescent="0.2">
      <c r="A129" s="265">
        <v>82051901000</v>
      </c>
      <c r="B129" s="119" t="s">
        <v>7602</v>
      </c>
      <c r="C129" s="119" t="s">
        <v>2099</v>
      </c>
      <c r="D129" s="119"/>
      <c r="E129" s="119" t="s">
        <v>4152</v>
      </c>
      <c r="F129" s="119"/>
      <c r="G129" s="118"/>
      <c r="H129" s="118"/>
      <c r="I129" s="120"/>
    </row>
    <row r="130" spans="1:9" ht="14.25" customHeight="1" x14ac:dyDescent="0.2">
      <c r="A130" s="265">
        <v>82051911000</v>
      </c>
      <c r="B130" s="119" t="s">
        <v>7603</v>
      </c>
      <c r="C130" s="119" t="s">
        <v>2118</v>
      </c>
      <c r="D130" s="119"/>
      <c r="E130" s="119" t="s">
        <v>4152</v>
      </c>
      <c r="F130" s="119"/>
      <c r="G130" s="118"/>
      <c r="H130" s="118"/>
      <c r="I130" s="120"/>
    </row>
    <row r="131" spans="1:9" ht="14.25" customHeight="1" x14ac:dyDescent="0.2">
      <c r="A131" s="265">
        <v>82051921000</v>
      </c>
      <c r="B131" s="119" t="s">
        <v>7604</v>
      </c>
      <c r="C131" s="119" t="s">
        <v>2119</v>
      </c>
      <c r="D131" s="119"/>
      <c r="E131" s="119" t="s">
        <v>4152</v>
      </c>
      <c r="F131" s="119"/>
      <c r="G131" s="118"/>
      <c r="H131" s="118"/>
      <c r="I131" s="120"/>
    </row>
    <row r="132" spans="1:9" ht="14.25" customHeight="1" x14ac:dyDescent="0.2">
      <c r="A132" s="265">
        <v>82051931000</v>
      </c>
      <c r="B132" s="119" t="s">
        <v>7605</v>
      </c>
      <c r="C132" s="119" t="s">
        <v>2119</v>
      </c>
      <c r="D132" s="119"/>
      <c r="E132" s="119" t="s">
        <v>4152</v>
      </c>
      <c r="F132" s="119"/>
      <c r="G132" s="118"/>
      <c r="H132" s="118"/>
      <c r="I132" s="120"/>
    </row>
    <row r="133" spans="1:9" ht="14.25" customHeight="1" x14ac:dyDescent="0.2">
      <c r="A133" s="265">
        <v>82051981000</v>
      </c>
      <c r="B133" s="119" t="s">
        <v>7606</v>
      </c>
      <c r="C133" s="119" t="s">
        <v>2096</v>
      </c>
      <c r="D133" s="119"/>
      <c r="E133" s="119" t="s">
        <v>4152</v>
      </c>
      <c r="F133" s="119"/>
      <c r="G133" s="118"/>
      <c r="H133" s="118"/>
      <c r="I133" s="120"/>
    </row>
    <row r="134" spans="1:9" ht="14.25" customHeight="1" x14ac:dyDescent="0.2">
      <c r="A134" s="265">
        <v>82052001000</v>
      </c>
      <c r="B134" s="119" t="s">
        <v>7607</v>
      </c>
      <c r="C134" s="119" t="s">
        <v>2097</v>
      </c>
      <c r="D134" s="119"/>
      <c r="E134" s="119" t="s">
        <v>4152</v>
      </c>
      <c r="F134" s="119"/>
      <c r="G134" s="118"/>
      <c r="H134" s="118"/>
      <c r="I134" s="120"/>
    </row>
    <row r="135" spans="1:9" ht="14.25" customHeight="1" x14ac:dyDescent="0.2">
      <c r="A135" s="265">
        <v>82052021000</v>
      </c>
      <c r="B135" s="119" t="s">
        <v>7608</v>
      </c>
      <c r="C135" s="119" t="s">
        <v>2099</v>
      </c>
      <c r="D135" s="119"/>
      <c r="E135" s="119" t="s">
        <v>4152</v>
      </c>
      <c r="F135" s="119"/>
      <c r="G135" s="118"/>
      <c r="H135" s="118"/>
      <c r="I135" s="120"/>
    </row>
    <row r="136" spans="1:9" ht="14.25" customHeight="1" x14ac:dyDescent="0.2">
      <c r="A136" s="265">
        <v>82052041000</v>
      </c>
      <c r="B136" s="119" t="s">
        <v>7609</v>
      </c>
      <c r="C136" s="119" t="s">
        <v>2118</v>
      </c>
      <c r="D136" s="119"/>
      <c r="E136" s="119" t="s">
        <v>4152</v>
      </c>
      <c r="F136" s="119"/>
      <c r="G136" s="118"/>
      <c r="H136" s="118"/>
      <c r="I136" s="120"/>
    </row>
    <row r="137" spans="1:9" ht="14.25" customHeight="1" x14ac:dyDescent="0.2">
      <c r="A137" s="265">
        <v>82052061000</v>
      </c>
      <c r="B137" s="119" t="s">
        <v>7610</v>
      </c>
      <c r="C137" s="119" t="s">
        <v>2119</v>
      </c>
      <c r="D137" s="119"/>
      <c r="E137" s="35">
        <v>41982.36</v>
      </c>
      <c r="F137" s="119"/>
      <c r="G137" s="118">
        <f>IF(F137="",IF($I$8="","",$I$8),F137)</f>
        <v>0</v>
      </c>
      <c r="H137" s="118">
        <f>ROUND(E137*(G137),2)</f>
        <v>0</v>
      </c>
      <c r="I137" s="120">
        <f>H137*'BS MXH'!$I$10</f>
        <v>0</v>
      </c>
    </row>
    <row r="138" spans="1:9" ht="14.25" customHeight="1" x14ac:dyDescent="0.2">
      <c r="A138" s="265">
        <v>82052081000</v>
      </c>
      <c r="B138" s="119" t="s">
        <v>7611</v>
      </c>
      <c r="C138" s="119" t="s">
        <v>2119</v>
      </c>
      <c r="D138" s="119"/>
      <c r="E138" s="119" t="s">
        <v>4152</v>
      </c>
      <c r="F138" s="119"/>
      <c r="G138" s="118"/>
      <c r="H138" s="118"/>
      <c r="I138" s="120"/>
    </row>
    <row r="139" spans="1:9" ht="14.25" customHeight="1" x14ac:dyDescent="0.2">
      <c r="A139" s="265">
        <v>82052101000</v>
      </c>
      <c r="B139" s="119" t="s">
        <v>7612</v>
      </c>
      <c r="C139" s="119" t="s">
        <v>2121</v>
      </c>
      <c r="D139" s="119"/>
      <c r="E139" s="119" t="s">
        <v>4152</v>
      </c>
      <c r="F139" s="119"/>
      <c r="G139" s="118"/>
      <c r="H139" s="118"/>
      <c r="I139" s="120"/>
    </row>
    <row r="141" spans="1:9" ht="14.25" customHeight="1" x14ac:dyDescent="0.2">
      <c r="A141" s="265">
        <v>84042041000</v>
      </c>
      <c r="B141" s="119" t="s">
        <v>7613</v>
      </c>
      <c r="C141" s="119" t="s">
        <v>7804</v>
      </c>
      <c r="D141" s="119"/>
      <c r="E141" s="35">
        <v>6914.34</v>
      </c>
      <c r="F141" s="119"/>
      <c r="G141" s="118">
        <f t="shared" ref="G141:G161" si="4">IF(F141="",IF($I$8="","",$I$8),F141)</f>
        <v>0</v>
      </c>
      <c r="H141" s="118">
        <f t="shared" ref="H141:H161" si="5">ROUND(E141*(G141),2)</f>
        <v>0</v>
      </c>
      <c r="I141" s="120">
        <f>H141*'BS MXH'!$I$10</f>
        <v>0</v>
      </c>
    </row>
    <row r="142" spans="1:9" ht="14.25" customHeight="1" x14ac:dyDescent="0.2">
      <c r="A142" s="265">
        <v>84042051000</v>
      </c>
      <c r="B142" s="119" t="s">
        <v>7614</v>
      </c>
      <c r="C142" s="119" t="s">
        <v>7804</v>
      </c>
      <c r="D142" s="119"/>
      <c r="E142" s="35">
        <v>6996.66</v>
      </c>
      <c r="F142" s="119"/>
      <c r="G142" s="118">
        <f t="shared" si="4"/>
        <v>0</v>
      </c>
      <c r="H142" s="118">
        <f t="shared" si="5"/>
        <v>0</v>
      </c>
      <c r="I142" s="120">
        <f>H142*'BS MXH'!$I$10</f>
        <v>0</v>
      </c>
    </row>
    <row r="143" spans="1:9" ht="14.25" customHeight="1" x14ac:dyDescent="0.2">
      <c r="A143" s="265">
        <v>84042061000</v>
      </c>
      <c r="B143" s="119" t="s">
        <v>7615</v>
      </c>
      <c r="C143" s="119" t="s">
        <v>7805</v>
      </c>
      <c r="D143" s="119"/>
      <c r="E143" s="35">
        <v>7345.44</v>
      </c>
      <c r="F143" s="119"/>
      <c r="G143" s="118">
        <f t="shared" si="4"/>
        <v>0</v>
      </c>
      <c r="H143" s="118">
        <f t="shared" si="5"/>
        <v>0</v>
      </c>
      <c r="I143" s="120">
        <f>H143*'BS MXH'!$I$10</f>
        <v>0</v>
      </c>
    </row>
    <row r="144" spans="1:9" ht="14.25" customHeight="1" x14ac:dyDescent="0.2">
      <c r="A144" s="265">
        <v>84042071000</v>
      </c>
      <c r="B144" s="119" t="s">
        <v>7616</v>
      </c>
      <c r="C144" s="119" t="s">
        <v>7805</v>
      </c>
      <c r="D144" s="119"/>
      <c r="E144" s="35">
        <v>7444.49</v>
      </c>
      <c r="F144" s="119"/>
      <c r="G144" s="118">
        <f t="shared" si="4"/>
        <v>0</v>
      </c>
      <c r="H144" s="118">
        <f t="shared" si="5"/>
        <v>0</v>
      </c>
      <c r="I144" s="120">
        <f>H144*'BS MXH'!$I$10</f>
        <v>0</v>
      </c>
    </row>
    <row r="145" spans="1:9" ht="14.25" customHeight="1" x14ac:dyDescent="0.2">
      <c r="A145" s="265">
        <v>84042081000</v>
      </c>
      <c r="B145" s="119" t="s">
        <v>7617</v>
      </c>
      <c r="C145" s="119" t="s">
        <v>7806</v>
      </c>
      <c r="D145" s="119"/>
      <c r="E145" s="35">
        <v>8006.75</v>
      </c>
      <c r="F145" s="119"/>
      <c r="G145" s="118">
        <f t="shared" si="4"/>
        <v>0</v>
      </c>
      <c r="H145" s="118">
        <f t="shared" si="5"/>
        <v>0</v>
      </c>
      <c r="I145" s="120">
        <f>H145*'BS MXH'!$I$10</f>
        <v>0</v>
      </c>
    </row>
    <row r="146" spans="1:9" ht="14.25" customHeight="1" x14ac:dyDescent="0.2">
      <c r="A146" s="265">
        <v>84042101000</v>
      </c>
      <c r="B146" s="119" t="s">
        <v>7618</v>
      </c>
      <c r="C146" s="119" t="s">
        <v>7806</v>
      </c>
      <c r="D146" s="119"/>
      <c r="E146" s="35">
        <v>8224.39</v>
      </c>
      <c r="F146" s="119"/>
      <c r="G146" s="118">
        <f t="shared" si="4"/>
        <v>0</v>
      </c>
      <c r="H146" s="118">
        <f t="shared" si="5"/>
        <v>0</v>
      </c>
      <c r="I146" s="120">
        <f>H146*'BS MXH'!$I$10</f>
        <v>0</v>
      </c>
    </row>
    <row r="147" spans="1:9" ht="14.25" customHeight="1" x14ac:dyDescent="0.2">
      <c r="A147" s="265">
        <v>84042121000</v>
      </c>
      <c r="B147" s="119" t="s">
        <v>7619</v>
      </c>
      <c r="C147" s="119" t="s">
        <v>7807</v>
      </c>
      <c r="D147" s="119"/>
      <c r="E147" s="35">
        <v>8994.51</v>
      </c>
      <c r="F147" s="119"/>
      <c r="G147" s="118">
        <f t="shared" si="4"/>
        <v>0</v>
      </c>
      <c r="H147" s="118">
        <f t="shared" si="5"/>
        <v>0</v>
      </c>
      <c r="I147" s="120">
        <f>H147*'BS MXH'!$I$10</f>
        <v>0</v>
      </c>
    </row>
    <row r="148" spans="1:9" ht="14.25" customHeight="1" x14ac:dyDescent="0.2">
      <c r="A148" s="265">
        <v>84043041000</v>
      </c>
      <c r="B148" s="119" t="s">
        <v>7620</v>
      </c>
      <c r="C148" s="119" t="s">
        <v>7805</v>
      </c>
      <c r="D148" s="119"/>
      <c r="E148" s="35">
        <v>7187.79</v>
      </c>
      <c r="F148" s="119"/>
      <c r="G148" s="118">
        <f t="shared" si="4"/>
        <v>0</v>
      </c>
      <c r="H148" s="118">
        <f t="shared" si="5"/>
        <v>0</v>
      </c>
      <c r="I148" s="120">
        <f>H148*'BS MXH'!$I$10</f>
        <v>0</v>
      </c>
    </row>
    <row r="149" spans="1:9" ht="14.25" customHeight="1" x14ac:dyDescent="0.2">
      <c r="A149" s="265">
        <v>84043051000</v>
      </c>
      <c r="B149" s="119" t="s">
        <v>7621</v>
      </c>
      <c r="C149" s="119" t="s">
        <v>7805</v>
      </c>
      <c r="D149" s="119"/>
      <c r="E149" s="35">
        <v>7267.31</v>
      </c>
      <c r="F149" s="119"/>
      <c r="G149" s="118">
        <f t="shared" si="4"/>
        <v>0</v>
      </c>
      <c r="H149" s="118">
        <f t="shared" si="5"/>
        <v>0</v>
      </c>
      <c r="I149" s="120">
        <f>H149*'BS MXH'!$I$10</f>
        <v>0</v>
      </c>
    </row>
    <row r="150" spans="1:9" ht="14.25" customHeight="1" x14ac:dyDescent="0.2">
      <c r="A150" s="265">
        <v>84043061000</v>
      </c>
      <c r="B150" s="119" t="s">
        <v>7622</v>
      </c>
      <c r="C150" s="119" t="s">
        <v>7806</v>
      </c>
      <c r="D150" s="119"/>
      <c r="E150" s="35">
        <v>7897.91</v>
      </c>
      <c r="F150" s="119"/>
      <c r="G150" s="118">
        <f t="shared" si="4"/>
        <v>0</v>
      </c>
      <c r="H150" s="118">
        <f t="shared" si="5"/>
        <v>0</v>
      </c>
      <c r="I150" s="120">
        <f>H150*'BS MXH'!$I$10</f>
        <v>0</v>
      </c>
    </row>
    <row r="151" spans="1:9" ht="14.25" customHeight="1" x14ac:dyDescent="0.2">
      <c r="A151" s="265">
        <v>84043071000</v>
      </c>
      <c r="B151" s="119" t="s">
        <v>7623</v>
      </c>
      <c r="C151" s="119" t="s">
        <v>7806</v>
      </c>
      <c r="D151" s="119"/>
      <c r="E151" s="35">
        <v>8010.92</v>
      </c>
      <c r="F151" s="119"/>
      <c r="G151" s="118">
        <f t="shared" si="4"/>
        <v>0</v>
      </c>
      <c r="H151" s="118">
        <f t="shared" si="5"/>
        <v>0</v>
      </c>
      <c r="I151" s="120">
        <f>H151*'BS MXH'!$I$10</f>
        <v>0</v>
      </c>
    </row>
    <row r="152" spans="1:9" ht="14.25" customHeight="1" x14ac:dyDescent="0.2">
      <c r="A152" s="265">
        <v>84043081000</v>
      </c>
      <c r="B152" s="119" t="s">
        <v>7624</v>
      </c>
      <c r="C152" s="119" t="s">
        <v>7807</v>
      </c>
      <c r="D152" s="119"/>
      <c r="E152" s="35">
        <v>8442.02</v>
      </c>
      <c r="F152" s="119"/>
      <c r="G152" s="118">
        <f t="shared" si="4"/>
        <v>0</v>
      </c>
      <c r="H152" s="118">
        <f t="shared" si="5"/>
        <v>0</v>
      </c>
      <c r="I152" s="120">
        <f>H152*'BS MXH'!$I$10</f>
        <v>0</v>
      </c>
    </row>
    <row r="153" spans="1:9" ht="14.25" customHeight="1" x14ac:dyDescent="0.2">
      <c r="A153" s="265">
        <v>84043101000</v>
      </c>
      <c r="B153" s="119" t="s">
        <v>7625</v>
      </c>
      <c r="C153" s="119" t="s">
        <v>7807</v>
      </c>
      <c r="D153" s="119"/>
      <c r="E153" s="35">
        <v>8651.2900000000009</v>
      </c>
      <c r="F153" s="119"/>
      <c r="G153" s="118">
        <f t="shared" si="4"/>
        <v>0</v>
      </c>
      <c r="H153" s="118">
        <f t="shared" si="5"/>
        <v>0</v>
      </c>
      <c r="I153" s="120">
        <f>H153*'BS MXH'!$I$10</f>
        <v>0</v>
      </c>
    </row>
    <row r="154" spans="1:9" ht="14.25" customHeight="1" x14ac:dyDescent="0.2">
      <c r="A154" s="265">
        <v>84043121000</v>
      </c>
      <c r="B154" s="119" t="s">
        <v>7626</v>
      </c>
      <c r="C154" s="119" t="s">
        <v>2086</v>
      </c>
      <c r="D154" s="119"/>
      <c r="E154" s="35">
        <v>9678.1200000000008</v>
      </c>
      <c r="F154" s="119"/>
      <c r="G154" s="118">
        <f t="shared" si="4"/>
        <v>0</v>
      </c>
      <c r="H154" s="118">
        <f t="shared" si="5"/>
        <v>0</v>
      </c>
      <c r="I154" s="120">
        <f>H154*'BS MXH'!$I$10</f>
        <v>0</v>
      </c>
    </row>
    <row r="155" spans="1:9" ht="14.25" customHeight="1" x14ac:dyDescent="0.2">
      <c r="A155" s="265">
        <v>84044041000</v>
      </c>
      <c r="B155" s="119" t="s">
        <v>7627</v>
      </c>
      <c r="C155" s="119" t="s">
        <v>7806</v>
      </c>
      <c r="D155" s="119"/>
      <c r="E155" s="35">
        <v>8432.26</v>
      </c>
      <c r="F155" s="119"/>
      <c r="G155" s="118">
        <f t="shared" si="4"/>
        <v>0</v>
      </c>
      <c r="H155" s="118">
        <f t="shared" si="5"/>
        <v>0</v>
      </c>
      <c r="I155" s="120">
        <f>H155*'BS MXH'!$I$10</f>
        <v>0</v>
      </c>
    </row>
    <row r="156" spans="1:9" ht="14.25" customHeight="1" x14ac:dyDescent="0.2">
      <c r="A156" s="265">
        <v>84044051000</v>
      </c>
      <c r="B156" s="119" t="s">
        <v>7628</v>
      </c>
      <c r="C156" s="119" t="s">
        <v>7807</v>
      </c>
      <c r="D156" s="119"/>
      <c r="E156" s="35">
        <v>8923.34</v>
      </c>
      <c r="F156" s="119"/>
      <c r="G156" s="118">
        <f t="shared" si="4"/>
        <v>0</v>
      </c>
      <c r="H156" s="118">
        <f t="shared" si="5"/>
        <v>0</v>
      </c>
      <c r="I156" s="120">
        <f>H156*'BS MXH'!$I$10</f>
        <v>0</v>
      </c>
    </row>
    <row r="157" spans="1:9" ht="14.25" customHeight="1" x14ac:dyDescent="0.2">
      <c r="A157" s="265">
        <v>84044061000</v>
      </c>
      <c r="B157" s="119" t="s">
        <v>7629</v>
      </c>
      <c r="C157" s="119" t="s">
        <v>7807</v>
      </c>
      <c r="D157" s="119"/>
      <c r="E157" s="35">
        <v>9294.4599999999991</v>
      </c>
      <c r="F157" s="119"/>
      <c r="G157" s="118">
        <f t="shared" si="4"/>
        <v>0</v>
      </c>
      <c r="H157" s="118">
        <f t="shared" si="5"/>
        <v>0</v>
      </c>
      <c r="I157" s="120">
        <f>H157*'BS MXH'!$I$10</f>
        <v>0</v>
      </c>
    </row>
    <row r="158" spans="1:9" ht="14.25" customHeight="1" x14ac:dyDescent="0.2">
      <c r="A158" s="265">
        <v>84044071000</v>
      </c>
      <c r="B158" s="119" t="s">
        <v>7630</v>
      </c>
      <c r="C158" s="119" t="s">
        <v>2086</v>
      </c>
      <c r="D158" s="119"/>
      <c r="E158" s="35">
        <v>9964.1299999999992</v>
      </c>
      <c r="F158" s="119"/>
      <c r="G158" s="118">
        <f t="shared" si="4"/>
        <v>0</v>
      </c>
      <c r="H158" s="118">
        <f t="shared" si="5"/>
        <v>0</v>
      </c>
      <c r="I158" s="120">
        <f>H158*'BS MXH'!$I$10</f>
        <v>0</v>
      </c>
    </row>
    <row r="159" spans="1:9" ht="14.25" customHeight="1" x14ac:dyDescent="0.2">
      <c r="A159" s="265">
        <v>84044081000</v>
      </c>
      <c r="B159" s="119" t="s">
        <v>7631</v>
      </c>
      <c r="C159" s="119" t="s">
        <v>2086</v>
      </c>
      <c r="D159" s="119"/>
      <c r="E159" s="35">
        <v>10120.379999999999</v>
      </c>
      <c r="F159" s="119"/>
      <c r="G159" s="118">
        <f t="shared" si="4"/>
        <v>0</v>
      </c>
      <c r="H159" s="118">
        <f t="shared" si="5"/>
        <v>0</v>
      </c>
      <c r="I159" s="120">
        <f>H159*'BS MXH'!$I$10</f>
        <v>0</v>
      </c>
    </row>
    <row r="160" spans="1:9" ht="14.25" customHeight="1" x14ac:dyDescent="0.2">
      <c r="A160" s="265">
        <v>84044101000</v>
      </c>
      <c r="B160" s="119" t="s">
        <v>7632</v>
      </c>
      <c r="C160" s="119" t="s">
        <v>2087</v>
      </c>
      <c r="D160" s="119"/>
      <c r="E160" s="35">
        <v>10996.54</v>
      </c>
      <c r="F160" s="119"/>
      <c r="G160" s="118">
        <f t="shared" si="4"/>
        <v>0</v>
      </c>
      <c r="H160" s="118">
        <f t="shared" si="5"/>
        <v>0</v>
      </c>
      <c r="I160" s="120">
        <f>H160*'BS MXH'!$I$10</f>
        <v>0</v>
      </c>
    </row>
    <row r="161" spans="1:9" ht="14.25" customHeight="1" x14ac:dyDescent="0.2">
      <c r="A161" s="265">
        <v>84044121000</v>
      </c>
      <c r="B161" s="119" t="s">
        <v>7633</v>
      </c>
      <c r="C161" s="119" t="s">
        <v>2087</v>
      </c>
      <c r="D161" s="119"/>
      <c r="E161" s="35">
        <v>11505.76</v>
      </c>
      <c r="F161" s="119"/>
      <c r="G161" s="118">
        <f t="shared" si="4"/>
        <v>0</v>
      </c>
      <c r="H161" s="118">
        <f t="shared" si="5"/>
        <v>0</v>
      </c>
      <c r="I161" s="120">
        <f>H161*'BS MXH'!$I$10</f>
        <v>0</v>
      </c>
    </row>
    <row r="162" spans="1:9" ht="14.25" customHeight="1" x14ac:dyDescent="0.2">
      <c r="A162" s="265">
        <v>84053101000</v>
      </c>
      <c r="B162" s="119" t="s">
        <v>7634</v>
      </c>
      <c r="C162" s="119" t="s">
        <v>2095</v>
      </c>
      <c r="D162" s="119"/>
      <c r="E162" s="119" t="s">
        <v>4152</v>
      </c>
      <c r="F162" s="119"/>
      <c r="G162" s="118"/>
      <c r="H162" s="118"/>
      <c r="I162" s="120"/>
    </row>
    <row r="163" spans="1:9" ht="14.25" customHeight="1" x14ac:dyDescent="0.2">
      <c r="A163" s="265">
        <v>84053151000</v>
      </c>
      <c r="B163" s="119" t="s">
        <v>7635</v>
      </c>
      <c r="C163" s="119" t="s">
        <v>2086</v>
      </c>
      <c r="D163" s="119"/>
      <c r="E163" s="35">
        <v>11643.89</v>
      </c>
      <c r="F163" s="119"/>
      <c r="G163" s="118">
        <f>IF(F163="",IF($I$8="","",$I$8),F163)</f>
        <v>0</v>
      </c>
      <c r="H163" s="118">
        <f>ROUND(E163*(G163),2)</f>
        <v>0</v>
      </c>
      <c r="I163" s="120">
        <f>H163*'BS MXH'!$I$10</f>
        <v>0</v>
      </c>
    </row>
    <row r="164" spans="1:9" ht="14.25" customHeight="1" x14ac:dyDescent="0.2">
      <c r="A164" s="265">
        <v>84053201000</v>
      </c>
      <c r="B164" s="119" t="s">
        <v>7636</v>
      </c>
      <c r="C164" s="119" t="s">
        <v>2087</v>
      </c>
      <c r="D164" s="119"/>
      <c r="E164" s="35">
        <v>12667.25</v>
      </c>
      <c r="F164" s="119"/>
      <c r="G164" s="118">
        <f>IF(F164="",IF($I$8="","",$I$8),F164)</f>
        <v>0</v>
      </c>
      <c r="H164" s="118">
        <f>ROUND(E164*(G164),2)</f>
        <v>0</v>
      </c>
      <c r="I164" s="120">
        <f>H164*'BS MXH'!$I$10</f>
        <v>0</v>
      </c>
    </row>
    <row r="165" spans="1:9" ht="14.25" customHeight="1" x14ac:dyDescent="0.2">
      <c r="A165" s="265">
        <v>84053251000</v>
      </c>
      <c r="B165" s="119" t="s">
        <v>7637</v>
      </c>
      <c r="C165" s="119" t="s">
        <v>2090</v>
      </c>
      <c r="D165" s="119"/>
      <c r="E165" s="35">
        <v>14944.25</v>
      </c>
      <c r="F165" s="119"/>
      <c r="G165" s="118">
        <f>IF(F165="",IF($I$8="","",$I$8),F165)</f>
        <v>0</v>
      </c>
      <c r="H165" s="118">
        <f>ROUND(E165*(G165),2)</f>
        <v>0</v>
      </c>
      <c r="I165" s="120">
        <f>H165*'BS MXH'!$I$10</f>
        <v>0</v>
      </c>
    </row>
    <row r="166" spans="1:9" ht="14.25" customHeight="1" x14ac:dyDescent="0.2">
      <c r="A166" s="265">
        <v>84053301000</v>
      </c>
      <c r="B166" s="119" t="s">
        <v>7638</v>
      </c>
      <c r="C166" s="119" t="s">
        <v>2090</v>
      </c>
      <c r="D166" s="119"/>
      <c r="E166" s="35">
        <v>15231.75</v>
      </c>
      <c r="F166" s="119"/>
      <c r="G166" s="118">
        <f>IF(F166="",IF($I$8="","",$I$8),F166)</f>
        <v>0</v>
      </c>
      <c r="H166" s="118">
        <f>ROUND(E166*(G166),2)</f>
        <v>0</v>
      </c>
      <c r="I166" s="120">
        <f>H166*'BS MXH'!$I$10</f>
        <v>0</v>
      </c>
    </row>
    <row r="167" spans="1:9" ht="14.25" customHeight="1" x14ac:dyDescent="0.2">
      <c r="A167" s="265">
        <v>84053351000</v>
      </c>
      <c r="B167" s="119" t="s">
        <v>7639</v>
      </c>
      <c r="C167" s="119" t="s">
        <v>2090</v>
      </c>
      <c r="D167" s="119"/>
      <c r="E167" s="35">
        <v>15502</v>
      </c>
      <c r="F167" s="119"/>
      <c r="G167" s="118">
        <f>IF(F167="",IF($I$8="","",$I$8),F167)</f>
        <v>0</v>
      </c>
      <c r="H167" s="118">
        <f>ROUND(E167*(G167),2)</f>
        <v>0</v>
      </c>
      <c r="I167" s="120">
        <f>H167*'BS MXH'!$I$10</f>
        <v>0</v>
      </c>
    </row>
    <row r="168" spans="1:9" ht="14.25" customHeight="1" x14ac:dyDescent="0.2">
      <c r="A168" s="265">
        <v>84053401000</v>
      </c>
      <c r="B168" s="119" t="s">
        <v>7640</v>
      </c>
      <c r="C168" s="119" t="s">
        <v>2091</v>
      </c>
      <c r="D168" s="119"/>
      <c r="E168" s="119" t="s">
        <v>4152</v>
      </c>
      <c r="F168" s="119"/>
      <c r="G168" s="118"/>
      <c r="H168" s="118"/>
      <c r="I168" s="120"/>
    </row>
    <row r="169" spans="1:9" ht="14.25" customHeight="1" x14ac:dyDescent="0.2">
      <c r="A169" s="265">
        <v>84053451000</v>
      </c>
      <c r="B169" s="119" t="s">
        <v>7641</v>
      </c>
      <c r="C169" s="119" t="s">
        <v>2091</v>
      </c>
      <c r="D169" s="119"/>
      <c r="E169" s="119" t="s">
        <v>4152</v>
      </c>
      <c r="F169" s="119"/>
      <c r="G169" s="118"/>
      <c r="H169" s="118"/>
      <c r="I169" s="120"/>
    </row>
    <row r="170" spans="1:9" ht="14.25" customHeight="1" x14ac:dyDescent="0.2">
      <c r="A170" s="265">
        <v>84053951000</v>
      </c>
      <c r="B170" s="119" t="s">
        <v>7642</v>
      </c>
      <c r="C170" s="119" t="s">
        <v>2086</v>
      </c>
      <c r="D170" s="119"/>
      <c r="E170" s="119" t="s">
        <v>4152</v>
      </c>
      <c r="F170" s="119"/>
      <c r="G170" s="118"/>
      <c r="H170" s="118"/>
      <c r="I170" s="120"/>
    </row>
    <row r="171" spans="1:9" ht="14.25" customHeight="1" x14ac:dyDescent="0.2">
      <c r="A171" s="265">
        <v>84054001000</v>
      </c>
      <c r="B171" s="119" t="s">
        <v>7643</v>
      </c>
      <c r="C171" s="119" t="s">
        <v>2087</v>
      </c>
      <c r="D171" s="119"/>
      <c r="E171" s="119" t="s">
        <v>4152</v>
      </c>
      <c r="F171" s="119"/>
      <c r="G171" s="118"/>
      <c r="H171" s="118"/>
      <c r="I171" s="120"/>
    </row>
    <row r="172" spans="1:9" ht="14.25" customHeight="1" x14ac:dyDescent="0.2">
      <c r="A172" s="265">
        <v>84054051000</v>
      </c>
      <c r="B172" s="119" t="s">
        <v>7644</v>
      </c>
      <c r="C172" s="119" t="s">
        <v>2090</v>
      </c>
      <c r="D172" s="119"/>
      <c r="E172" s="35">
        <v>16273.65</v>
      </c>
      <c r="F172" s="119"/>
      <c r="G172" s="118">
        <f>IF(F172="",IF($I$8="","",$I$8),F172)</f>
        <v>0</v>
      </c>
      <c r="H172" s="118">
        <f>ROUND(E172*(G172),2)</f>
        <v>0</v>
      </c>
      <c r="I172" s="120">
        <f>H172*'BS MXH'!$I$10</f>
        <v>0</v>
      </c>
    </row>
    <row r="173" spans="1:9" ht="14.25" customHeight="1" x14ac:dyDescent="0.2">
      <c r="A173" s="265">
        <v>84054101000</v>
      </c>
      <c r="B173" s="119" t="s">
        <v>7645</v>
      </c>
      <c r="C173" s="119" t="s">
        <v>2091</v>
      </c>
      <c r="D173" s="119"/>
      <c r="E173" s="119" t="s">
        <v>4152</v>
      </c>
      <c r="F173" s="119"/>
      <c r="G173" s="118"/>
      <c r="H173" s="118"/>
      <c r="I173" s="120"/>
    </row>
    <row r="174" spans="1:9" ht="14.25" customHeight="1" x14ac:dyDescent="0.2">
      <c r="A174" s="265">
        <v>84054151000</v>
      </c>
      <c r="B174" s="119" t="s">
        <v>7646</v>
      </c>
      <c r="C174" s="119" t="s">
        <v>2091</v>
      </c>
      <c r="D174" s="119"/>
      <c r="E174" s="35">
        <v>19169.099999999999</v>
      </c>
      <c r="F174" s="119"/>
      <c r="G174" s="118">
        <f>IF(F174="",IF($I$8="","",$I$8),F174)</f>
        <v>0</v>
      </c>
      <c r="H174" s="118">
        <f>ROUND(E174*(G174),2)</f>
        <v>0</v>
      </c>
      <c r="I174" s="120">
        <f>H174*'BS MXH'!$I$10</f>
        <v>0</v>
      </c>
    </row>
    <row r="175" spans="1:9" ht="14.25" customHeight="1" x14ac:dyDescent="0.2">
      <c r="A175" s="265">
        <v>84054201000</v>
      </c>
      <c r="B175" s="119" t="s">
        <v>7647</v>
      </c>
      <c r="C175" s="119" t="s">
        <v>2132</v>
      </c>
      <c r="D175" s="119"/>
      <c r="E175" s="119" t="s">
        <v>4152</v>
      </c>
      <c r="F175" s="119"/>
      <c r="G175" s="118"/>
      <c r="H175" s="118"/>
      <c r="I175" s="120"/>
    </row>
    <row r="176" spans="1:9" ht="14.25" customHeight="1" x14ac:dyDescent="0.2">
      <c r="A176" s="265">
        <v>84054251000</v>
      </c>
      <c r="B176" s="119" t="s">
        <v>7648</v>
      </c>
      <c r="C176" s="119" t="s">
        <v>2132</v>
      </c>
      <c r="D176" s="119"/>
      <c r="E176" s="119" t="s">
        <v>4152</v>
      </c>
      <c r="F176" s="119"/>
      <c r="G176" s="118"/>
      <c r="H176" s="118"/>
      <c r="I176" s="120"/>
    </row>
    <row r="177" spans="1:9" ht="14.25" customHeight="1" x14ac:dyDescent="0.2">
      <c r="A177" s="265">
        <v>84050501000</v>
      </c>
      <c r="B177" s="119" t="s">
        <v>7649</v>
      </c>
      <c r="C177" s="119" t="s">
        <v>2087</v>
      </c>
      <c r="D177" s="119"/>
      <c r="E177" s="35">
        <v>20437.169999999998</v>
      </c>
      <c r="F177" s="119"/>
      <c r="G177" s="118">
        <f t="shared" ref="G177:G188" si="6">IF(F177="",IF($I$8="","",$I$8),F177)</f>
        <v>0</v>
      </c>
      <c r="H177" s="118">
        <f t="shared" ref="H177:H188" si="7">ROUND(E177*(G177),2)</f>
        <v>0</v>
      </c>
      <c r="I177" s="120">
        <f>H177*'BS MXH'!$I$10</f>
        <v>0</v>
      </c>
    </row>
    <row r="178" spans="1:9" ht="14.25" customHeight="1" x14ac:dyDescent="0.2">
      <c r="A178" s="265">
        <v>84050601000</v>
      </c>
      <c r="B178" s="119" t="s">
        <v>7650</v>
      </c>
      <c r="C178" s="119" t="s">
        <v>2090</v>
      </c>
      <c r="D178" s="119"/>
      <c r="E178" s="35">
        <v>22927.84</v>
      </c>
      <c r="F178" s="119"/>
      <c r="G178" s="118">
        <f t="shared" si="6"/>
        <v>0</v>
      </c>
      <c r="H178" s="118">
        <f t="shared" si="7"/>
        <v>0</v>
      </c>
      <c r="I178" s="120">
        <f>H178*'BS MXH'!$I$10</f>
        <v>0</v>
      </c>
    </row>
    <row r="179" spans="1:9" ht="14.25" customHeight="1" x14ac:dyDescent="0.2">
      <c r="A179" s="265">
        <v>84050701000</v>
      </c>
      <c r="B179" s="119" t="s">
        <v>7651</v>
      </c>
      <c r="C179" s="119" t="s">
        <v>2091</v>
      </c>
      <c r="D179" s="119"/>
      <c r="E179" s="35">
        <v>25863.14</v>
      </c>
      <c r="F179" s="119"/>
      <c r="G179" s="118">
        <f t="shared" si="6"/>
        <v>0</v>
      </c>
      <c r="H179" s="118">
        <f t="shared" si="7"/>
        <v>0</v>
      </c>
      <c r="I179" s="120">
        <f>H179*'BS MXH'!$I$10</f>
        <v>0</v>
      </c>
    </row>
    <row r="180" spans="1:9" ht="14.25" customHeight="1" x14ac:dyDescent="0.2">
      <c r="A180" s="265">
        <v>84050801000</v>
      </c>
      <c r="B180" s="119" t="s">
        <v>7652</v>
      </c>
      <c r="C180" s="119" t="s">
        <v>2101</v>
      </c>
      <c r="D180" s="119"/>
      <c r="E180" s="35">
        <v>28966.17</v>
      </c>
      <c r="F180" s="119"/>
      <c r="G180" s="118">
        <f t="shared" si="6"/>
        <v>0</v>
      </c>
      <c r="H180" s="118">
        <f t="shared" si="7"/>
        <v>0</v>
      </c>
      <c r="I180" s="120">
        <f>H180*'BS MXH'!$I$10</f>
        <v>0</v>
      </c>
    </row>
    <row r="181" spans="1:9" ht="14.25" customHeight="1" x14ac:dyDescent="0.2">
      <c r="A181" s="265">
        <v>84050811000</v>
      </c>
      <c r="B181" s="119" t="s">
        <v>7653</v>
      </c>
      <c r="C181" s="119" t="s">
        <v>2101</v>
      </c>
      <c r="D181" s="119"/>
      <c r="E181" s="35">
        <v>30456.97</v>
      </c>
      <c r="F181" s="119"/>
      <c r="G181" s="118">
        <f t="shared" si="6"/>
        <v>0</v>
      </c>
      <c r="H181" s="118">
        <f t="shared" si="7"/>
        <v>0</v>
      </c>
      <c r="I181" s="120">
        <f>H181*'BS MXH'!$I$10</f>
        <v>0</v>
      </c>
    </row>
    <row r="182" spans="1:9" ht="14.25" customHeight="1" x14ac:dyDescent="0.2">
      <c r="A182" s="265">
        <v>84050821000</v>
      </c>
      <c r="B182" s="119" t="s">
        <v>7654</v>
      </c>
      <c r="C182" s="119" t="s">
        <v>2102</v>
      </c>
      <c r="D182" s="119"/>
      <c r="E182" s="35">
        <v>35182.870000000003</v>
      </c>
      <c r="F182" s="119"/>
      <c r="G182" s="118">
        <f t="shared" si="6"/>
        <v>0</v>
      </c>
      <c r="H182" s="118">
        <f t="shared" si="7"/>
        <v>0</v>
      </c>
      <c r="I182" s="120">
        <f>H182*'BS MXH'!$I$10</f>
        <v>0</v>
      </c>
    </row>
    <row r="183" spans="1:9" ht="14.25" customHeight="1" x14ac:dyDescent="0.2">
      <c r="A183" s="265">
        <v>84051201000</v>
      </c>
      <c r="B183" s="119" t="s">
        <v>7655</v>
      </c>
      <c r="C183" s="119" t="s">
        <v>2090</v>
      </c>
      <c r="D183" s="119"/>
      <c r="E183" s="35">
        <v>27565.02</v>
      </c>
      <c r="F183" s="119"/>
      <c r="G183" s="118">
        <f t="shared" si="6"/>
        <v>0</v>
      </c>
      <c r="H183" s="118">
        <f t="shared" si="7"/>
        <v>0</v>
      </c>
      <c r="I183" s="120">
        <f>H183*'BS MXH'!$I$10</f>
        <v>0</v>
      </c>
    </row>
    <row r="184" spans="1:9" ht="14.25" customHeight="1" x14ac:dyDescent="0.2">
      <c r="A184" s="265">
        <v>84051301000</v>
      </c>
      <c r="B184" s="119" t="s">
        <v>7656</v>
      </c>
      <c r="C184" s="119" t="s">
        <v>2091</v>
      </c>
      <c r="D184" s="119"/>
      <c r="E184" s="35">
        <v>30691.64</v>
      </c>
      <c r="F184" s="119"/>
      <c r="G184" s="118">
        <f t="shared" si="6"/>
        <v>0</v>
      </c>
      <c r="H184" s="118">
        <f t="shared" si="7"/>
        <v>0</v>
      </c>
      <c r="I184" s="120">
        <f>H184*'BS MXH'!$I$10</f>
        <v>0</v>
      </c>
    </row>
    <row r="185" spans="1:9" ht="14.25" customHeight="1" x14ac:dyDescent="0.2">
      <c r="A185" s="265">
        <v>84051401000</v>
      </c>
      <c r="B185" s="119" t="s">
        <v>7657</v>
      </c>
      <c r="C185" s="119" t="s">
        <v>2101</v>
      </c>
      <c r="D185" s="119"/>
      <c r="E185" s="35">
        <v>33982.49</v>
      </c>
      <c r="F185" s="119"/>
      <c r="G185" s="118">
        <f t="shared" si="6"/>
        <v>0</v>
      </c>
      <c r="H185" s="118">
        <f t="shared" si="7"/>
        <v>0</v>
      </c>
      <c r="I185" s="120">
        <f>H185*'BS MXH'!$I$10</f>
        <v>0</v>
      </c>
    </row>
    <row r="186" spans="1:9" ht="14.25" customHeight="1" x14ac:dyDescent="0.2">
      <c r="A186" s="265">
        <v>84051501000</v>
      </c>
      <c r="B186" s="119" t="s">
        <v>7658</v>
      </c>
      <c r="C186" s="119" t="s">
        <v>2102</v>
      </c>
      <c r="D186" s="119"/>
      <c r="E186" s="35">
        <v>36928.629999999997</v>
      </c>
      <c r="F186" s="119"/>
      <c r="G186" s="118">
        <f t="shared" si="6"/>
        <v>0</v>
      </c>
      <c r="H186" s="118">
        <f t="shared" si="7"/>
        <v>0</v>
      </c>
      <c r="I186" s="120">
        <f>H186*'BS MXH'!$I$10</f>
        <v>0</v>
      </c>
    </row>
    <row r="187" spans="1:9" ht="14.25" customHeight="1" x14ac:dyDescent="0.2">
      <c r="A187" s="265">
        <v>84051511000</v>
      </c>
      <c r="B187" s="119" t="s">
        <v>7659</v>
      </c>
      <c r="C187" s="119" t="s">
        <v>2102</v>
      </c>
      <c r="D187" s="119"/>
      <c r="E187" s="35">
        <v>38721.17</v>
      </c>
      <c r="F187" s="119"/>
      <c r="G187" s="118">
        <f t="shared" si="6"/>
        <v>0</v>
      </c>
      <c r="H187" s="118">
        <f t="shared" si="7"/>
        <v>0</v>
      </c>
      <c r="I187" s="120">
        <f>H187*'BS MXH'!$I$10</f>
        <v>0</v>
      </c>
    </row>
    <row r="188" spans="1:9" ht="14.25" customHeight="1" x14ac:dyDescent="0.2">
      <c r="A188" s="265">
        <v>84051521000</v>
      </c>
      <c r="B188" s="119" t="s">
        <v>7660</v>
      </c>
      <c r="C188" s="119" t="s">
        <v>2104</v>
      </c>
      <c r="D188" s="119"/>
      <c r="E188" s="35">
        <v>42425.78</v>
      </c>
      <c r="F188" s="119"/>
      <c r="G188" s="118">
        <f t="shared" si="6"/>
        <v>0</v>
      </c>
      <c r="H188" s="118">
        <f t="shared" si="7"/>
        <v>0</v>
      </c>
      <c r="I188" s="120">
        <f>H188*'BS MXH'!$I$10</f>
        <v>0</v>
      </c>
    </row>
    <row r="189" spans="1:9" ht="14.25" customHeight="1" x14ac:dyDescent="0.2">
      <c r="A189" s="265">
        <v>84051821000</v>
      </c>
      <c r="B189" s="119" t="s">
        <v>7661</v>
      </c>
      <c r="C189" s="119" t="s">
        <v>2091</v>
      </c>
      <c r="D189" s="119"/>
      <c r="E189" s="119" t="s">
        <v>4152</v>
      </c>
      <c r="F189" s="119"/>
      <c r="G189" s="118"/>
      <c r="H189" s="118"/>
      <c r="I189" s="120"/>
    </row>
    <row r="190" spans="1:9" ht="14.25" customHeight="1" x14ac:dyDescent="0.2">
      <c r="A190" s="265">
        <v>84051841000</v>
      </c>
      <c r="B190" s="119" t="s">
        <v>7662</v>
      </c>
      <c r="C190" s="119" t="s">
        <v>2101</v>
      </c>
      <c r="D190" s="119"/>
      <c r="E190" s="119" t="s">
        <v>4152</v>
      </c>
      <c r="F190" s="119"/>
      <c r="G190" s="118"/>
      <c r="H190" s="118"/>
      <c r="I190" s="120"/>
    </row>
    <row r="191" spans="1:9" ht="14.25" customHeight="1" x14ac:dyDescent="0.2">
      <c r="A191" s="265">
        <v>84051861000</v>
      </c>
      <c r="B191" s="119" t="s">
        <v>7663</v>
      </c>
      <c r="C191" s="119" t="s">
        <v>2102</v>
      </c>
      <c r="D191" s="119"/>
      <c r="E191" s="119" t="s">
        <v>4152</v>
      </c>
      <c r="F191" s="119"/>
      <c r="G191" s="118"/>
      <c r="H191" s="118"/>
      <c r="I191" s="120"/>
    </row>
    <row r="192" spans="1:9" ht="14.25" customHeight="1" x14ac:dyDescent="0.2">
      <c r="A192" s="265">
        <v>84051881000</v>
      </c>
      <c r="B192" s="119" t="s">
        <v>7664</v>
      </c>
      <c r="C192" s="119" t="s">
        <v>2104</v>
      </c>
      <c r="D192" s="119"/>
      <c r="E192" s="35">
        <v>38346.75</v>
      </c>
      <c r="F192" s="119"/>
      <c r="G192" s="118">
        <f>IF(F192="",IF($I$8="","",$I$8),F192)</f>
        <v>0</v>
      </c>
      <c r="H192" s="118">
        <f>ROUND(E192*(G192),2)</f>
        <v>0</v>
      </c>
      <c r="I192" s="120">
        <f>H192*'BS MXH'!$I$10</f>
        <v>0</v>
      </c>
    </row>
    <row r="193" spans="1:9" ht="14.25" customHeight="1" x14ac:dyDescent="0.2">
      <c r="A193" s="265">
        <v>84051901000</v>
      </c>
      <c r="B193" s="119" t="s">
        <v>7665</v>
      </c>
      <c r="C193" s="119" t="s">
        <v>2104</v>
      </c>
      <c r="D193" s="119"/>
      <c r="E193" s="119" t="s">
        <v>4152</v>
      </c>
      <c r="F193" s="119"/>
      <c r="G193" s="118"/>
      <c r="H193" s="118"/>
      <c r="I193" s="120"/>
    </row>
    <row r="194" spans="1:9" ht="14.25" customHeight="1" x14ac:dyDescent="0.2">
      <c r="A194" s="265">
        <v>84051921000</v>
      </c>
      <c r="B194" s="119" t="s">
        <v>7666</v>
      </c>
      <c r="C194" s="119" t="s">
        <v>2134</v>
      </c>
      <c r="D194" s="119"/>
      <c r="E194" s="119" t="s">
        <v>4152</v>
      </c>
      <c r="F194" s="119"/>
      <c r="G194" s="118"/>
      <c r="H194" s="118"/>
      <c r="I194" s="120"/>
    </row>
    <row r="195" spans="1:9" ht="14.25" customHeight="1" x14ac:dyDescent="0.2">
      <c r="A195" s="265">
        <v>84052081000</v>
      </c>
      <c r="B195" s="119" t="s">
        <v>7667</v>
      </c>
      <c r="C195" s="119" t="s">
        <v>2135</v>
      </c>
      <c r="D195" s="119"/>
      <c r="E195" s="119" t="s">
        <v>4152</v>
      </c>
      <c r="F195" s="119"/>
      <c r="G195" s="118"/>
      <c r="H195" s="118"/>
      <c r="I195" s="120"/>
    </row>
    <row r="196" spans="1:9" ht="14.25" customHeight="1" x14ac:dyDescent="0.2">
      <c r="A196" s="265">
        <v>84051931000</v>
      </c>
      <c r="B196" s="119" t="s">
        <v>7668</v>
      </c>
      <c r="C196" s="119" t="s">
        <v>2135</v>
      </c>
      <c r="D196" s="119"/>
      <c r="E196" s="35">
        <v>54510</v>
      </c>
      <c r="F196" s="119"/>
      <c r="G196" s="118">
        <f>IF(F196="",IF($I$8="","",$I$8),F196)</f>
        <v>0</v>
      </c>
      <c r="H196" s="118">
        <f>ROUND(E196*(G196),2)</f>
        <v>0</v>
      </c>
      <c r="I196" s="120">
        <f>H196*'BS MXH'!$I$10</f>
        <v>0</v>
      </c>
    </row>
    <row r="197" spans="1:9" ht="14.25" customHeight="1" x14ac:dyDescent="0.2">
      <c r="A197" s="265">
        <v>84051981000</v>
      </c>
      <c r="B197" s="119" t="s">
        <v>7669</v>
      </c>
      <c r="C197" s="119" t="s">
        <v>2101</v>
      </c>
      <c r="D197" s="119"/>
      <c r="E197" s="119" t="s">
        <v>4152</v>
      </c>
      <c r="F197" s="119"/>
      <c r="G197" s="118"/>
      <c r="H197" s="118"/>
      <c r="I197" s="120"/>
    </row>
    <row r="198" spans="1:9" ht="14.25" customHeight="1" x14ac:dyDescent="0.2">
      <c r="A198" s="265">
        <v>84052001000</v>
      </c>
      <c r="B198" s="119" t="s">
        <v>7670</v>
      </c>
      <c r="C198" s="119" t="s">
        <v>2102</v>
      </c>
      <c r="D198" s="119"/>
      <c r="E198" s="119" t="s">
        <v>4152</v>
      </c>
      <c r="F198" s="119"/>
      <c r="G198" s="118"/>
      <c r="H198" s="118"/>
      <c r="I198" s="120"/>
    </row>
    <row r="199" spans="1:9" ht="14.25" customHeight="1" x14ac:dyDescent="0.2">
      <c r="A199" s="265">
        <v>84052021000</v>
      </c>
      <c r="B199" s="119" t="s">
        <v>7671</v>
      </c>
      <c r="C199" s="119" t="s">
        <v>2104</v>
      </c>
      <c r="D199" s="119"/>
      <c r="E199" s="35">
        <v>43412.5</v>
      </c>
      <c r="F199" s="119"/>
      <c r="G199" s="118">
        <f>IF(F199="",IF($I$8="","",$I$8),F199)</f>
        <v>0</v>
      </c>
      <c r="H199" s="118">
        <f>ROUND(E199*(G199),2)</f>
        <v>0</v>
      </c>
      <c r="I199" s="120">
        <f>H199*'BS MXH'!$I$10</f>
        <v>0</v>
      </c>
    </row>
    <row r="200" spans="1:9" ht="14.25" customHeight="1" x14ac:dyDescent="0.2">
      <c r="A200" s="265">
        <v>84052041000</v>
      </c>
      <c r="B200" s="119" t="s">
        <v>7672</v>
      </c>
      <c r="C200" s="119" t="s">
        <v>2134</v>
      </c>
      <c r="D200" s="119"/>
      <c r="E200" s="119" t="s">
        <v>4152</v>
      </c>
      <c r="F200" s="119"/>
      <c r="G200" s="118"/>
      <c r="H200" s="118"/>
      <c r="I200" s="120"/>
    </row>
    <row r="201" spans="1:9" ht="14.25" customHeight="1" x14ac:dyDescent="0.2">
      <c r="A201" s="265">
        <v>84052061000</v>
      </c>
      <c r="B201" s="119" t="s">
        <v>7673</v>
      </c>
      <c r="C201" s="119" t="s">
        <v>2135</v>
      </c>
      <c r="D201" s="119"/>
      <c r="E201" s="119" t="s">
        <v>4152</v>
      </c>
      <c r="F201" s="119"/>
      <c r="G201" s="118"/>
      <c r="H201" s="118"/>
      <c r="I201" s="120"/>
    </row>
    <row r="202" spans="1:9" ht="14.25" customHeight="1" x14ac:dyDescent="0.2">
      <c r="A202" s="265">
        <v>84052051000</v>
      </c>
      <c r="B202" s="119" t="s">
        <v>7674</v>
      </c>
      <c r="C202" s="119" t="s">
        <v>2135</v>
      </c>
      <c r="D202" s="119"/>
      <c r="E202" s="119" t="s">
        <v>4152</v>
      </c>
      <c r="F202" s="119"/>
      <c r="G202" s="118"/>
      <c r="H202" s="118"/>
      <c r="I202" s="120"/>
    </row>
    <row r="203" spans="1:9" ht="14.25" customHeight="1" x14ac:dyDescent="0.2">
      <c r="A203" s="265">
        <v>84052071000</v>
      </c>
      <c r="B203" s="119" t="s">
        <v>7675</v>
      </c>
      <c r="C203" s="119" t="s">
        <v>2137</v>
      </c>
      <c r="D203" s="119"/>
      <c r="E203" s="119" t="s">
        <v>4152</v>
      </c>
      <c r="F203" s="119"/>
      <c r="G203" s="118"/>
      <c r="H203" s="118"/>
      <c r="I203" s="120"/>
    </row>
    <row r="205" spans="1:9" ht="14.25" customHeight="1" x14ac:dyDescent="0.2">
      <c r="A205" s="265">
        <v>82543041000</v>
      </c>
      <c r="B205" s="119" t="s">
        <v>7676</v>
      </c>
      <c r="C205" s="119" t="s">
        <v>7800</v>
      </c>
      <c r="D205" s="119"/>
      <c r="E205" s="35">
        <v>9171.69</v>
      </c>
      <c r="F205" s="119"/>
      <c r="G205" s="118">
        <f t="shared" ref="G205:G240" si="8">IF(F205="",IF($I$8="","",$I$8),F205)</f>
        <v>0</v>
      </c>
      <c r="H205" s="118">
        <f t="shared" ref="H205:H240" si="9">ROUND(E205*(G205),2)</f>
        <v>0</v>
      </c>
      <c r="I205" s="120">
        <f>H205*'BS MXH'!$I$10</f>
        <v>0</v>
      </c>
    </row>
    <row r="206" spans="1:9" ht="14.25" customHeight="1" x14ac:dyDescent="0.2">
      <c r="A206" s="265">
        <v>82543051000</v>
      </c>
      <c r="B206" s="119" t="s">
        <v>7677</v>
      </c>
      <c r="C206" s="119" t="s">
        <v>7800</v>
      </c>
      <c r="D206" s="119"/>
      <c r="E206" s="35">
        <v>9226.09</v>
      </c>
      <c r="F206" s="119"/>
      <c r="G206" s="118">
        <f t="shared" si="8"/>
        <v>0</v>
      </c>
      <c r="H206" s="118">
        <f t="shared" si="9"/>
        <v>0</v>
      </c>
      <c r="I206" s="120">
        <f>H206*'BS MXH'!$I$10</f>
        <v>0</v>
      </c>
    </row>
    <row r="207" spans="1:9" ht="14.25" customHeight="1" x14ac:dyDescent="0.2">
      <c r="A207" s="265">
        <v>82543061000</v>
      </c>
      <c r="B207" s="119" t="s">
        <v>7678</v>
      </c>
      <c r="C207" s="119" t="s">
        <v>7801</v>
      </c>
      <c r="D207" s="119"/>
      <c r="E207" s="35">
        <v>9461.8799999999992</v>
      </c>
      <c r="F207" s="119"/>
      <c r="G207" s="118">
        <f t="shared" si="8"/>
        <v>0</v>
      </c>
      <c r="H207" s="118">
        <f t="shared" si="9"/>
        <v>0</v>
      </c>
      <c r="I207" s="120">
        <f>H207*'BS MXH'!$I$10</f>
        <v>0</v>
      </c>
    </row>
    <row r="208" spans="1:9" ht="14.25" customHeight="1" x14ac:dyDescent="0.2">
      <c r="A208" s="265">
        <v>82543071000</v>
      </c>
      <c r="B208" s="119" t="s">
        <v>7679</v>
      </c>
      <c r="C208" s="119" t="s">
        <v>7801</v>
      </c>
      <c r="D208" s="119"/>
      <c r="E208" s="35">
        <v>9528.85</v>
      </c>
      <c r="F208" s="119"/>
      <c r="G208" s="118">
        <f t="shared" si="8"/>
        <v>0</v>
      </c>
      <c r="H208" s="118">
        <f t="shared" si="9"/>
        <v>0</v>
      </c>
      <c r="I208" s="120">
        <f>H208*'BS MXH'!$I$10</f>
        <v>0</v>
      </c>
    </row>
    <row r="209" spans="1:9" ht="14.25" customHeight="1" x14ac:dyDescent="0.2">
      <c r="A209" s="265">
        <v>82543081000</v>
      </c>
      <c r="B209" s="119" t="s">
        <v>7680</v>
      </c>
      <c r="C209" s="119" t="s">
        <v>7802</v>
      </c>
      <c r="D209" s="119"/>
      <c r="E209" s="35">
        <v>9899.9500000000007</v>
      </c>
      <c r="F209" s="119"/>
      <c r="G209" s="118">
        <f t="shared" si="8"/>
        <v>0</v>
      </c>
      <c r="H209" s="118">
        <f t="shared" si="9"/>
        <v>0</v>
      </c>
      <c r="I209" s="120">
        <f>H209*'BS MXH'!$I$10</f>
        <v>0</v>
      </c>
    </row>
    <row r="210" spans="1:9" ht="14.25" customHeight="1" x14ac:dyDescent="0.2">
      <c r="A210" s="265">
        <v>82543101000</v>
      </c>
      <c r="B210" s="119" t="s">
        <v>7681</v>
      </c>
      <c r="C210" s="119" t="s">
        <v>7802</v>
      </c>
      <c r="D210" s="119"/>
      <c r="E210" s="35">
        <v>10045.040000000001</v>
      </c>
      <c r="F210" s="119"/>
      <c r="G210" s="118">
        <f t="shared" si="8"/>
        <v>0</v>
      </c>
      <c r="H210" s="118">
        <f t="shared" si="9"/>
        <v>0</v>
      </c>
      <c r="I210" s="120">
        <f>H210*'BS MXH'!$I$10</f>
        <v>0</v>
      </c>
    </row>
    <row r="211" spans="1:9" ht="14.25" customHeight="1" x14ac:dyDescent="0.2">
      <c r="A211" s="265">
        <v>82543121000</v>
      </c>
      <c r="B211" s="119" t="s">
        <v>7682</v>
      </c>
      <c r="C211" s="119" t="s">
        <v>7803</v>
      </c>
      <c r="D211" s="119"/>
      <c r="E211" s="35">
        <v>11037</v>
      </c>
      <c r="F211" s="119"/>
      <c r="G211" s="118">
        <f t="shared" si="8"/>
        <v>0</v>
      </c>
      <c r="H211" s="118">
        <f t="shared" si="9"/>
        <v>0</v>
      </c>
      <c r="I211" s="120">
        <f>H211*'BS MXH'!$I$10</f>
        <v>0</v>
      </c>
    </row>
    <row r="212" spans="1:9" ht="14.25" customHeight="1" x14ac:dyDescent="0.2">
      <c r="A212" s="265">
        <v>82544041000</v>
      </c>
      <c r="B212" s="119" t="s">
        <v>7683</v>
      </c>
      <c r="C212" s="119" t="s">
        <v>7801</v>
      </c>
      <c r="D212" s="119"/>
      <c r="E212" s="35">
        <v>9389.34</v>
      </c>
      <c r="F212" s="119"/>
      <c r="G212" s="118">
        <f t="shared" si="8"/>
        <v>0</v>
      </c>
      <c r="H212" s="118">
        <f t="shared" si="9"/>
        <v>0</v>
      </c>
      <c r="I212" s="120">
        <f>H212*'BS MXH'!$I$10</f>
        <v>0</v>
      </c>
    </row>
    <row r="213" spans="1:9" ht="14.25" customHeight="1" x14ac:dyDescent="0.2">
      <c r="A213" s="265">
        <v>82544051000</v>
      </c>
      <c r="B213" s="119" t="s">
        <v>7684</v>
      </c>
      <c r="C213" s="119" t="s">
        <v>7801</v>
      </c>
      <c r="D213" s="119"/>
      <c r="E213" s="35">
        <v>9440.9500000000007</v>
      </c>
      <c r="F213" s="119"/>
      <c r="G213" s="118">
        <f t="shared" si="8"/>
        <v>0</v>
      </c>
      <c r="H213" s="118">
        <f t="shared" si="9"/>
        <v>0</v>
      </c>
      <c r="I213" s="120">
        <f>H213*'BS MXH'!$I$10</f>
        <v>0</v>
      </c>
    </row>
    <row r="214" spans="1:9" ht="14.25" customHeight="1" x14ac:dyDescent="0.2">
      <c r="A214" s="265">
        <v>82544061000</v>
      </c>
      <c r="B214" s="119" t="s">
        <v>7685</v>
      </c>
      <c r="C214" s="119" t="s">
        <v>7802</v>
      </c>
      <c r="D214" s="119"/>
      <c r="E214" s="35">
        <v>9859.49</v>
      </c>
      <c r="F214" s="119"/>
      <c r="G214" s="118">
        <f t="shared" si="8"/>
        <v>0</v>
      </c>
      <c r="H214" s="118">
        <f t="shared" si="9"/>
        <v>0</v>
      </c>
      <c r="I214" s="120">
        <f>H214*'BS MXH'!$I$10</f>
        <v>0</v>
      </c>
    </row>
    <row r="215" spans="1:9" ht="14.25" customHeight="1" x14ac:dyDescent="0.2">
      <c r="A215" s="265">
        <v>82544071000</v>
      </c>
      <c r="B215" s="119" t="s">
        <v>7686</v>
      </c>
      <c r="C215" s="119" t="s">
        <v>7802</v>
      </c>
      <c r="D215" s="119"/>
      <c r="E215" s="35">
        <v>9934.83</v>
      </c>
      <c r="F215" s="119"/>
      <c r="G215" s="118">
        <f t="shared" si="8"/>
        <v>0</v>
      </c>
      <c r="H215" s="118">
        <f t="shared" si="9"/>
        <v>0</v>
      </c>
      <c r="I215" s="120">
        <f>H215*'BS MXH'!$I$10</f>
        <v>0</v>
      </c>
    </row>
    <row r="216" spans="1:9" ht="14.25" customHeight="1" x14ac:dyDescent="0.2">
      <c r="A216" s="265">
        <v>82544081000</v>
      </c>
      <c r="B216" s="119" t="s">
        <v>7687</v>
      </c>
      <c r="C216" s="119" t="s">
        <v>7803</v>
      </c>
      <c r="D216" s="119"/>
      <c r="E216" s="35">
        <v>10700.77</v>
      </c>
      <c r="F216" s="119"/>
      <c r="G216" s="118">
        <f t="shared" si="8"/>
        <v>0</v>
      </c>
      <c r="H216" s="118">
        <f t="shared" si="9"/>
        <v>0</v>
      </c>
      <c r="I216" s="120">
        <f>H216*'BS MXH'!$I$10</f>
        <v>0</v>
      </c>
    </row>
    <row r="217" spans="1:9" ht="14.25" customHeight="1" x14ac:dyDescent="0.2">
      <c r="A217" s="265">
        <v>82544101000</v>
      </c>
      <c r="B217" s="119" t="s">
        <v>7688</v>
      </c>
      <c r="C217" s="119" t="s">
        <v>7803</v>
      </c>
      <c r="D217" s="119"/>
      <c r="E217" s="35">
        <v>10840.29</v>
      </c>
      <c r="F217" s="119"/>
      <c r="G217" s="118">
        <f t="shared" si="8"/>
        <v>0</v>
      </c>
      <c r="H217" s="118">
        <f t="shared" si="9"/>
        <v>0</v>
      </c>
      <c r="I217" s="120">
        <f>H217*'BS MXH'!$I$10</f>
        <v>0</v>
      </c>
    </row>
    <row r="218" spans="1:9" ht="14.25" customHeight="1" x14ac:dyDescent="0.2">
      <c r="A218" s="265">
        <v>82544121000</v>
      </c>
      <c r="B218" s="119" t="s">
        <v>7689</v>
      </c>
      <c r="C218" s="119" t="s">
        <v>2049</v>
      </c>
      <c r="D218" s="119"/>
      <c r="E218" s="35">
        <v>11525.29</v>
      </c>
      <c r="F218" s="119"/>
      <c r="G218" s="118">
        <f t="shared" si="8"/>
        <v>0</v>
      </c>
      <c r="H218" s="118">
        <f t="shared" si="9"/>
        <v>0</v>
      </c>
      <c r="I218" s="120">
        <f>H218*'BS MXH'!$I$10</f>
        <v>0</v>
      </c>
    </row>
    <row r="219" spans="1:9" ht="14.25" customHeight="1" x14ac:dyDescent="0.2">
      <c r="A219" s="265">
        <v>82545041000</v>
      </c>
      <c r="B219" s="119" t="s">
        <v>7690</v>
      </c>
      <c r="C219" s="119" t="s">
        <v>7802</v>
      </c>
      <c r="D219" s="119"/>
      <c r="E219" s="35">
        <v>10614.27</v>
      </c>
      <c r="F219" s="119"/>
      <c r="G219" s="118">
        <f t="shared" si="8"/>
        <v>0</v>
      </c>
      <c r="H219" s="118">
        <f t="shared" si="9"/>
        <v>0</v>
      </c>
      <c r="I219" s="120">
        <f>H219*'BS MXH'!$I$10</f>
        <v>0</v>
      </c>
    </row>
    <row r="220" spans="1:9" ht="14.25" customHeight="1" x14ac:dyDescent="0.2">
      <c r="A220" s="265">
        <v>82545051000</v>
      </c>
      <c r="B220" s="119" t="s">
        <v>7691</v>
      </c>
      <c r="C220" s="119" t="s">
        <v>7803</v>
      </c>
      <c r="D220" s="119"/>
      <c r="E220" s="35">
        <v>10942.12</v>
      </c>
      <c r="F220" s="119"/>
      <c r="G220" s="118">
        <f t="shared" si="8"/>
        <v>0</v>
      </c>
      <c r="H220" s="118">
        <f t="shared" si="9"/>
        <v>0</v>
      </c>
      <c r="I220" s="120">
        <f>H220*'BS MXH'!$I$10</f>
        <v>0</v>
      </c>
    </row>
    <row r="221" spans="1:9" ht="14.25" customHeight="1" x14ac:dyDescent="0.2">
      <c r="A221" s="265">
        <v>82545061000</v>
      </c>
      <c r="B221" s="119" t="s">
        <v>7692</v>
      </c>
      <c r="C221" s="119" t="s">
        <v>7803</v>
      </c>
      <c r="D221" s="119"/>
      <c r="E221" s="35">
        <v>11189.06</v>
      </c>
      <c r="F221" s="119"/>
      <c r="G221" s="118">
        <f t="shared" si="8"/>
        <v>0</v>
      </c>
      <c r="H221" s="118">
        <f t="shared" si="9"/>
        <v>0</v>
      </c>
      <c r="I221" s="120">
        <f>H221*'BS MXH'!$I$10</f>
        <v>0</v>
      </c>
    </row>
    <row r="222" spans="1:9" ht="14.25" customHeight="1" x14ac:dyDescent="0.2">
      <c r="A222" s="265">
        <v>82545071000</v>
      </c>
      <c r="B222" s="119" t="s">
        <v>7693</v>
      </c>
      <c r="C222" s="119" t="s">
        <v>2049</v>
      </c>
      <c r="D222" s="119"/>
      <c r="E222" s="35">
        <v>11638.31</v>
      </c>
      <c r="F222" s="119"/>
      <c r="G222" s="118">
        <f t="shared" si="8"/>
        <v>0</v>
      </c>
      <c r="H222" s="118">
        <f t="shared" si="9"/>
        <v>0</v>
      </c>
      <c r="I222" s="120">
        <f>H222*'BS MXH'!$I$10</f>
        <v>0</v>
      </c>
    </row>
    <row r="223" spans="1:9" ht="14.25" customHeight="1" x14ac:dyDescent="0.2">
      <c r="A223" s="265">
        <v>82545081000</v>
      </c>
      <c r="B223" s="119" t="s">
        <v>7694</v>
      </c>
      <c r="C223" s="119" t="s">
        <v>2049</v>
      </c>
      <c r="D223" s="119"/>
      <c r="E223" s="35">
        <v>11740.15</v>
      </c>
      <c r="F223" s="119"/>
      <c r="G223" s="118">
        <f t="shared" si="8"/>
        <v>0</v>
      </c>
      <c r="H223" s="118">
        <f t="shared" si="9"/>
        <v>0</v>
      </c>
      <c r="I223" s="120">
        <f>H223*'BS MXH'!$I$10</f>
        <v>0</v>
      </c>
    </row>
    <row r="224" spans="1:9" ht="14.25" customHeight="1" x14ac:dyDescent="0.2">
      <c r="A224" s="265">
        <v>82545101000</v>
      </c>
      <c r="B224" s="119" t="s">
        <v>7695</v>
      </c>
      <c r="C224" s="119" t="s">
        <v>2051</v>
      </c>
      <c r="D224" s="119"/>
      <c r="E224" s="35">
        <v>12323.32</v>
      </c>
      <c r="F224" s="119"/>
      <c r="G224" s="118">
        <f t="shared" si="8"/>
        <v>0</v>
      </c>
      <c r="H224" s="118">
        <f t="shared" si="9"/>
        <v>0</v>
      </c>
      <c r="I224" s="120">
        <f>H224*'BS MXH'!$I$10</f>
        <v>0</v>
      </c>
    </row>
    <row r="225" spans="1:9" ht="14.25" customHeight="1" x14ac:dyDescent="0.2">
      <c r="A225" s="265">
        <v>82545121000</v>
      </c>
      <c r="B225" s="119" t="s">
        <v>7696</v>
      </c>
      <c r="C225" s="119" t="s">
        <v>2051</v>
      </c>
      <c r="D225" s="119"/>
      <c r="E225" s="35">
        <v>12662.34</v>
      </c>
      <c r="F225" s="119"/>
      <c r="G225" s="118">
        <f t="shared" si="8"/>
        <v>0</v>
      </c>
      <c r="H225" s="118">
        <f t="shared" si="9"/>
        <v>0</v>
      </c>
      <c r="I225" s="120">
        <f>H225*'BS MXH'!$I$10</f>
        <v>0</v>
      </c>
    </row>
    <row r="226" spans="1:9" ht="14.25" customHeight="1" x14ac:dyDescent="0.2">
      <c r="A226" s="265">
        <v>82553101000</v>
      </c>
      <c r="B226" s="119" t="s">
        <v>7697</v>
      </c>
      <c r="C226" s="119" t="s">
        <v>2048</v>
      </c>
      <c r="D226" s="119"/>
      <c r="E226" s="35">
        <v>12910.22</v>
      </c>
      <c r="F226" s="119"/>
      <c r="G226" s="118">
        <f t="shared" si="8"/>
        <v>0</v>
      </c>
      <c r="H226" s="118">
        <f t="shared" si="9"/>
        <v>0</v>
      </c>
      <c r="I226" s="120">
        <f>H226*'BS MXH'!$I$10</f>
        <v>0</v>
      </c>
    </row>
    <row r="227" spans="1:9" ht="14.25" customHeight="1" x14ac:dyDescent="0.2">
      <c r="A227" s="265">
        <v>82553151000</v>
      </c>
      <c r="B227" s="119" t="s">
        <v>7698</v>
      </c>
      <c r="C227" s="119" t="s">
        <v>2049</v>
      </c>
      <c r="D227" s="119"/>
      <c r="E227" s="35">
        <v>13304.29</v>
      </c>
      <c r="F227" s="119"/>
      <c r="G227" s="118">
        <f t="shared" si="8"/>
        <v>0</v>
      </c>
      <c r="H227" s="118">
        <f t="shared" si="9"/>
        <v>0</v>
      </c>
      <c r="I227" s="120">
        <f>H227*'BS MXH'!$I$10</f>
        <v>0</v>
      </c>
    </row>
    <row r="228" spans="1:9" ht="14.25" customHeight="1" x14ac:dyDescent="0.2">
      <c r="A228" s="265">
        <v>82553201000</v>
      </c>
      <c r="B228" s="119" t="s">
        <v>7699</v>
      </c>
      <c r="C228" s="119" t="s">
        <v>2051</v>
      </c>
      <c r="D228" s="119"/>
      <c r="E228" s="35">
        <v>13984.68</v>
      </c>
      <c r="F228" s="119"/>
      <c r="G228" s="118">
        <f t="shared" si="8"/>
        <v>0</v>
      </c>
      <c r="H228" s="118">
        <f t="shared" si="9"/>
        <v>0</v>
      </c>
      <c r="I228" s="120">
        <f>H228*'BS MXH'!$I$10</f>
        <v>0</v>
      </c>
    </row>
    <row r="229" spans="1:9" ht="14.25" customHeight="1" x14ac:dyDescent="0.2">
      <c r="A229" s="265">
        <v>82553251000</v>
      </c>
      <c r="B229" s="119" t="s">
        <v>7700</v>
      </c>
      <c r="C229" s="119" t="s">
        <v>2052</v>
      </c>
      <c r="D229" s="119"/>
      <c r="E229" s="35">
        <v>15503.98</v>
      </c>
      <c r="F229" s="119"/>
      <c r="G229" s="118">
        <f t="shared" si="8"/>
        <v>0</v>
      </c>
      <c r="H229" s="118">
        <f t="shared" si="9"/>
        <v>0</v>
      </c>
      <c r="I229" s="120">
        <f>H229*'BS MXH'!$I$10</f>
        <v>0</v>
      </c>
    </row>
    <row r="230" spans="1:9" ht="14.25" customHeight="1" x14ac:dyDescent="0.2">
      <c r="A230" s="265">
        <v>82553301000</v>
      </c>
      <c r="B230" s="119" t="s">
        <v>7701</v>
      </c>
      <c r="C230" s="119" t="s">
        <v>2052</v>
      </c>
      <c r="D230" s="119"/>
      <c r="E230" s="35">
        <v>15696.4</v>
      </c>
      <c r="F230" s="119"/>
      <c r="G230" s="118">
        <f t="shared" si="8"/>
        <v>0</v>
      </c>
      <c r="H230" s="118">
        <f t="shared" si="9"/>
        <v>0</v>
      </c>
      <c r="I230" s="120">
        <f>H230*'BS MXH'!$I$10</f>
        <v>0</v>
      </c>
    </row>
    <row r="231" spans="1:9" ht="14.25" customHeight="1" x14ac:dyDescent="0.2">
      <c r="A231" s="265">
        <v>82553351000</v>
      </c>
      <c r="B231" s="119" t="s">
        <v>7702</v>
      </c>
      <c r="C231" s="119" t="s">
        <v>2052</v>
      </c>
      <c r="D231" s="119"/>
      <c r="E231" s="35">
        <v>18791.95</v>
      </c>
      <c r="F231" s="119"/>
      <c r="G231" s="118">
        <f t="shared" si="8"/>
        <v>0</v>
      </c>
      <c r="H231" s="118">
        <f t="shared" si="9"/>
        <v>0</v>
      </c>
      <c r="I231" s="120">
        <f>H231*'BS MXH'!$I$10</f>
        <v>0</v>
      </c>
    </row>
    <row r="232" spans="1:9" ht="14.25" customHeight="1" x14ac:dyDescent="0.2">
      <c r="A232" s="265">
        <v>82553401000</v>
      </c>
      <c r="B232" s="119" t="s">
        <v>7703</v>
      </c>
      <c r="C232" s="119" t="s">
        <v>2063</v>
      </c>
      <c r="D232" s="119"/>
      <c r="E232" s="35">
        <v>19118.28</v>
      </c>
      <c r="F232" s="119"/>
      <c r="G232" s="118">
        <f t="shared" si="8"/>
        <v>0</v>
      </c>
      <c r="H232" s="118">
        <f t="shared" si="9"/>
        <v>0</v>
      </c>
      <c r="I232" s="120">
        <f>H232*'BS MXH'!$I$10</f>
        <v>0</v>
      </c>
    </row>
    <row r="233" spans="1:9" ht="14.25" customHeight="1" x14ac:dyDescent="0.2">
      <c r="A233" s="265">
        <v>82553451000</v>
      </c>
      <c r="B233" s="119" t="s">
        <v>7704</v>
      </c>
      <c r="C233" s="119" t="s">
        <v>2063</v>
      </c>
      <c r="D233" s="119"/>
      <c r="E233" s="35">
        <v>19299.91</v>
      </c>
      <c r="F233" s="119"/>
      <c r="G233" s="118">
        <f t="shared" si="8"/>
        <v>0</v>
      </c>
      <c r="H233" s="118">
        <f t="shared" si="9"/>
        <v>0</v>
      </c>
      <c r="I233" s="120">
        <f>H233*'BS MXH'!$I$10</f>
        <v>0</v>
      </c>
    </row>
    <row r="234" spans="1:9" ht="14.25" customHeight="1" x14ac:dyDescent="0.2">
      <c r="A234" s="265">
        <v>82553951000</v>
      </c>
      <c r="B234" s="119" t="s">
        <v>7705</v>
      </c>
      <c r="C234" s="119" t="s">
        <v>2049</v>
      </c>
      <c r="D234" s="119"/>
      <c r="E234" s="35">
        <v>13167.3</v>
      </c>
      <c r="F234" s="119"/>
      <c r="G234" s="118">
        <f t="shared" si="8"/>
        <v>0</v>
      </c>
      <c r="H234" s="118">
        <f t="shared" si="9"/>
        <v>0</v>
      </c>
      <c r="I234" s="120">
        <f>H234*'BS MXH'!$I$10</f>
        <v>0</v>
      </c>
    </row>
    <row r="235" spans="1:9" ht="14.25" customHeight="1" x14ac:dyDescent="0.2">
      <c r="A235" s="265">
        <v>82554001000</v>
      </c>
      <c r="B235" s="119" t="s">
        <v>7706</v>
      </c>
      <c r="C235" s="119" t="s">
        <v>2051</v>
      </c>
      <c r="D235" s="119"/>
      <c r="E235" s="35">
        <v>13472.09</v>
      </c>
      <c r="F235" s="119"/>
      <c r="G235" s="118">
        <f t="shared" si="8"/>
        <v>0</v>
      </c>
      <c r="H235" s="118">
        <f t="shared" si="9"/>
        <v>0</v>
      </c>
      <c r="I235" s="120">
        <f>H235*'BS MXH'!$I$10</f>
        <v>0</v>
      </c>
    </row>
    <row r="236" spans="1:9" ht="14.25" customHeight="1" x14ac:dyDescent="0.2">
      <c r="A236" s="265">
        <v>82554051000</v>
      </c>
      <c r="B236" s="119" t="s">
        <v>7707</v>
      </c>
      <c r="C236" s="119" t="s">
        <v>2052</v>
      </c>
      <c r="D236" s="119"/>
      <c r="E236" s="35">
        <v>14919.04</v>
      </c>
      <c r="F236" s="119"/>
      <c r="G236" s="118">
        <f t="shared" si="8"/>
        <v>0</v>
      </c>
      <c r="H236" s="118">
        <f t="shared" si="9"/>
        <v>0</v>
      </c>
      <c r="I236" s="120">
        <f>H236*'BS MXH'!$I$10</f>
        <v>0</v>
      </c>
    </row>
    <row r="237" spans="1:9" ht="14.25" customHeight="1" x14ac:dyDescent="0.2">
      <c r="A237" s="265">
        <v>82554101000</v>
      </c>
      <c r="B237" s="119" t="s">
        <v>7708</v>
      </c>
      <c r="C237" s="119" t="s">
        <v>2063</v>
      </c>
      <c r="D237" s="119"/>
      <c r="E237" s="35">
        <v>18433.29</v>
      </c>
      <c r="F237" s="119"/>
      <c r="G237" s="118">
        <f t="shared" si="8"/>
        <v>0</v>
      </c>
      <c r="H237" s="118">
        <f t="shared" si="9"/>
        <v>0</v>
      </c>
      <c r="I237" s="120">
        <f>H237*'BS MXH'!$I$10</f>
        <v>0</v>
      </c>
    </row>
    <row r="238" spans="1:9" ht="14.25" customHeight="1" x14ac:dyDescent="0.2">
      <c r="A238" s="265">
        <v>82554151000</v>
      </c>
      <c r="B238" s="119" t="s">
        <v>7709</v>
      </c>
      <c r="C238" s="119" t="s">
        <v>2063</v>
      </c>
      <c r="D238" s="119"/>
      <c r="E238" s="35">
        <v>18625.71</v>
      </c>
      <c r="F238" s="119"/>
      <c r="G238" s="118">
        <f t="shared" si="8"/>
        <v>0</v>
      </c>
      <c r="H238" s="118">
        <f t="shared" si="9"/>
        <v>0</v>
      </c>
      <c r="I238" s="120">
        <f>H238*'BS MXH'!$I$10</f>
        <v>0</v>
      </c>
    </row>
    <row r="239" spans="1:9" ht="14.25" customHeight="1" x14ac:dyDescent="0.2">
      <c r="A239" s="265">
        <v>82554201000</v>
      </c>
      <c r="B239" s="119" t="s">
        <v>7710</v>
      </c>
      <c r="C239" s="119" t="s">
        <v>2109</v>
      </c>
      <c r="D239" s="119"/>
      <c r="E239" s="35">
        <v>19809.43</v>
      </c>
      <c r="F239" s="119"/>
      <c r="G239" s="118">
        <f t="shared" si="8"/>
        <v>0</v>
      </c>
      <c r="H239" s="118">
        <f t="shared" si="9"/>
        <v>0</v>
      </c>
      <c r="I239" s="120">
        <f>H239*'BS MXH'!$I$10</f>
        <v>0</v>
      </c>
    </row>
    <row r="240" spans="1:9" ht="14.25" customHeight="1" x14ac:dyDescent="0.2">
      <c r="A240" s="265">
        <v>82554251000</v>
      </c>
      <c r="B240" s="119" t="s">
        <v>7711</v>
      </c>
      <c r="C240" s="119" t="s">
        <v>2109</v>
      </c>
      <c r="D240" s="119"/>
      <c r="E240" s="35">
        <v>20135.78</v>
      </c>
      <c r="F240" s="119"/>
      <c r="G240" s="118">
        <f t="shared" si="8"/>
        <v>0</v>
      </c>
      <c r="H240" s="118">
        <f t="shared" si="9"/>
        <v>0</v>
      </c>
      <c r="I240" s="120">
        <f>H240*'BS MXH'!$I$10</f>
        <v>0</v>
      </c>
    </row>
    <row r="241" spans="1:9" ht="14.25" customHeight="1" x14ac:dyDescent="0.2">
      <c r="A241" s="265">
        <v>82550501000</v>
      </c>
      <c r="B241" s="119" t="s">
        <v>7748</v>
      </c>
      <c r="C241" s="119" t="s">
        <v>2051</v>
      </c>
      <c r="D241" s="119"/>
      <c r="E241" s="35">
        <v>18210.599999999999</v>
      </c>
      <c r="F241" s="119"/>
      <c r="G241" s="118">
        <f t="shared" ref="G241:G266" si="10">IF(F241="",IF($I$8="","",$I$8),F241)</f>
        <v>0</v>
      </c>
      <c r="H241" s="118">
        <f t="shared" ref="H241:H266" si="11">ROUND(E241*(G241),2)</f>
        <v>0</v>
      </c>
      <c r="I241" s="120">
        <f>H241*'BS MXH'!$I$10</f>
        <v>0</v>
      </c>
    </row>
    <row r="242" spans="1:9" ht="14.25" customHeight="1" x14ac:dyDescent="0.2">
      <c r="A242" s="265">
        <v>82550601000</v>
      </c>
      <c r="B242" s="119" t="s">
        <v>7749</v>
      </c>
      <c r="C242" s="119" t="s">
        <v>2052</v>
      </c>
      <c r="D242" s="119"/>
      <c r="E242" s="35">
        <v>19932.080000000002</v>
      </c>
      <c r="F242" s="119"/>
      <c r="G242" s="118">
        <f t="shared" si="10"/>
        <v>0</v>
      </c>
      <c r="H242" s="118">
        <f t="shared" si="11"/>
        <v>0</v>
      </c>
      <c r="I242" s="120">
        <f>H242*'BS MXH'!$I$10</f>
        <v>0</v>
      </c>
    </row>
    <row r="243" spans="1:9" ht="14.25" customHeight="1" x14ac:dyDescent="0.2">
      <c r="A243" s="265">
        <v>82550701000</v>
      </c>
      <c r="B243" s="119" t="s">
        <v>7750</v>
      </c>
      <c r="C243" s="119" t="s">
        <v>2063</v>
      </c>
      <c r="D243" s="119"/>
      <c r="E243" s="35">
        <v>23529.99</v>
      </c>
      <c r="F243" s="119"/>
      <c r="G243" s="118">
        <f t="shared" si="10"/>
        <v>0</v>
      </c>
      <c r="H243" s="118">
        <f t="shared" si="11"/>
        <v>0</v>
      </c>
      <c r="I243" s="120">
        <f>H243*'BS MXH'!$I$10</f>
        <v>0</v>
      </c>
    </row>
    <row r="244" spans="1:9" ht="14.25" customHeight="1" x14ac:dyDescent="0.2">
      <c r="A244" s="265">
        <v>82550801000</v>
      </c>
      <c r="B244" s="119" t="s">
        <v>7751</v>
      </c>
      <c r="C244" s="119" t="s">
        <v>2096</v>
      </c>
      <c r="D244" s="119"/>
      <c r="E244" s="35">
        <v>25693.38</v>
      </c>
      <c r="F244" s="119"/>
      <c r="G244" s="118">
        <f t="shared" si="10"/>
        <v>0</v>
      </c>
      <c r="H244" s="118">
        <f t="shared" si="11"/>
        <v>0</v>
      </c>
      <c r="I244" s="120">
        <f>H244*'BS MXH'!$I$10</f>
        <v>0</v>
      </c>
    </row>
    <row r="245" spans="1:9" ht="14.25" customHeight="1" x14ac:dyDescent="0.2">
      <c r="A245" s="265">
        <v>82550811000</v>
      </c>
      <c r="B245" s="119" t="s">
        <v>7752</v>
      </c>
      <c r="C245" s="119" t="s">
        <v>2096</v>
      </c>
      <c r="D245" s="119"/>
      <c r="E245" s="35">
        <v>26717.35</v>
      </c>
      <c r="F245" s="119"/>
      <c r="G245" s="118">
        <f t="shared" si="10"/>
        <v>0</v>
      </c>
      <c r="H245" s="118">
        <f t="shared" si="11"/>
        <v>0</v>
      </c>
      <c r="I245" s="120">
        <f>H245*'BS MXH'!$I$10</f>
        <v>0</v>
      </c>
    </row>
    <row r="246" spans="1:9" ht="14.25" customHeight="1" x14ac:dyDescent="0.2">
      <c r="A246" s="265">
        <v>82550821000</v>
      </c>
      <c r="B246" s="119" t="s">
        <v>7753</v>
      </c>
      <c r="C246" s="119" t="s">
        <v>2097</v>
      </c>
      <c r="D246" s="119"/>
      <c r="E246" s="35">
        <v>37418.19</v>
      </c>
      <c r="F246" s="119"/>
      <c r="G246" s="118">
        <f t="shared" si="10"/>
        <v>0</v>
      </c>
      <c r="H246" s="118">
        <f t="shared" si="11"/>
        <v>0</v>
      </c>
      <c r="I246" s="120">
        <f>H246*'BS MXH'!$I$10</f>
        <v>0</v>
      </c>
    </row>
    <row r="247" spans="1:9" ht="14.25" customHeight="1" x14ac:dyDescent="0.2">
      <c r="A247" s="265">
        <v>82550881000</v>
      </c>
      <c r="B247" s="119" t="s">
        <v>7754</v>
      </c>
      <c r="C247" s="119" t="s">
        <v>2051</v>
      </c>
      <c r="D247" s="119"/>
      <c r="E247" s="35">
        <v>21307.26</v>
      </c>
      <c r="F247" s="119"/>
      <c r="G247" s="118">
        <f t="shared" si="10"/>
        <v>0</v>
      </c>
      <c r="H247" s="118">
        <f t="shared" si="11"/>
        <v>0</v>
      </c>
      <c r="I247" s="120">
        <f>H247*'BS MXH'!$I$10</f>
        <v>0</v>
      </c>
    </row>
    <row r="248" spans="1:9" ht="14.25" customHeight="1" x14ac:dyDescent="0.2">
      <c r="A248" s="265">
        <v>82550901000</v>
      </c>
      <c r="B248" s="119" t="s">
        <v>7755</v>
      </c>
      <c r="C248" s="119" t="s">
        <v>2052</v>
      </c>
      <c r="D248" s="119"/>
      <c r="E248" s="35">
        <v>22649.46</v>
      </c>
      <c r="F248" s="119"/>
      <c r="G248" s="118">
        <f t="shared" si="10"/>
        <v>0</v>
      </c>
      <c r="H248" s="118">
        <f t="shared" si="11"/>
        <v>0</v>
      </c>
      <c r="I248" s="120">
        <f>H248*'BS MXH'!$I$10</f>
        <v>0</v>
      </c>
    </row>
    <row r="249" spans="1:9" ht="14.25" customHeight="1" x14ac:dyDescent="0.2">
      <c r="A249" s="265">
        <v>82551001000</v>
      </c>
      <c r="B249" s="119" t="s">
        <v>7756</v>
      </c>
      <c r="C249" s="119" t="s">
        <v>2063</v>
      </c>
      <c r="D249" s="119"/>
      <c r="E249" s="35">
        <v>26598.639999999999</v>
      </c>
      <c r="F249" s="119"/>
      <c r="G249" s="118">
        <f t="shared" si="10"/>
        <v>0</v>
      </c>
      <c r="H249" s="118">
        <f t="shared" si="11"/>
        <v>0</v>
      </c>
      <c r="I249" s="120">
        <f>H249*'BS MXH'!$I$10</f>
        <v>0</v>
      </c>
    </row>
    <row r="250" spans="1:9" ht="14.25" customHeight="1" x14ac:dyDescent="0.2">
      <c r="A250" s="265">
        <v>82551101000</v>
      </c>
      <c r="B250" s="119" t="s">
        <v>7757</v>
      </c>
      <c r="C250" s="119" t="s">
        <v>2096</v>
      </c>
      <c r="D250" s="119"/>
      <c r="E250" s="35">
        <v>28916.99</v>
      </c>
      <c r="F250" s="119"/>
      <c r="G250" s="118">
        <f t="shared" si="10"/>
        <v>0</v>
      </c>
      <c r="H250" s="118">
        <f t="shared" si="11"/>
        <v>0</v>
      </c>
      <c r="I250" s="120">
        <f>H250*'BS MXH'!$I$10</f>
        <v>0</v>
      </c>
    </row>
    <row r="251" spans="1:9" ht="14.25" customHeight="1" x14ac:dyDescent="0.2">
      <c r="A251" s="265">
        <v>82551201000</v>
      </c>
      <c r="B251" s="119" t="s">
        <v>7758</v>
      </c>
      <c r="C251" s="119" t="s">
        <v>2097</v>
      </c>
      <c r="D251" s="119"/>
      <c r="E251" s="35">
        <v>38367.21</v>
      </c>
      <c r="F251" s="119"/>
      <c r="G251" s="118">
        <f t="shared" si="10"/>
        <v>0</v>
      </c>
      <c r="H251" s="118">
        <f t="shared" si="11"/>
        <v>0</v>
      </c>
      <c r="I251" s="120">
        <f>H251*'BS MXH'!$I$10</f>
        <v>0</v>
      </c>
    </row>
    <row r="252" spans="1:9" ht="14.25" customHeight="1" x14ac:dyDescent="0.2">
      <c r="A252" s="265">
        <v>82551251000</v>
      </c>
      <c r="B252" s="119" t="s">
        <v>7759</v>
      </c>
      <c r="C252" s="119" t="s">
        <v>2097</v>
      </c>
      <c r="D252" s="119"/>
      <c r="E252" s="35">
        <v>39598.120000000003</v>
      </c>
      <c r="F252" s="119"/>
      <c r="G252" s="118">
        <f t="shared" si="10"/>
        <v>0</v>
      </c>
      <c r="H252" s="118">
        <f t="shared" si="11"/>
        <v>0</v>
      </c>
      <c r="I252" s="120">
        <f>H252*'BS MXH'!$I$10</f>
        <v>0</v>
      </c>
    </row>
    <row r="253" spans="1:9" ht="14.25" customHeight="1" x14ac:dyDescent="0.2">
      <c r="A253" s="265">
        <v>82551271000</v>
      </c>
      <c r="B253" s="119" t="s">
        <v>7760</v>
      </c>
      <c r="C253" s="119" t="s">
        <v>2099</v>
      </c>
      <c r="D253" s="119"/>
      <c r="E253" s="35">
        <v>41872.81</v>
      </c>
      <c r="F253" s="119"/>
      <c r="G253" s="118">
        <f t="shared" si="10"/>
        <v>0</v>
      </c>
      <c r="H253" s="118">
        <f t="shared" si="11"/>
        <v>0</v>
      </c>
      <c r="I253" s="120">
        <f>H253*'BS MXH'!$I$10</f>
        <v>0</v>
      </c>
    </row>
    <row r="254" spans="1:9" ht="14.25" customHeight="1" x14ac:dyDescent="0.2">
      <c r="A254" s="265">
        <v>82551801000</v>
      </c>
      <c r="B254" s="119" t="s">
        <v>7761</v>
      </c>
      <c r="C254" s="119" t="s">
        <v>2052</v>
      </c>
      <c r="D254" s="119"/>
      <c r="E254" s="35">
        <v>26850.48</v>
      </c>
      <c r="F254" s="119"/>
      <c r="G254" s="118">
        <f t="shared" si="10"/>
        <v>0</v>
      </c>
      <c r="H254" s="118">
        <f t="shared" si="11"/>
        <v>0</v>
      </c>
      <c r="I254" s="120">
        <f>H254*'BS MXH'!$I$10</f>
        <v>0</v>
      </c>
    </row>
    <row r="255" spans="1:9" ht="14.25" customHeight="1" x14ac:dyDescent="0.2">
      <c r="A255" s="265">
        <v>82551821000</v>
      </c>
      <c r="B255" s="119" t="s">
        <v>7762</v>
      </c>
      <c r="C255" s="119" t="s">
        <v>2063</v>
      </c>
      <c r="D255" s="119"/>
      <c r="E255" s="35">
        <v>28390.57</v>
      </c>
      <c r="F255" s="119"/>
      <c r="G255" s="118">
        <f t="shared" si="10"/>
        <v>0</v>
      </c>
      <c r="H255" s="118">
        <f t="shared" si="11"/>
        <v>0</v>
      </c>
      <c r="I255" s="120">
        <f>H255*'BS MXH'!$I$10</f>
        <v>0</v>
      </c>
    </row>
    <row r="256" spans="1:9" ht="14.25" customHeight="1" x14ac:dyDescent="0.2">
      <c r="A256" s="265">
        <v>82551841000</v>
      </c>
      <c r="B256" s="119" t="s">
        <v>7763</v>
      </c>
      <c r="C256" s="119" t="s">
        <v>2096</v>
      </c>
      <c r="D256" s="119"/>
      <c r="E256" s="35">
        <v>30243.95</v>
      </c>
      <c r="F256" s="119"/>
      <c r="G256" s="118">
        <f t="shared" si="10"/>
        <v>0</v>
      </c>
      <c r="H256" s="118">
        <f t="shared" si="11"/>
        <v>0</v>
      </c>
      <c r="I256" s="120">
        <f>H256*'BS MXH'!$I$10</f>
        <v>0</v>
      </c>
    </row>
    <row r="257" spans="1:9" ht="14.25" customHeight="1" x14ac:dyDescent="0.2">
      <c r="A257" s="265">
        <v>82551861000</v>
      </c>
      <c r="B257" s="119" t="s">
        <v>7764</v>
      </c>
      <c r="C257" s="119" t="s">
        <v>2097</v>
      </c>
      <c r="D257" s="119"/>
      <c r="E257" s="35">
        <v>40404.559999999998</v>
      </c>
      <c r="F257" s="119"/>
      <c r="G257" s="118">
        <f t="shared" si="10"/>
        <v>0</v>
      </c>
      <c r="H257" s="118">
        <f t="shared" si="11"/>
        <v>0</v>
      </c>
      <c r="I257" s="120">
        <f>H257*'BS MXH'!$I$10</f>
        <v>0</v>
      </c>
    </row>
    <row r="258" spans="1:9" ht="14.25" customHeight="1" x14ac:dyDescent="0.2">
      <c r="A258" s="265">
        <v>82551881000</v>
      </c>
      <c r="B258" s="119" t="s">
        <v>7765</v>
      </c>
      <c r="C258" s="119" t="s">
        <v>2099</v>
      </c>
      <c r="D258" s="119"/>
      <c r="E258" s="35">
        <v>41070.730000000003</v>
      </c>
      <c r="F258" s="119"/>
      <c r="G258" s="118">
        <f t="shared" si="10"/>
        <v>0</v>
      </c>
      <c r="H258" s="118">
        <f t="shared" si="11"/>
        <v>0</v>
      </c>
      <c r="I258" s="120">
        <f>H258*'BS MXH'!$I$10</f>
        <v>0</v>
      </c>
    </row>
    <row r="259" spans="1:9" ht="14.25" customHeight="1" x14ac:dyDescent="0.2">
      <c r="A259" s="265">
        <v>82551901000</v>
      </c>
      <c r="B259" s="119" t="s">
        <v>7766</v>
      </c>
      <c r="C259" s="119" t="s">
        <v>2099</v>
      </c>
      <c r="D259" s="119"/>
      <c r="E259" s="35">
        <v>41974.34</v>
      </c>
      <c r="F259" s="119"/>
      <c r="G259" s="118">
        <f t="shared" si="10"/>
        <v>0</v>
      </c>
      <c r="H259" s="118">
        <f t="shared" si="11"/>
        <v>0</v>
      </c>
      <c r="I259" s="120">
        <f>H259*'BS MXH'!$I$10</f>
        <v>0</v>
      </c>
    </row>
    <row r="260" spans="1:9" ht="14.25" customHeight="1" x14ac:dyDescent="0.2">
      <c r="A260" s="265">
        <v>82551921000</v>
      </c>
      <c r="B260" s="119" t="s">
        <v>7767</v>
      </c>
      <c r="C260" s="119" t="s">
        <v>2118</v>
      </c>
      <c r="D260" s="119"/>
      <c r="E260" s="35">
        <v>43606.75</v>
      </c>
      <c r="F260" s="119"/>
      <c r="G260" s="118">
        <f t="shared" si="10"/>
        <v>0</v>
      </c>
      <c r="H260" s="118">
        <f t="shared" si="11"/>
        <v>0</v>
      </c>
      <c r="I260" s="120">
        <f>H260*'BS MXH'!$I$10</f>
        <v>0</v>
      </c>
    </row>
    <row r="261" spans="1:9" ht="14.25" customHeight="1" x14ac:dyDescent="0.2">
      <c r="A261" s="265">
        <v>82551941000</v>
      </c>
      <c r="B261" s="119" t="s">
        <v>7768</v>
      </c>
      <c r="C261" s="119" t="s">
        <v>2052</v>
      </c>
      <c r="D261" s="119"/>
      <c r="E261" s="35">
        <v>27355.06</v>
      </c>
      <c r="F261" s="119"/>
      <c r="G261" s="118">
        <f t="shared" si="10"/>
        <v>0</v>
      </c>
      <c r="H261" s="118">
        <f t="shared" si="11"/>
        <v>0</v>
      </c>
      <c r="I261" s="120">
        <f>H261*'BS MXH'!$I$10</f>
        <v>0</v>
      </c>
    </row>
    <row r="262" spans="1:9" ht="14.25" customHeight="1" x14ac:dyDescent="0.2">
      <c r="A262" s="265">
        <v>82551961000</v>
      </c>
      <c r="B262" s="119" t="s">
        <v>7769</v>
      </c>
      <c r="C262" s="119" t="s">
        <v>2063</v>
      </c>
      <c r="D262" s="119"/>
      <c r="E262" s="35">
        <v>28390.57</v>
      </c>
      <c r="F262" s="119"/>
      <c r="G262" s="118">
        <f t="shared" si="10"/>
        <v>0</v>
      </c>
      <c r="H262" s="118">
        <f t="shared" si="11"/>
        <v>0</v>
      </c>
      <c r="I262" s="120">
        <f>H262*'BS MXH'!$I$10</f>
        <v>0</v>
      </c>
    </row>
    <row r="263" spans="1:9" ht="14.25" customHeight="1" x14ac:dyDescent="0.2">
      <c r="A263" s="265">
        <v>82551981000</v>
      </c>
      <c r="B263" s="119" t="s">
        <v>7770</v>
      </c>
      <c r="C263" s="119" t="s">
        <v>2096</v>
      </c>
      <c r="D263" s="119"/>
      <c r="E263" s="35">
        <v>30276.92</v>
      </c>
      <c r="F263" s="119"/>
      <c r="G263" s="118">
        <f t="shared" si="10"/>
        <v>0</v>
      </c>
      <c r="H263" s="118">
        <f t="shared" si="11"/>
        <v>0</v>
      </c>
      <c r="I263" s="120">
        <f>H263*'BS MXH'!$I$10</f>
        <v>0</v>
      </c>
    </row>
    <row r="264" spans="1:9" ht="14.25" customHeight="1" x14ac:dyDescent="0.2">
      <c r="A264" s="265">
        <v>82552001000</v>
      </c>
      <c r="B264" s="119" t="s">
        <v>7771</v>
      </c>
      <c r="C264" s="119" t="s">
        <v>2097</v>
      </c>
      <c r="D264" s="119"/>
      <c r="E264" s="35">
        <v>39857.129999999997</v>
      </c>
      <c r="F264" s="119"/>
      <c r="G264" s="118">
        <f t="shared" si="10"/>
        <v>0</v>
      </c>
      <c r="H264" s="118">
        <f t="shared" si="11"/>
        <v>0</v>
      </c>
      <c r="I264" s="120">
        <f>H264*'BS MXH'!$I$10</f>
        <v>0</v>
      </c>
    </row>
    <row r="265" spans="1:9" ht="14.25" customHeight="1" x14ac:dyDescent="0.2">
      <c r="A265" s="265">
        <v>82552021000</v>
      </c>
      <c r="B265" s="119" t="s">
        <v>7772</v>
      </c>
      <c r="C265" s="119" t="s">
        <v>2099</v>
      </c>
      <c r="D265" s="119"/>
      <c r="E265" s="35">
        <v>41898.47</v>
      </c>
      <c r="F265" s="119"/>
      <c r="G265" s="118">
        <f t="shared" si="10"/>
        <v>0</v>
      </c>
      <c r="H265" s="118">
        <f t="shared" si="11"/>
        <v>0</v>
      </c>
      <c r="I265" s="120">
        <f>H265*'BS MXH'!$I$10</f>
        <v>0</v>
      </c>
    </row>
    <row r="266" spans="1:9" ht="14.25" customHeight="1" x14ac:dyDescent="0.2">
      <c r="A266" s="265">
        <v>82552041000</v>
      </c>
      <c r="B266" s="119" t="s">
        <v>7773</v>
      </c>
      <c r="C266" s="119" t="s">
        <v>2118</v>
      </c>
      <c r="D266" s="119"/>
      <c r="E266" s="35">
        <v>43405.58</v>
      </c>
      <c r="F266" s="119"/>
      <c r="G266" s="118">
        <f t="shared" si="10"/>
        <v>0</v>
      </c>
      <c r="H266" s="118">
        <f t="shared" si="11"/>
        <v>0</v>
      </c>
      <c r="I266" s="120">
        <f>H266*'BS MXH'!$I$10</f>
        <v>0</v>
      </c>
    </row>
    <row r="268" spans="1:9" ht="14.25" customHeight="1" x14ac:dyDescent="0.2">
      <c r="A268" s="265">
        <v>84542041000</v>
      </c>
      <c r="B268" s="119" t="s">
        <v>7712</v>
      </c>
      <c r="C268" s="119" t="s">
        <v>7804</v>
      </c>
      <c r="D268" s="119"/>
      <c r="E268" s="35">
        <v>14123.06</v>
      </c>
      <c r="F268" s="119"/>
      <c r="G268" s="118">
        <f t="shared" ref="G268:G303" si="12">IF(F268="",IF($I$8="","",$I$8),F268)</f>
        <v>0</v>
      </c>
      <c r="H268" s="118">
        <f t="shared" ref="H268:H303" si="13">ROUND(E268*(G268),2)</f>
        <v>0</v>
      </c>
      <c r="I268" s="120">
        <f>H268*'BS MXH'!$I$10</f>
        <v>0</v>
      </c>
    </row>
    <row r="269" spans="1:9" ht="14.25" customHeight="1" x14ac:dyDescent="0.2">
      <c r="A269" s="265">
        <v>84542051000</v>
      </c>
      <c r="B269" s="119" t="s">
        <v>7713</v>
      </c>
      <c r="C269" s="119" t="s">
        <v>7804</v>
      </c>
      <c r="D269" s="119"/>
      <c r="E269" s="35">
        <v>14205.38</v>
      </c>
      <c r="F269" s="119"/>
      <c r="G269" s="118">
        <f t="shared" si="12"/>
        <v>0</v>
      </c>
      <c r="H269" s="118">
        <f t="shared" si="13"/>
        <v>0</v>
      </c>
      <c r="I269" s="120">
        <f>H269*'BS MXH'!$I$10</f>
        <v>0</v>
      </c>
    </row>
    <row r="270" spans="1:9" ht="14.25" customHeight="1" x14ac:dyDescent="0.2">
      <c r="A270" s="265">
        <v>84542061000</v>
      </c>
      <c r="B270" s="119" t="s">
        <v>7714</v>
      </c>
      <c r="C270" s="119" t="s">
        <v>7805</v>
      </c>
      <c r="D270" s="119"/>
      <c r="E270" s="35">
        <v>14558.34</v>
      </c>
      <c r="F270" s="119"/>
      <c r="G270" s="118">
        <f t="shared" si="12"/>
        <v>0</v>
      </c>
      <c r="H270" s="118">
        <f t="shared" si="13"/>
        <v>0</v>
      </c>
      <c r="I270" s="120">
        <f>H270*'BS MXH'!$I$10</f>
        <v>0</v>
      </c>
    </row>
    <row r="271" spans="1:9" ht="14.25" customHeight="1" x14ac:dyDescent="0.2">
      <c r="A271" s="265">
        <v>84542071000</v>
      </c>
      <c r="B271" s="119" t="s">
        <v>7715</v>
      </c>
      <c r="C271" s="119" t="s">
        <v>7805</v>
      </c>
      <c r="D271" s="119"/>
      <c r="E271" s="35">
        <v>14657.41</v>
      </c>
      <c r="F271" s="119"/>
      <c r="G271" s="118">
        <f t="shared" si="12"/>
        <v>0</v>
      </c>
      <c r="H271" s="118">
        <f t="shared" si="13"/>
        <v>0</v>
      </c>
      <c r="I271" s="120">
        <f>H271*'BS MXH'!$I$10</f>
        <v>0</v>
      </c>
    </row>
    <row r="272" spans="1:9" ht="14.25" customHeight="1" x14ac:dyDescent="0.2">
      <c r="A272" s="265">
        <v>84542081000</v>
      </c>
      <c r="B272" s="119" t="s">
        <v>7716</v>
      </c>
      <c r="C272" s="119" t="s">
        <v>7806</v>
      </c>
      <c r="D272" s="119"/>
      <c r="E272" s="35">
        <v>15215.47</v>
      </c>
      <c r="F272" s="119"/>
      <c r="G272" s="118">
        <f t="shared" si="12"/>
        <v>0</v>
      </c>
      <c r="H272" s="118">
        <f t="shared" si="13"/>
        <v>0</v>
      </c>
      <c r="I272" s="120">
        <f>H272*'BS MXH'!$I$10</f>
        <v>0</v>
      </c>
    </row>
    <row r="273" spans="1:9" ht="14.25" customHeight="1" x14ac:dyDescent="0.2">
      <c r="A273" s="265">
        <v>84542101000</v>
      </c>
      <c r="B273" s="119" t="s">
        <v>7717</v>
      </c>
      <c r="C273" s="119" t="s">
        <v>7806</v>
      </c>
      <c r="D273" s="119"/>
      <c r="E273" s="35">
        <v>15433.1</v>
      </c>
      <c r="F273" s="119"/>
      <c r="G273" s="118">
        <f t="shared" si="12"/>
        <v>0</v>
      </c>
      <c r="H273" s="118">
        <f t="shared" si="13"/>
        <v>0</v>
      </c>
      <c r="I273" s="120">
        <f>H273*'BS MXH'!$I$10</f>
        <v>0</v>
      </c>
    </row>
    <row r="274" spans="1:9" ht="14.25" customHeight="1" x14ac:dyDescent="0.2">
      <c r="A274" s="265">
        <v>84542121000</v>
      </c>
      <c r="B274" s="119" t="s">
        <v>7718</v>
      </c>
      <c r="C274" s="119" t="s">
        <v>7807</v>
      </c>
      <c r="D274" s="119"/>
      <c r="E274" s="35">
        <v>16921.72</v>
      </c>
      <c r="F274" s="119"/>
      <c r="G274" s="118">
        <f t="shared" si="12"/>
        <v>0</v>
      </c>
      <c r="H274" s="118">
        <f t="shared" si="13"/>
        <v>0</v>
      </c>
      <c r="I274" s="120">
        <f>H274*'BS MXH'!$I$10</f>
        <v>0</v>
      </c>
    </row>
    <row r="275" spans="1:9" ht="14.25" customHeight="1" x14ac:dyDescent="0.2">
      <c r="A275" s="265">
        <v>84543041000</v>
      </c>
      <c r="B275" s="119" t="s">
        <v>7719</v>
      </c>
      <c r="C275" s="119" t="s">
        <v>7805</v>
      </c>
      <c r="D275" s="119"/>
      <c r="E275" s="35">
        <v>14402.08</v>
      </c>
      <c r="F275" s="119"/>
      <c r="G275" s="118">
        <f t="shared" si="12"/>
        <v>0</v>
      </c>
      <c r="H275" s="118">
        <f t="shared" si="13"/>
        <v>0</v>
      </c>
      <c r="I275" s="120">
        <f>H275*'BS MXH'!$I$10</f>
        <v>0</v>
      </c>
    </row>
    <row r="276" spans="1:9" ht="14.25" customHeight="1" x14ac:dyDescent="0.2">
      <c r="A276" s="265">
        <v>84543051000</v>
      </c>
      <c r="B276" s="119" t="s">
        <v>7720</v>
      </c>
      <c r="C276" s="119" t="s">
        <v>7805</v>
      </c>
      <c r="D276" s="119"/>
      <c r="E276" s="35">
        <v>14480.23</v>
      </c>
      <c r="F276" s="119"/>
      <c r="G276" s="118">
        <f t="shared" si="12"/>
        <v>0</v>
      </c>
      <c r="H276" s="118">
        <f t="shared" si="13"/>
        <v>0</v>
      </c>
      <c r="I276" s="120">
        <f>H276*'BS MXH'!$I$10</f>
        <v>0</v>
      </c>
    </row>
    <row r="277" spans="1:9" ht="14.25" customHeight="1" x14ac:dyDescent="0.2">
      <c r="A277" s="265">
        <v>84543061000</v>
      </c>
      <c r="B277" s="119" t="s">
        <v>7721</v>
      </c>
      <c r="C277" s="119" t="s">
        <v>7806</v>
      </c>
      <c r="D277" s="119"/>
      <c r="E277" s="35">
        <v>15106.64</v>
      </c>
      <c r="F277" s="119"/>
      <c r="G277" s="118">
        <f t="shared" si="12"/>
        <v>0</v>
      </c>
      <c r="H277" s="118">
        <f t="shared" si="13"/>
        <v>0</v>
      </c>
      <c r="I277" s="120">
        <f>H277*'BS MXH'!$I$10</f>
        <v>0</v>
      </c>
    </row>
    <row r="278" spans="1:9" ht="14.25" customHeight="1" x14ac:dyDescent="0.2">
      <c r="A278" s="265">
        <v>84543071000</v>
      </c>
      <c r="B278" s="119" t="s">
        <v>7722</v>
      </c>
      <c r="C278" s="119" t="s">
        <v>7806</v>
      </c>
      <c r="D278" s="119"/>
      <c r="E278" s="35">
        <v>15219.64</v>
      </c>
      <c r="F278" s="119"/>
      <c r="G278" s="118">
        <f t="shared" si="12"/>
        <v>0</v>
      </c>
      <c r="H278" s="118">
        <f t="shared" si="13"/>
        <v>0</v>
      </c>
      <c r="I278" s="120">
        <f>H278*'BS MXH'!$I$10</f>
        <v>0</v>
      </c>
    </row>
    <row r="279" spans="1:9" ht="14.25" customHeight="1" x14ac:dyDescent="0.2">
      <c r="A279" s="265">
        <v>84543081000</v>
      </c>
      <c r="B279" s="119" t="s">
        <v>7723</v>
      </c>
      <c r="C279" s="119" t="s">
        <v>7807</v>
      </c>
      <c r="D279" s="119"/>
      <c r="E279" s="35">
        <v>16369.25</v>
      </c>
      <c r="F279" s="119"/>
      <c r="G279" s="118">
        <f t="shared" si="12"/>
        <v>0</v>
      </c>
      <c r="H279" s="118">
        <f t="shared" si="13"/>
        <v>0</v>
      </c>
      <c r="I279" s="120">
        <f>H279*'BS MXH'!$I$10</f>
        <v>0</v>
      </c>
    </row>
    <row r="280" spans="1:9" ht="14.25" customHeight="1" x14ac:dyDescent="0.2">
      <c r="A280" s="265">
        <v>84543101000</v>
      </c>
      <c r="B280" s="119" t="s">
        <v>7724</v>
      </c>
      <c r="C280" s="119" t="s">
        <v>7807</v>
      </c>
      <c r="D280" s="119"/>
      <c r="E280" s="35">
        <v>16578.52</v>
      </c>
      <c r="F280" s="119"/>
      <c r="G280" s="118">
        <f t="shared" si="12"/>
        <v>0</v>
      </c>
      <c r="H280" s="118">
        <f t="shared" si="13"/>
        <v>0</v>
      </c>
      <c r="I280" s="120">
        <f>H280*'BS MXH'!$I$10</f>
        <v>0</v>
      </c>
    </row>
    <row r="281" spans="1:9" ht="14.25" customHeight="1" x14ac:dyDescent="0.2">
      <c r="A281" s="265">
        <v>84543121000</v>
      </c>
      <c r="B281" s="119" t="s">
        <v>7725</v>
      </c>
      <c r="C281" s="119" t="s">
        <v>2086</v>
      </c>
      <c r="D281" s="119"/>
      <c r="E281" s="35">
        <v>17605.349999999999</v>
      </c>
      <c r="F281" s="119"/>
      <c r="G281" s="118">
        <f t="shared" si="12"/>
        <v>0</v>
      </c>
      <c r="H281" s="118">
        <f t="shared" si="13"/>
        <v>0</v>
      </c>
      <c r="I281" s="120">
        <f>H281*'BS MXH'!$I$10</f>
        <v>0</v>
      </c>
    </row>
    <row r="282" spans="1:9" ht="14.25" customHeight="1" x14ac:dyDescent="0.2">
      <c r="A282" s="265">
        <v>84544041000</v>
      </c>
      <c r="B282" s="119" t="s">
        <v>7726</v>
      </c>
      <c r="C282" s="119" t="s">
        <v>7806</v>
      </c>
      <c r="D282" s="119"/>
      <c r="E282" s="35">
        <v>16359.47</v>
      </c>
      <c r="F282" s="119"/>
      <c r="G282" s="118">
        <f t="shared" si="12"/>
        <v>0</v>
      </c>
      <c r="H282" s="118">
        <f t="shared" si="13"/>
        <v>0</v>
      </c>
      <c r="I282" s="120">
        <f>H282*'BS MXH'!$I$10</f>
        <v>0</v>
      </c>
    </row>
    <row r="283" spans="1:9" ht="14.25" customHeight="1" x14ac:dyDescent="0.2">
      <c r="A283" s="265">
        <v>84544051000</v>
      </c>
      <c r="B283" s="119" t="s">
        <v>7727</v>
      </c>
      <c r="C283" s="119" t="s">
        <v>7807</v>
      </c>
      <c r="D283" s="119"/>
      <c r="E283" s="35">
        <v>16850.57</v>
      </c>
      <c r="F283" s="119"/>
      <c r="G283" s="118">
        <f t="shared" si="12"/>
        <v>0</v>
      </c>
      <c r="H283" s="118">
        <f t="shared" si="13"/>
        <v>0</v>
      </c>
      <c r="I283" s="120">
        <f>H283*'BS MXH'!$I$10</f>
        <v>0</v>
      </c>
    </row>
    <row r="284" spans="1:9" ht="14.25" customHeight="1" x14ac:dyDescent="0.2">
      <c r="A284" s="265">
        <v>84544061000</v>
      </c>
      <c r="B284" s="119" t="s">
        <v>7728</v>
      </c>
      <c r="C284" s="119" t="s">
        <v>7807</v>
      </c>
      <c r="D284" s="119"/>
      <c r="E284" s="35">
        <v>17220.27</v>
      </c>
      <c r="F284" s="119"/>
      <c r="G284" s="118">
        <f t="shared" si="12"/>
        <v>0</v>
      </c>
      <c r="H284" s="118">
        <f t="shared" si="13"/>
        <v>0</v>
      </c>
      <c r="I284" s="120">
        <f>H284*'BS MXH'!$I$10</f>
        <v>0</v>
      </c>
    </row>
    <row r="285" spans="1:9" ht="14.25" customHeight="1" x14ac:dyDescent="0.2">
      <c r="A285" s="265">
        <v>84544071000</v>
      </c>
      <c r="B285" s="119" t="s">
        <v>7729</v>
      </c>
      <c r="C285" s="119" t="s">
        <v>2086</v>
      </c>
      <c r="D285" s="119"/>
      <c r="E285" s="35">
        <v>17895.53</v>
      </c>
      <c r="F285" s="119"/>
      <c r="G285" s="118">
        <f t="shared" si="12"/>
        <v>0</v>
      </c>
      <c r="H285" s="118">
        <f t="shared" si="13"/>
        <v>0</v>
      </c>
      <c r="I285" s="120">
        <f>H285*'BS MXH'!$I$10</f>
        <v>0</v>
      </c>
    </row>
    <row r="286" spans="1:9" ht="14.25" customHeight="1" x14ac:dyDescent="0.2">
      <c r="A286" s="265">
        <v>84544081000</v>
      </c>
      <c r="B286" s="119" t="s">
        <v>7730</v>
      </c>
      <c r="C286" s="119" t="s">
        <v>2086</v>
      </c>
      <c r="D286" s="119"/>
      <c r="E286" s="35">
        <v>18047.61</v>
      </c>
      <c r="F286" s="119"/>
      <c r="G286" s="118">
        <f t="shared" si="12"/>
        <v>0</v>
      </c>
      <c r="H286" s="118">
        <f t="shared" si="13"/>
        <v>0</v>
      </c>
      <c r="I286" s="120">
        <f>H286*'BS MXH'!$I$10</f>
        <v>0</v>
      </c>
    </row>
    <row r="287" spans="1:9" ht="14.25" customHeight="1" x14ac:dyDescent="0.2">
      <c r="A287" s="265">
        <v>84544101000</v>
      </c>
      <c r="B287" s="119" t="s">
        <v>7731</v>
      </c>
      <c r="C287" s="119" t="s">
        <v>2087</v>
      </c>
      <c r="D287" s="119"/>
      <c r="E287" s="35">
        <v>18922.349999999999</v>
      </c>
      <c r="F287" s="119"/>
      <c r="G287" s="118">
        <f t="shared" si="12"/>
        <v>0</v>
      </c>
      <c r="H287" s="118">
        <f t="shared" si="13"/>
        <v>0</v>
      </c>
      <c r="I287" s="120">
        <f>H287*'BS MXH'!$I$10</f>
        <v>0</v>
      </c>
    </row>
    <row r="288" spans="1:9" ht="14.25" customHeight="1" x14ac:dyDescent="0.2">
      <c r="A288" s="265">
        <v>84544121000</v>
      </c>
      <c r="B288" s="119" t="s">
        <v>7732</v>
      </c>
      <c r="C288" s="119" t="s">
        <v>2087</v>
      </c>
      <c r="D288" s="119"/>
      <c r="E288" s="35">
        <v>19431.599999999999</v>
      </c>
      <c r="F288" s="119"/>
      <c r="G288" s="118">
        <f t="shared" si="12"/>
        <v>0</v>
      </c>
      <c r="H288" s="118">
        <f t="shared" si="13"/>
        <v>0</v>
      </c>
      <c r="I288" s="120">
        <f>H288*'BS MXH'!$I$10</f>
        <v>0</v>
      </c>
    </row>
    <row r="289" spans="1:9" ht="14.25" customHeight="1" x14ac:dyDescent="0.2">
      <c r="A289" s="265">
        <v>84553101000</v>
      </c>
      <c r="B289" s="119" t="s">
        <v>7733</v>
      </c>
      <c r="C289" s="119" t="s">
        <v>2095</v>
      </c>
      <c r="D289" s="119"/>
      <c r="E289" s="35">
        <v>21039.25</v>
      </c>
      <c r="F289" s="119"/>
      <c r="G289" s="118">
        <f t="shared" si="12"/>
        <v>0</v>
      </c>
      <c r="H289" s="118">
        <f t="shared" si="13"/>
        <v>0</v>
      </c>
      <c r="I289" s="120">
        <f>H289*'BS MXH'!$I$10</f>
        <v>0</v>
      </c>
    </row>
    <row r="290" spans="1:9" ht="14.25" customHeight="1" x14ac:dyDescent="0.2">
      <c r="A290" s="265">
        <v>84553151000</v>
      </c>
      <c r="B290" s="119" t="s">
        <v>7734</v>
      </c>
      <c r="C290" s="119" t="s">
        <v>2086</v>
      </c>
      <c r="D290" s="119"/>
      <c r="E290" s="35">
        <v>21160</v>
      </c>
      <c r="F290" s="119"/>
      <c r="G290" s="118">
        <f t="shared" si="12"/>
        <v>0</v>
      </c>
      <c r="H290" s="118">
        <f t="shared" si="13"/>
        <v>0</v>
      </c>
      <c r="I290" s="120">
        <f>H290*'BS MXH'!$I$10</f>
        <v>0</v>
      </c>
    </row>
    <row r="291" spans="1:9" ht="14.25" customHeight="1" x14ac:dyDescent="0.2">
      <c r="A291" s="265">
        <v>84553201000</v>
      </c>
      <c r="B291" s="119" t="s">
        <v>7735</v>
      </c>
      <c r="C291" s="119" t="s">
        <v>2087</v>
      </c>
      <c r="D291" s="119"/>
      <c r="E291" s="35">
        <v>22546.9</v>
      </c>
      <c r="F291" s="119"/>
      <c r="G291" s="118">
        <f t="shared" si="12"/>
        <v>0</v>
      </c>
      <c r="H291" s="118">
        <f t="shared" si="13"/>
        <v>0</v>
      </c>
      <c r="I291" s="120">
        <f>H291*'BS MXH'!$I$10</f>
        <v>0</v>
      </c>
    </row>
    <row r="292" spans="1:9" ht="14.25" customHeight="1" x14ac:dyDescent="0.2">
      <c r="A292" s="265">
        <v>84553251000</v>
      </c>
      <c r="B292" s="119" t="s">
        <v>7736</v>
      </c>
      <c r="C292" s="119" t="s">
        <v>2090</v>
      </c>
      <c r="D292" s="119"/>
      <c r="E292" s="35">
        <v>24826.32</v>
      </c>
      <c r="F292" s="119"/>
      <c r="G292" s="118">
        <f t="shared" si="12"/>
        <v>0</v>
      </c>
      <c r="H292" s="118">
        <f t="shared" si="13"/>
        <v>0</v>
      </c>
      <c r="I292" s="120">
        <f>H292*'BS MXH'!$I$10</f>
        <v>0</v>
      </c>
    </row>
    <row r="293" spans="1:9" ht="14.25" customHeight="1" x14ac:dyDescent="0.2">
      <c r="A293" s="265">
        <v>84553301000</v>
      </c>
      <c r="B293" s="119" t="s">
        <v>7737</v>
      </c>
      <c r="C293" s="119" t="s">
        <v>2090</v>
      </c>
      <c r="D293" s="119"/>
      <c r="E293" s="35">
        <v>25113.91</v>
      </c>
      <c r="F293" s="119"/>
      <c r="G293" s="118">
        <f t="shared" si="12"/>
        <v>0</v>
      </c>
      <c r="H293" s="118">
        <f t="shared" si="13"/>
        <v>0</v>
      </c>
      <c r="I293" s="120">
        <f>H293*'BS MXH'!$I$10</f>
        <v>0</v>
      </c>
    </row>
    <row r="294" spans="1:9" ht="14.25" customHeight="1" x14ac:dyDescent="0.2">
      <c r="A294" s="265">
        <v>84553351000</v>
      </c>
      <c r="B294" s="119" t="s">
        <v>7738</v>
      </c>
      <c r="C294" s="119" t="s">
        <v>2090</v>
      </c>
      <c r="D294" s="119"/>
      <c r="E294" s="35">
        <v>25386.25</v>
      </c>
      <c r="F294" s="119"/>
      <c r="G294" s="118">
        <f t="shared" si="12"/>
        <v>0</v>
      </c>
      <c r="H294" s="118">
        <f t="shared" si="13"/>
        <v>0</v>
      </c>
      <c r="I294" s="120">
        <f>H294*'BS MXH'!$I$10</f>
        <v>0</v>
      </c>
    </row>
    <row r="295" spans="1:9" ht="14.25" customHeight="1" x14ac:dyDescent="0.2">
      <c r="A295" s="265">
        <v>84553401000</v>
      </c>
      <c r="B295" s="119" t="s">
        <v>7739</v>
      </c>
      <c r="C295" s="119" t="s">
        <v>2091</v>
      </c>
      <c r="D295" s="119"/>
      <c r="E295" s="35">
        <v>26139.5</v>
      </c>
      <c r="F295" s="119"/>
      <c r="G295" s="118">
        <f t="shared" si="12"/>
        <v>0</v>
      </c>
      <c r="H295" s="118">
        <f t="shared" si="13"/>
        <v>0</v>
      </c>
      <c r="I295" s="120">
        <f>H295*'BS MXH'!$I$10</f>
        <v>0</v>
      </c>
    </row>
    <row r="296" spans="1:9" ht="14.25" customHeight="1" x14ac:dyDescent="0.2">
      <c r="A296" s="265">
        <v>84553451000</v>
      </c>
      <c r="B296" s="119" t="s">
        <v>7740</v>
      </c>
      <c r="C296" s="119" t="s">
        <v>2091</v>
      </c>
      <c r="D296" s="119"/>
      <c r="E296" s="35">
        <v>26410.9</v>
      </c>
      <c r="F296" s="119"/>
      <c r="G296" s="118">
        <f t="shared" si="12"/>
        <v>0</v>
      </c>
      <c r="H296" s="118">
        <f t="shared" si="13"/>
        <v>0</v>
      </c>
      <c r="I296" s="120">
        <f>H296*'BS MXH'!$I$10</f>
        <v>0</v>
      </c>
    </row>
    <row r="297" spans="1:9" ht="14.25" customHeight="1" x14ac:dyDescent="0.2">
      <c r="A297" s="265">
        <v>84553951000</v>
      </c>
      <c r="B297" s="119" t="s">
        <v>7741</v>
      </c>
      <c r="C297" s="119" t="s">
        <v>2086</v>
      </c>
      <c r="D297" s="119"/>
      <c r="E297" s="35">
        <v>23557.75</v>
      </c>
      <c r="F297" s="119"/>
      <c r="G297" s="118">
        <f t="shared" si="12"/>
        <v>0</v>
      </c>
      <c r="H297" s="118">
        <f t="shared" si="13"/>
        <v>0</v>
      </c>
      <c r="I297" s="120">
        <f>H297*'BS MXH'!$I$10</f>
        <v>0</v>
      </c>
    </row>
    <row r="298" spans="1:9" ht="14.25" customHeight="1" x14ac:dyDescent="0.2">
      <c r="A298" s="265">
        <v>84554001000</v>
      </c>
      <c r="B298" s="119" t="s">
        <v>7742</v>
      </c>
      <c r="C298" s="119" t="s">
        <v>2087</v>
      </c>
      <c r="D298" s="119"/>
      <c r="E298" s="35">
        <v>24009.7</v>
      </c>
      <c r="F298" s="119"/>
      <c r="G298" s="118">
        <f t="shared" si="12"/>
        <v>0</v>
      </c>
      <c r="H298" s="118">
        <f t="shared" si="13"/>
        <v>0</v>
      </c>
      <c r="I298" s="120">
        <f>H298*'BS MXH'!$I$10</f>
        <v>0</v>
      </c>
    </row>
    <row r="299" spans="1:9" ht="14.25" customHeight="1" x14ac:dyDescent="0.2">
      <c r="A299" s="265">
        <v>84554051000</v>
      </c>
      <c r="B299" s="119" t="s">
        <v>7743</v>
      </c>
      <c r="C299" s="119" t="s">
        <v>2090</v>
      </c>
      <c r="D299" s="119"/>
      <c r="E299" s="35">
        <v>26180.9</v>
      </c>
      <c r="F299" s="119"/>
      <c r="G299" s="118">
        <f t="shared" si="12"/>
        <v>0</v>
      </c>
      <c r="H299" s="118">
        <f t="shared" si="13"/>
        <v>0</v>
      </c>
      <c r="I299" s="120">
        <f>H299*'BS MXH'!$I$10</f>
        <v>0</v>
      </c>
    </row>
    <row r="300" spans="1:9" ht="14.25" customHeight="1" x14ac:dyDescent="0.2">
      <c r="A300" s="265">
        <v>84554101000</v>
      </c>
      <c r="B300" s="119" t="s">
        <v>7744</v>
      </c>
      <c r="C300" s="119" t="s">
        <v>2091</v>
      </c>
      <c r="D300" s="119"/>
      <c r="E300" s="35">
        <v>29097.52</v>
      </c>
      <c r="F300" s="119"/>
      <c r="G300" s="118">
        <f t="shared" si="12"/>
        <v>0</v>
      </c>
      <c r="H300" s="118">
        <f t="shared" si="13"/>
        <v>0</v>
      </c>
      <c r="I300" s="120">
        <f>H300*'BS MXH'!$I$10</f>
        <v>0</v>
      </c>
    </row>
    <row r="301" spans="1:9" ht="14.25" customHeight="1" x14ac:dyDescent="0.2">
      <c r="A301" s="265">
        <v>84554151000</v>
      </c>
      <c r="B301" s="119" t="s">
        <v>7745</v>
      </c>
      <c r="C301" s="119" t="s">
        <v>2091</v>
      </c>
      <c r="D301" s="119"/>
      <c r="E301" s="35">
        <v>29385.95</v>
      </c>
      <c r="F301" s="119"/>
      <c r="G301" s="118">
        <f t="shared" si="12"/>
        <v>0</v>
      </c>
      <c r="H301" s="118">
        <f t="shared" si="13"/>
        <v>0</v>
      </c>
      <c r="I301" s="120">
        <f>H301*'BS MXH'!$I$10</f>
        <v>0</v>
      </c>
    </row>
    <row r="302" spans="1:9" ht="14.25" customHeight="1" x14ac:dyDescent="0.2">
      <c r="A302" s="265">
        <v>84554201000</v>
      </c>
      <c r="B302" s="119" t="s">
        <v>7746</v>
      </c>
      <c r="C302" s="119" t="s">
        <v>2132</v>
      </c>
      <c r="D302" s="119"/>
      <c r="E302" s="35">
        <v>31386.95</v>
      </c>
      <c r="F302" s="119"/>
      <c r="G302" s="118">
        <f t="shared" si="12"/>
        <v>0</v>
      </c>
      <c r="H302" s="118">
        <f t="shared" si="13"/>
        <v>0</v>
      </c>
      <c r="I302" s="120">
        <f>H302*'BS MXH'!$I$10</f>
        <v>0</v>
      </c>
    </row>
    <row r="303" spans="1:9" ht="14.25" customHeight="1" x14ac:dyDescent="0.2">
      <c r="A303" s="265">
        <v>84554251000</v>
      </c>
      <c r="B303" s="119" t="s">
        <v>7747</v>
      </c>
      <c r="C303" s="119" t="s">
        <v>2132</v>
      </c>
      <c r="D303" s="119"/>
      <c r="E303" s="35">
        <v>31879.200000000001</v>
      </c>
      <c r="F303" s="119"/>
      <c r="G303" s="118">
        <f t="shared" si="12"/>
        <v>0</v>
      </c>
      <c r="H303" s="118">
        <f t="shared" si="13"/>
        <v>0</v>
      </c>
      <c r="I303" s="120">
        <f>H303*'BS MXH'!$I$10</f>
        <v>0</v>
      </c>
    </row>
    <row r="304" spans="1:9" ht="14.25" customHeight="1" x14ac:dyDescent="0.2">
      <c r="A304" s="265">
        <v>84550501000</v>
      </c>
      <c r="B304" s="119" t="s">
        <v>7774</v>
      </c>
      <c r="C304" s="119" t="s">
        <v>2087</v>
      </c>
      <c r="D304" s="119"/>
      <c r="E304" s="35">
        <v>26677.78</v>
      </c>
      <c r="F304" s="119"/>
      <c r="G304" s="118">
        <f t="shared" ref="G304:G329" si="14">IF(F304="",IF($I$8="","",$I$8),F304)</f>
        <v>0</v>
      </c>
      <c r="H304" s="118">
        <f t="shared" ref="H304:H329" si="15">ROUND(E304*(G304),2)</f>
        <v>0</v>
      </c>
      <c r="I304" s="120">
        <f>H304*'BS MXH'!$I$10</f>
        <v>0</v>
      </c>
    </row>
    <row r="305" spans="1:9" ht="14.25" customHeight="1" x14ac:dyDescent="0.2">
      <c r="A305" s="265">
        <v>84550601000</v>
      </c>
      <c r="B305" s="119" t="s">
        <v>7775</v>
      </c>
      <c r="C305" s="119" t="s">
        <v>2090</v>
      </c>
      <c r="D305" s="119"/>
      <c r="E305" s="35">
        <v>29261.62</v>
      </c>
      <c r="F305" s="119"/>
      <c r="G305" s="118">
        <f t="shared" si="14"/>
        <v>0</v>
      </c>
      <c r="H305" s="118">
        <f t="shared" si="15"/>
        <v>0</v>
      </c>
      <c r="I305" s="120">
        <f>H305*'BS MXH'!$I$10</f>
        <v>0</v>
      </c>
    </row>
    <row r="306" spans="1:9" ht="14.25" customHeight="1" x14ac:dyDescent="0.2">
      <c r="A306" s="265">
        <v>84550701000</v>
      </c>
      <c r="B306" s="119" t="s">
        <v>7776</v>
      </c>
      <c r="C306" s="119" t="s">
        <v>2091</v>
      </c>
      <c r="D306" s="119"/>
      <c r="E306" s="35">
        <v>34533.18</v>
      </c>
      <c r="F306" s="119"/>
      <c r="G306" s="118">
        <f t="shared" si="14"/>
        <v>0</v>
      </c>
      <c r="H306" s="118">
        <f t="shared" si="15"/>
        <v>0</v>
      </c>
      <c r="I306" s="120">
        <f>H306*'BS MXH'!$I$10</f>
        <v>0</v>
      </c>
    </row>
    <row r="307" spans="1:9" ht="14.25" customHeight="1" x14ac:dyDescent="0.2">
      <c r="A307" s="265">
        <v>84550801000</v>
      </c>
      <c r="B307" s="119" t="s">
        <v>7777</v>
      </c>
      <c r="C307" s="119" t="s">
        <v>2101</v>
      </c>
      <c r="D307" s="119"/>
      <c r="E307" s="35">
        <v>37616.67</v>
      </c>
      <c r="F307" s="119"/>
      <c r="G307" s="118">
        <f t="shared" si="14"/>
        <v>0</v>
      </c>
      <c r="H307" s="118">
        <f t="shared" si="15"/>
        <v>0</v>
      </c>
      <c r="I307" s="120">
        <f>H307*'BS MXH'!$I$10</f>
        <v>0</v>
      </c>
    </row>
    <row r="308" spans="1:9" ht="14.25" customHeight="1" x14ac:dyDescent="0.2">
      <c r="A308" s="265">
        <v>84550811000</v>
      </c>
      <c r="B308" s="119" t="s">
        <v>7778</v>
      </c>
      <c r="C308" s="119" t="s">
        <v>2101</v>
      </c>
      <c r="D308" s="119"/>
      <c r="E308" s="35">
        <v>39153.440000000002</v>
      </c>
      <c r="F308" s="119"/>
      <c r="G308" s="118">
        <f t="shared" si="14"/>
        <v>0</v>
      </c>
      <c r="H308" s="118">
        <f t="shared" si="15"/>
        <v>0</v>
      </c>
      <c r="I308" s="120">
        <f>H308*'BS MXH'!$I$10</f>
        <v>0</v>
      </c>
    </row>
    <row r="309" spans="1:9" ht="14.25" customHeight="1" x14ac:dyDescent="0.2">
      <c r="A309" s="265">
        <v>84550821000</v>
      </c>
      <c r="B309" s="119" t="s">
        <v>7779</v>
      </c>
      <c r="C309" s="119" t="s">
        <v>2102</v>
      </c>
      <c r="D309" s="119"/>
      <c r="E309" s="35">
        <v>51284.25</v>
      </c>
      <c r="F309" s="119"/>
      <c r="G309" s="118">
        <f t="shared" si="14"/>
        <v>0</v>
      </c>
      <c r="H309" s="118">
        <f t="shared" si="15"/>
        <v>0</v>
      </c>
      <c r="I309" s="120">
        <f>H309*'BS MXH'!$I$10</f>
        <v>0</v>
      </c>
    </row>
    <row r="310" spans="1:9" ht="14.25" customHeight="1" x14ac:dyDescent="0.2">
      <c r="A310" s="265">
        <v>84551191000</v>
      </c>
      <c r="B310" s="119" t="s">
        <v>7780</v>
      </c>
      <c r="C310" s="119" t="s">
        <v>2087</v>
      </c>
      <c r="D310" s="119"/>
      <c r="E310" s="35">
        <v>27906.21</v>
      </c>
      <c r="F310" s="119"/>
      <c r="G310" s="118">
        <f t="shared" si="14"/>
        <v>0</v>
      </c>
      <c r="H310" s="118">
        <f t="shared" si="15"/>
        <v>0</v>
      </c>
      <c r="I310" s="120">
        <f>H310*'BS MXH'!$I$10</f>
        <v>0</v>
      </c>
    </row>
    <row r="311" spans="1:9" ht="14.25" customHeight="1" x14ac:dyDescent="0.2">
      <c r="A311" s="265">
        <v>84551201000</v>
      </c>
      <c r="B311" s="119" t="s">
        <v>7781</v>
      </c>
      <c r="C311" s="119" t="s">
        <v>2090</v>
      </c>
      <c r="D311" s="119"/>
      <c r="E311" s="35">
        <v>29914.59</v>
      </c>
      <c r="F311" s="119"/>
      <c r="G311" s="118">
        <f t="shared" si="14"/>
        <v>0</v>
      </c>
      <c r="H311" s="118">
        <f t="shared" si="15"/>
        <v>0</v>
      </c>
      <c r="I311" s="120">
        <f>H311*'BS MXH'!$I$10</f>
        <v>0</v>
      </c>
    </row>
    <row r="312" spans="1:9" ht="14.25" customHeight="1" x14ac:dyDescent="0.2">
      <c r="A312" s="265">
        <v>84551301000</v>
      </c>
      <c r="B312" s="119" t="s">
        <v>7782</v>
      </c>
      <c r="C312" s="119" t="s">
        <v>2091</v>
      </c>
      <c r="D312" s="119"/>
      <c r="E312" s="35">
        <v>35712.17</v>
      </c>
      <c r="F312" s="119"/>
      <c r="G312" s="118">
        <f t="shared" si="14"/>
        <v>0</v>
      </c>
      <c r="H312" s="118">
        <f t="shared" si="15"/>
        <v>0</v>
      </c>
      <c r="I312" s="120">
        <f>H312*'BS MXH'!$I$10</f>
        <v>0</v>
      </c>
    </row>
    <row r="313" spans="1:9" ht="14.25" customHeight="1" x14ac:dyDescent="0.2">
      <c r="A313" s="265">
        <v>84551401000</v>
      </c>
      <c r="B313" s="119" t="s">
        <v>7783</v>
      </c>
      <c r="C313" s="119" t="s">
        <v>2101</v>
      </c>
      <c r="D313" s="119"/>
      <c r="E313" s="35">
        <v>39031.43</v>
      </c>
      <c r="F313" s="119"/>
      <c r="G313" s="118">
        <f t="shared" si="14"/>
        <v>0</v>
      </c>
      <c r="H313" s="118">
        <f t="shared" si="15"/>
        <v>0</v>
      </c>
      <c r="I313" s="120">
        <f>H313*'BS MXH'!$I$10</f>
        <v>0</v>
      </c>
    </row>
    <row r="314" spans="1:9" ht="14.25" customHeight="1" x14ac:dyDescent="0.2">
      <c r="A314" s="265">
        <v>84551501000</v>
      </c>
      <c r="B314" s="119" t="s">
        <v>7784</v>
      </c>
      <c r="C314" s="119" t="s">
        <v>2102</v>
      </c>
      <c r="D314" s="119"/>
      <c r="E314" s="35">
        <v>53206.73</v>
      </c>
      <c r="F314" s="119"/>
      <c r="G314" s="118">
        <f t="shared" si="14"/>
        <v>0</v>
      </c>
      <c r="H314" s="118">
        <f t="shared" si="15"/>
        <v>0</v>
      </c>
      <c r="I314" s="120">
        <f>H314*'BS MXH'!$I$10</f>
        <v>0</v>
      </c>
    </row>
    <row r="315" spans="1:9" ht="14.25" customHeight="1" x14ac:dyDescent="0.2">
      <c r="A315" s="265">
        <v>84551511000</v>
      </c>
      <c r="B315" s="119" t="s">
        <v>7785</v>
      </c>
      <c r="C315" s="119" t="s">
        <v>2102</v>
      </c>
      <c r="D315" s="119"/>
      <c r="E315" s="35">
        <v>55053.11</v>
      </c>
      <c r="F315" s="119"/>
      <c r="G315" s="118">
        <f t="shared" si="14"/>
        <v>0</v>
      </c>
      <c r="H315" s="118">
        <f t="shared" si="15"/>
        <v>0</v>
      </c>
      <c r="I315" s="120">
        <f>H315*'BS MXH'!$I$10</f>
        <v>0</v>
      </c>
    </row>
    <row r="316" spans="1:9" ht="14.25" customHeight="1" x14ac:dyDescent="0.2">
      <c r="A316" s="265">
        <v>84551521000</v>
      </c>
      <c r="B316" s="119" t="s">
        <v>7786</v>
      </c>
      <c r="C316" s="119" t="s">
        <v>2104</v>
      </c>
      <c r="D316" s="119"/>
      <c r="E316" s="35">
        <v>58465.15</v>
      </c>
      <c r="F316" s="119"/>
      <c r="G316" s="118">
        <f t="shared" si="14"/>
        <v>0</v>
      </c>
      <c r="H316" s="118">
        <f t="shared" si="15"/>
        <v>0</v>
      </c>
      <c r="I316" s="120">
        <f>H316*'BS MXH'!$I$10</f>
        <v>0</v>
      </c>
    </row>
    <row r="317" spans="1:9" ht="14.25" customHeight="1" x14ac:dyDescent="0.2">
      <c r="A317" s="265">
        <v>84551801000</v>
      </c>
      <c r="B317" s="119" t="s">
        <v>7787</v>
      </c>
      <c r="C317" s="119" t="s">
        <v>2090</v>
      </c>
      <c r="D317" s="119"/>
      <c r="E317" s="35">
        <v>31315.74</v>
      </c>
      <c r="F317" s="119"/>
      <c r="G317" s="118">
        <f t="shared" si="14"/>
        <v>0</v>
      </c>
      <c r="H317" s="118">
        <f t="shared" si="15"/>
        <v>0</v>
      </c>
      <c r="I317" s="120">
        <f>H317*'BS MXH'!$I$10</f>
        <v>0</v>
      </c>
    </row>
    <row r="318" spans="1:9" ht="14.25" customHeight="1" x14ac:dyDescent="0.2">
      <c r="A318" s="265">
        <v>84551821000</v>
      </c>
      <c r="B318" s="119" t="s">
        <v>7788</v>
      </c>
      <c r="C318" s="119" t="s">
        <v>2091</v>
      </c>
      <c r="D318" s="119"/>
      <c r="E318" s="35">
        <v>33625.85</v>
      </c>
      <c r="F318" s="119"/>
      <c r="G318" s="118">
        <f t="shared" si="14"/>
        <v>0</v>
      </c>
      <c r="H318" s="118">
        <f t="shared" si="15"/>
        <v>0</v>
      </c>
      <c r="I318" s="120">
        <f>H318*'BS MXH'!$I$10</f>
        <v>0</v>
      </c>
    </row>
    <row r="319" spans="1:9" ht="14.25" customHeight="1" x14ac:dyDescent="0.2">
      <c r="A319" s="265">
        <v>84551841000</v>
      </c>
      <c r="B319" s="119" t="s">
        <v>7789</v>
      </c>
      <c r="C319" s="119" t="s">
        <v>2101</v>
      </c>
      <c r="D319" s="119"/>
      <c r="E319" s="35">
        <v>36405.919999999998</v>
      </c>
      <c r="F319" s="119"/>
      <c r="G319" s="118">
        <f t="shared" si="14"/>
        <v>0</v>
      </c>
      <c r="H319" s="118">
        <f t="shared" si="15"/>
        <v>0</v>
      </c>
      <c r="I319" s="120">
        <f>H319*'BS MXH'!$I$10</f>
        <v>0</v>
      </c>
    </row>
    <row r="320" spans="1:9" ht="14.25" customHeight="1" x14ac:dyDescent="0.2">
      <c r="A320" s="265">
        <v>84551861000</v>
      </c>
      <c r="B320" s="119" t="s">
        <v>7790</v>
      </c>
      <c r="C320" s="119" t="s">
        <v>2102</v>
      </c>
      <c r="D320" s="119"/>
      <c r="E320" s="35">
        <v>51646.85</v>
      </c>
      <c r="F320" s="119"/>
      <c r="G320" s="118">
        <f t="shared" si="14"/>
        <v>0</v>
      </c>
      <c r="H320" s="118">
        <f t="shared" si="15"/>
        <v>0</v>
      </c>
      <c r="I320" s="120">
        <f>H320*'BS MXH'!$I$10</f>
        <v>0</v>
      </c>
    </row>
    <row r="321" spans="1:9" ht="14.25" customHeight="1" x14ac:dyDescent="0.2">
      <c r="A321" s="265">
        <v>84551881000</v>
      </c>
      <c r="B321" s="119" t="s">
        <v>7791</v>
      </c>
      <c r="C321" s="119" t="s">
        <v>2104</v>
      </c>
      <c r="D321" s="119"/>
      <c r="E321" s="35">
        <v>52646.06</v>
      </c>
      <c r="F321" s="119"/>
      <c r="G321" s="118">
        <f t="shared" si="14"/>
        <v>0</v>
      </c>
      <c r="H321" s="118">
        <f t="shared" si="15"/>
        <v>0</v>
      </c>
      <c r="I321" s="120">
        <f>H321*'BS MXH'!$I$10</f>
        <v>0</v>
      </c>
    </row>
    <row r="322" spans="1:9" ht="14.25" customHeight="1" x14ac:dyDescent="0.2">
      <c r="A322" s="265">
        <v>84551901000</v>
      </c>
      <c r="B322" s="119" t="s">
        <v>7792</v>
      </c>
      <c r="C322" s="119" t="s">
        <v>2104</v>
      </c>
      <c r="D322" s="119"/>
      <c r="E322" s="35">
        <v>54001.49</v>
      </c>
      <c r="F322" s="119"/>
      <c r="G322" s="118">
        <f t="shared" si="14"/>
        <v>0</v>
      </c>
      <c r="H322" s="118">
        <f t="shared" si="15"/>
        <v>0</v>
      </c>
      <c r="I322" s="120">
        <f>H322*'BS MXH'!$I$10</f>
        <v>0</v>
      </c>
    </row>
    <row r="323" spans="1:9" ht="14.25" customHeight="1" x14ac:dyDescent="0.2">
      <c r="A323" s="265">
        <v>84551921000</v>
      </c>
      <c r="B323" s="119" t="s">
        <v>7793</v>
      </c>
      <c r="C323" s="119" t="s">
        <v>2134</v>
      </c>
      <c r="D323" s="119"/>
      <c r="E323" s="35">
        <v>56450.11</v>
      </c>
      <c r="F323" s="119"/>
      <c r="G323" s="118">
        <f t="shared" si="14"/>
        <v>0</v>
      </c>
      <c r="H323" s="118">
        <f t="shared" si="15"/>
        <v>0</v>
      </c>
      <c r="I323" s="120">
        <f>H323*'BS MXH'!$I$10</f>
        <v>0</v>
      </c>
    </row>
    <row r="324" spans="1:9" ht="14.25" customHeight="1" x14ac:dyDescent="0.2">
      <c r="A324" s="265">
        <v>84551941000</v>
      </c>
      <c r="B324" s="119" t="s">
        <v>7794</v>
      </c>
      <c r="C324" s="119" t="s">
        <v>2090</v>
      </c>
      <c r="D324" s="119"/>
      <c r="E324" s="35">
        <v>32072.58</v>
      </c>
      <c r="F324" s="119"/>
      <c r="G324" s="118">
        <f t="shared" si="14"/>
        <v>0</v>
      </c>
      <c r="H324" s="118">
        <f t="shared" si="15"/>
        <v>0</v>
      </c>
      <c r="I324" s="120">
        <f>H324*'BS MXH'!$I$10</f>
        <v>0</v>
      </c>
    </row>
    <row r="325" spans="1:9" ht="14.25" customHeight="1" x14ac:dyDescent="0.2">
      <c r="A325" s="265">
        <v>84551961000</v>
      </c>
      <c r="B325" s="119" t="s">
        <v>7795</v>
      </c>
      <c r="C325" s="119" t="s">
        <v>2091</v>
      </c>
      <c r="D325" s="119"/>
      <c r="E325" s="35">
        <v>33625.85</v>
      </c>
      <c r="F325" s="119"/>
      <c r="G325" s="118">
        <f t="shared" si="14"/>
        <v>0</v>
      </c>
      <c r="H325" s="118">
        <f t="shared" si="15"/>
        <v>0</v>
      </c>
      <c r="I325" s="120">
        <f>H325*'BS MXH'!$I$10</f>
        <v>0</v>
      </c>
    </row>
    <row r="326" spans="1:9" ht="14.25" customHeight="1" x14ac:dyDescent="0.2">
      <c r="A326" s="265">
        <v>84551981000</v>
      </c>
      <c r="B326" s="119" t="s">
        <v>7796</v>
      </c>
      <c r="C326" s="119" t="s">
        <v>2101</v>
      </c>
      <c r="D326" s="119"/>
      <c r="E326" s="35">
        <v>36455.4</v>
      </c>
      <c r="F326" s="119"/>
      <c r="G326" s="118">
        <f t="shared" si="14"/>
        <v>0</v>
      </c>
      <c r="H326" s="118">
        <f t="shared" si="15"/>
        <v>0</v>
      </c>
      <c r="I326" s="120">
        <f>H326*'BS MXH'!$I$10</f>
        <v>0</v>
      </c>
    </row>
    <row r="327" spans="1:9" ht="14.25" customHeight="1" x14ac:dyDescent="0.2">
      <c r="A327" s="265">
        <v>84552001000</v>
      </c>
      <c r="B327" s="119" t="s">
        <v>7797</v>
      </c>
      <c r="C327" s="119" t="s">
        <v>2102</v>
      </c>
      <c r="D327" s="119"/>
      <c r="E327" s="35">
        <v>50825.68</v>
      </c>
      <c r="F327" s="119"/>
      <c r="G327" s="118">
        <f t="shared" si="14"/>
        <v>0</v>
      </c>
      <c r="H327" s="118">
        <f t="shared" si="15"/>
        <v>0</v>
      </c>
      <c r="I327" s="120">
        <f>H327*'BS MXH'!$I$10</f>
        <v>0</v>
      </c>
    </row>
    <row r="328" spans="1:9" ht="14.25" customHeight="1" x14ac:dyDescent="0.2">
      <c r="A328" s="265">
        <v>84552021000</v>
      </c>
      <c r="B328" s="119" t="s">
        <v>7798</v>
      </c>
      <c r="C328" s="119" t="s">
        <v>2104</v>
      </c>
      <c r="D328" s="119"/>
      <c r="E328" s="35">
        <v>53887.72</v>
      </c>
      <c r="F328" s="119"/>
      <c r="G328" s="118">
        <f t="shared" si="14"/>
        <v>0</v>
      </c>
      <c r="H328" s="118">
        <f t="shared" si="15"/>
        <v>0</v>
      </c>
      <c r="I328" s="120">
        <f>H328*'BS MXH'!$I$10</f>
        <v>0</v>
      </c>
    </row>
    <row r="329" spans="1:9" ht="14.25" customHeight="1" x14ac:dyDescent="0.2">
      <c r="A329" s="265">
        <v>84552041000</v>
      </c>
      <c r="B329" s="119" t="s">
        <v>7799</v>
      </c>
      <c r="C329" s="119" t="s">
        <v>2134</v>
      </c>
      <c r="D329" s="119"/>
      <c r="E329" s="35">
        <v>56148.38</v>
      </c>
      <c r="F329" s="119"/>
      <c r="G329" s="118">
        <f t="shared" si="14"/>
        <v>0</v>
      </c>
      <c r="H329" s="118">
        <f t="shared" si="15"/>
        <v>0</v>
      </c>
      <c r="I329" s="120">
        <f>H329*'BS MXH'!$I$10</f>
        <v>0</v>
      </c>
    </row>
  </sheetData>
  <mergeCells count="6">
    <mergeCell ref="C14:D14"/>
    <mergeCell ref="A3:A4"/>
    <mergeCell ref="B8:C8"/>
    <mergeCell ref="C15:D15"/>
    <mergeCell ref="A1:I1"/>
    <mergeCell ref="A2:I2"/>
  </mergeCells>
  <conditionalFormatting sqref="A66:I75 A17:I64 A77:I139 A141:I203 A205:I266 A268:I329">
    <cfRule type="expression" dxfId="9" priority="1">
      <formula>MOD(ROW(),2)=0</formula>
    </cfRule>
  </conditionalFormatting>
  <hyperlinks>
    <hyperlink ref="H5" location="indice!A1" display="INDICE"/>
    <hyperlink ref="H6" location="'ACCESSORI - ACCESSORIES'!A1" display="ACCESSORI"/>
    <hyperlink ref="I6" location="'ACCESSORI - ACCESSORIES'!A1" display="ACCESSORIES"/>
  </hyperlinks>
  <pageMargins left="0.7" right="0.7" top="0.75" bottom="0.75" header="0.3" footer="0.3"/>
  <pageSetup paperSize="9" orientation="portrait" horizontalDpi="4294967292" verticalDpi="4294967292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Normal="100" zoomScalePageLayoutView="120" workbookViewId="0">
      <selection activeCell="A3" sqref="A3:I4"/>
    </sheetView>
  </sheetViews>
  <sheetFormatPr defaultColWidth="10.85546875" defaultRowHeight="14.25" customHeight="1" x14ac:dyDescent="0.2"/>
  <cols>
    <col min="1" max="1" width="16.140625" style="41" customWidth="1"/>
    <col min="2" max="2" width="46.85546875" style="42" bestFit="1" customWidth="1"/>
    <col min="3" max="3" width="15.42578125" style="41" bestFit="1" customWidth="1"/>
    <col min="4" max="4" width="11.42578125" style="41" customWidth="1"/>
    <col min="5" max="5" width="8.42578125" style="41" bestFit="1" customWidth="1"/>
    <col min="6" max="6" width="13.85546875" style="41" bestFit="1" customWidth="1"/>
    <col min="7" max="7" width="15.42578125" style="41" bestFit="1" customWidth="1"/>
    <col min="8" max="8" width="16.85546875" style="41" bestFit="1" customWidth="1"/>
    <col min="9" max="9" width="17.140625" style="44" bestFit="1" customWidth="1"/>
    <col min="10" max="10" width="17.140625" style="41" bestFit="1" customWidth="1"/>
    <col min="11" max="11" width="15.42578125" style="41" bestFit="1" customWidth="1"/>
    <col min="12" max="12" width="11.85546875" style="41" bestFit="1" customWidth="1"/>
    <col min="13" max="13" width="17.140625" style="41" bestFit="1" customWidth="1"/>
    <col min="14" max="16384" width="10.85546875" style="41"/>
  </cols>
  <sheetData>
    <row r="1" spans="1:9" ht="14.25" customHeight="1" x14ac:dyDescent="0.2">
      <c r="A1" s="317" t="s">
        <v>8513</v>
      </c>
      <c r="B1" s="317"/>
      <c r="C1" s="317"/>
      <c r="D1" s="317"/>
      <c r="E1" s="317"/>
      <c r="F1" s="317"/>
      <c r="G1" s="317"/>
      <c r="H1" s="317"/>
      <c r="I1" s="317"/>
    </row>
    <row r="2" spans="1:9" ht="14.25" customHeight="1" x14ac:dyDescent="0.2">
      <c r="A2" s="317" t="s">
        <v>8514</v>
      </c>
      <c r="B2" s="317"/>
      <c r="C2" s="317"/>
      <c r="D2" s="317"/>
      <c r="E2" s="317"/>
      <c r="F2" s="317"/>
      <c r="G2" s="317"/>
      <c r="H2" s="317"/>
      <c r="I2" s="317"/>
    </row>
    <row r="3" spans="1:9" ht="14.25" customHeight="1" x14ac:dyDescent="0.2">
      <c r="A3" s="292" t="s">
        <v>2236</v>
      </c>
      <c r="B3" s="292"/>
      <c r="C3" s="292"/>
      <c r="D3" s="292"/>
      <c r="E3" s="292"/>
      <c r="F3" s="292"/>
      <c r="G3" s="292"/>
      <c r="H3" s="292"/>
      <c r="I3" s="292"/>
    </row>
    <row r="4" spans="1:9" ht="14.25" customHeight="1" x14ac:dyDescent="0.2">
      <c r="A4" s="292"/>
      <c r="B4" s="292"/>
      <c r="C4" s="292"/>
      <c r="D4" s="292"/>
      <c r="E4" s="292"/>
      <c r="F4" s="292"/>
      <c r="G4" s="292"/>
      <c r="H4" s="292"/>
      <c r="I4" s="292"/>
    </row>
    <row r="5" spans="1:9" ht="14.25" customHeight="1" x14ac:dyDescent="0.2">
      <c r="A5" s="303" t="s">
        <v>2237</v>
      </c>
      <c r="B5" s="303"/>
      <c r="C5" s="303"/>
      <c r="D5" s="303"/>
      <c r="E5" s="303"/>
      <c r="F5" s="303"/>
      <c r="G5" s="303"/>
      <c r="H5" s="182" t="s">
        <v>2224</v>
      </c>
      <c r="I5" s="159"/>
    </row>
    <row r="6" spans="1:9" ht="14.25" customHeight="1" x14ac:dyDescent="0.2">
      <c r="A6" s="303"/>
      <c r="B6" s="303"/>
      <c r="C6" s="303"/>
      <c r="D6" s="303"/>
      <c r="E6" s="303"/>
      <c r="F6" s="303"/>
      <c r="G6" s="303"/>
      <c r="H6" s="162"/>
      <c r="I6" s="159"/>
    </row>
    <row r="7" spans="1:9" ht="14.25" customHeight="1" x14ac:dyDescent="0.2">
      <c r="A7" s="303"/>
      <c r="B7" s="303"/>
      <c r="C7" s="303"/>
      <c r="D7" s="303"/>
      <c r="E7" s="303"/>
      <c r="F7" s="303"/>
      <c r="G7" s="303"/>
      <c r="H7" s="162"/>
      <c r="I7" s="163"/>
    </row>
    <row r="8" spans="1:9" ht="14.25" customHeight="1" x14ac:dyDescent="0.2">
      <c r="A8" s="304" t="s">
        <v>2238</v>
      </c>
      <c r="B8" s="304"/>
      <c r="C8" s="304"/>
      <c r="D8" s="304"/>
      <c r="E8" s="304"/>
      <c r="F8" s="304"/>
      <c r="G8" s="304"/>
      <c r="H8" s="173" t="s">
        <v>2223</v>
      </c>
      <c r="I8" s="156">
        <f>IF(indice!$C$142="",indice!$D$7,indice!$C$142)</f>
        <v>0</v>
      </c>
    </row>
    <row r="9" spans="1:9" ht="14.25" customHeight="1" x14ac:dyDescent="0.2">
      <c r="A9" s="304"/>
      <c r="B9" s="304"/>
      <c r="C9" s="304"/>
      <c r="D9" s="304"/>
      <c r="E9" s="304"/>
      <c r="F9" s="304"/>
      <c r="G9" s="304"/>
      <c r="H9" s="173" t="s">
        <v>2221</v>
      </c>
      <c r="I9" s="156">
        <f>indice!$E$10</f>
        <v>0</v>
      </c>
    </row>
    <row r="10" spans="1:9" ht="14.25" customHeight="1" x14ac:dyDescent="0.2">
      <c r="A10" s="304"/>
      <c r="B10" s="304"/>
      <c r="C10" s="304"/>
      <c r="D10" s="304"/>
      <c r="E10" s="304"/>
      <c r="F10" s="304"/>
      <c r="G10" s="304"/>
      <c r="H10" s="173" t="s">
        <v>2221</v>
      </c>
      <c r="I10" s="156">
        <f>indice!$F$10</f>
        <v>0</v>
      </c>
    </row>
    <row r="11" spans="1:9" ht="14.25" customHeight="1" x14ac:dyDescent="0.2">
      <c r="A11" s="55" t="s">
        <v>137</v>
      </c>
      <c r="B11" s="55" t="s">
        <v>2194</v>
      </c>
      <c r="C11" s="91"/>
      <c r="D11" s="91"/>
      <c r="E11" s="55" t="s">
        <v>143</v>
      </c>
      <c r="F11" s="67" t="s">
        <v>145</v>
      </c>
      <c r="G11" s="67" t="s">
        <v>2223</v>
      </c>
      <c r="H11" s="67" t="s">
        <v>148</v>
      </c>
      <c r="I11" s="68" t="s">
        <v>150</v>
      </c>
    </row>
    <row r="12" spans="1:9" ht="14.25" customHeight="1" x14ac:dyDescent="0.2">
      <c r="A12" s="56" t="s">
        <v>138</v>
      </c>
      <c r="B12" s="56" t="s">
        <v>2195</v>
      </c>
      <c r="C12" s="93"/>
      <c r="D12" s="93"/>
      <c r="E12" s="56" t="s">
        <v>144</v>
      </c>
      <c r="F12" s="69" t="s">
        <v>146</v>
      </c>
      <c r="G12" s="69" t="s">
        <v>147</v>
      </c>
      <c r="H12" s="69" t="s">
        <v>149</v>
      </c>
      <c r="I12" s="70" t="s">
        <v>151</v>
      </c>
    </row>
    <row r="13" spans="1:9" ht="14.25" customHeight="1" x14ac:dyDescent="0.2">
      <c r="A13" s="22"/>
      <c r="B13" s="22"/>
      <c r="C13" s="22"/>
      <c r="D13" s="22"/>
      <c r="E13" s="36" t="s">
        <v>15</v>
      </c>
      <c r="F13" s="36"/>
      <c r="G13" s="36"/>
      <c r="H13" s="36" t="str">
        <f>E13</f>
        <v>€</v>
      </c>
      <c r="I13" s="24" t="e">
        <f>#REF!</f>
        <v>#REF!</v>
      </c>
    </row>
    <row r="14" spans="1:9" ht="14.25" customHeight="1" x14ac:dyDescent="0.2">
      <c r="A14" s="22">
        <v>17030180000</v>
      </c>
      <c r="B14" s="22" t="s">
        <v>2658</v>
      </c>
      <c r="C14" s="22"/>
      <c r="D14" s="22"/>
      <c r="E14" s="36">
        <v>123.67</v>
      </c>
      <c r="F14" s="35"/>
      <c r="G14" s="36">
        <f t="shared" ref="G14:G20" si="0">IF(F14="",IF($I$8="","",$I$8),F14)</f>
        <v>0</v>
      </c>
      <c r="H14" s="36">
        <f>ROUND(E14*(G14),2)</f>
        <v>0</v>
      </c>
      <c r="I14" s="24">
        <f>H14*'BS MXH'!$I$10</f>
        <v>0</v>
      </c>
    </row>
    <row r="15" spans="1:9" ht="14.25" customHeight="1" x14ac:dyDescent="0.2">
      <c r="A15" s="22">
        <v>17030190000</v>
      </c>
      <c r="B15" s="22" t="s">
        <v>2659</v>
      </c>
      <c r="C15" s="22"/>
      <c r="D15" s="22"/>
      <c r="E15" s="36">
        <v>123.67</v>
      </c>
      <c r="F15" s="35"/>
      <c r="G15" s="36">
        <f t="shared" si="0"/>
        <v>0</v>
      </c>
      <c r="H15" s="36">
        <f t="shared" ref="H15:H20" si="1">ROUND(E15*(G15),2)</f>
        <v>0</v>
      </c>
      <c r="I15" s="24">
        <f>H15*'BS MXH'!$I$10</f>
        <v>0</v>
      </c>
    </row>
    <row r="16" spans="1:9" ht="14.25" customHeight="1" x14ac:dyDescent="0.2">
      <c r="A16" s="22">
        <v>17030200000</v>
      </c>
      <c r="B16" s="22" t="s">
        <v>2660</v>
      </c>
      <c r="C16" s="22"/>
      <c r="D16" s="22"/>
      <c r="E16" s="36">
        <v>123.67</v>
      </c>
      <c r="F16" s="35"/>
      <c r="G16" s="36">
        <f t="shared" si="0"/>
        <v>0</v>
      </c>
      <c r="H16" s="36">
        <f t="shared" si="1"/>
        <v>0</v>
      </c>
      <c r="I16" s="24">
        <f>H16*'BS MXH'!$I$10</f>
        <v>0</v>
      </c>
    </row>
    <row r="17" spans="1:9" ht="14.25" customHeight="1" x14ac:dyDescent="0.2">
      <c r="A17" s="22">
        <v>17031090000</v>
      </c>
      <c r="B17" s="22" t="s">
        <v>4506</v>
      </c>
      <c r="C17" s="22"/>
      <c r="D17" s="22"/>
      <c r="E17" s="36">
        <v>123.67</v>
      </c>
      <c r="F17" s="35"/>
      <c r="G17" s="36">
        <f t="shared" si="0"/>
        <v>0</v>
      </c>
      <c r="H17" s="36">
        <f t="shared" si="1"/>
        <v>0</v>
      </c>
      <c r="I17" s="24">
        <f>H17*'BS MXH'!$I$10</f>
        <v>0</v>
      </c>
    </row>
    <row r="18" spans="1:9" ht="14.25" customHeight="1" x14ac:dyDescent="0.2">
      <c r="A18" s="22">
        <v>17030210000</v>
      </c>
      <c r="B18" s="22" t="s">
        <v>2661</v>
      </c>
      <c r="C18" s="22"/>
      <c r="D18" s="22"/>
      <c r="E18" s="36">
        <v>178.07</v>
      </c>
      <c r="F18" s="35"/>
      <c r="G18" s="36">
        <f t="shared" si="0"/>
        <v>0</v>
      </c>
      <c r="H18" s="36">
        <f t="shared" si="1"/>
        <v>0</v>
      </c>
      <c r="I18" s="24">
        <f>H18*'BS MXH'!$I$10</f>
        <v>0</v>
      </c>
    </row>
    <row r="19" spans="1:9" ht="14.25" customHeight="1" x14ac:dyDescent="0.2">
      <c r="A19" s="22">
        <v>17033120000</v>
      </c>
      <c r="B19" s="22" t="s">
        <v>4507</v>
      </c>
      <c r="C19" s="22"/>
      <c r="D19" s="22"/>
      <c r="E19" s="36">
        <v>217.72</v>
      </c>
      <c r="F19" s="35"/>
      <c r="G19" s="36">
        <f t="shared" si="0"/>
        <v>0</v>
      </c>
      <c r="H19" s="36">
        <f t="shared" si="1"/>
        <v>0</v>
      </c>
      <c r="I19" s="24">
        <f>H19*'BS MXH'!$I$10</f>
        <v>0</v>
      </c>
    </row>
    <row r="20" spans="1:9" ht="14.25" customHeight="1" x14ac:dyDescent="0.2">
      <c r="A20" s="22">
        <v>17033130000</v>
      </c>
      <c r="B20" s="22" t="s">
        <v>4508</v>
      </c>
      <c r="C20" s="22"/>
      <c r="D20" s="22"/>
      <c r="E20" s="36">
        <v>217.72</v>
      </c>
      <c r="F20" s="35"/>
      <c r="G20" s="36">
        <f t="shared" si="0"/>
        <v>0</v>
      </c>
      <c r="H20" s="36">
        <f t="shared" si="1"/>
        <v>0</v>
      </c>
      <c r="I20" s="24">
        <f>H20*'BS MXH'!$I$10</f>
        <v>0</v>
      </c>
    </row>
    <row r="21" spans="1:9" ht="14.25" customHeight="1" x14ac:dyDescent="0.2">
      <c r="B21" s="41"/>
      <c r="I21" s="42"/>
    </row>
  </sheetData>
  <mergeCells count="5">
    <mergeCell ref="A3:I4"/>
    <mergeCell ref="A5:G7"/>
    <mergeCell ref="A8:G10"/>
    <mergeCell ref="A1:I1"/>
    <mergeCell ref="A2:I2"/>
  </mergeCells>
  <conditionalFormatting sqref="A17:E18">
    <cfRule type="expression" dxfId="8" priority="148">
      <formula>MOD(ROW(),2)=0</formula>
    </cfRule>
  </conditionalFormatting>
  <conditionalFormatting sqref="G19:I19">
    <cfRule type="expression" dxfId="7" priority="2">
      <formula>MOD(ROW(),2)=0</formula>
    </cfRule>
  </conditionalFormatting>
  <conditionalFormatting sqref="G20:I20">
    <cfRule type="expression" dxfId="6" priority="1">
      <formula>MOD(ROW(),2)=0</formula>
    </cfRule>
  </conditionalFormatting>
  <conditionalFormatting sqref="A14:F20">
    <cfRule type="expression" dxfId="5" priority="80">
      <formula>MOD(ROW(),2)=0</formula>
    </cfRule>
  </conditionalFormatting>
  <conditionalFormatting sqref="G14:I14">
    <cfRule type="expression" dxfId="4" priority="7">
      <formula>MOD(ROW(),2)=0</formula>
    </cfRule>
  </conditionalFormatting>
  <conditionalFormatting sqref="G15:I15">
    <cfRule type="expression" dxfId="3" priority="6">
      <formula>MOD(ROW(),2)=0</formula>
    </cfRule>
  </conditionalFormatting>
  <conditionalFormatting sqref="G16:I16">
    <cfRule type="expression" dxfId="2" priority="5">
      <formula>MOD(ROW(),2)=0</formula>
    </cfRule>
  </conditionalFormatting>
  <conditionalFormatting sqref="G17:I17">
    <cfRule type="expression" dxfId="1" priority="4">
      <formula>MOD(ROW(),2)=0</formula>
    </cfRule>
  </conditionalFormatting>
  <conditionalFormatting sqref="G18:I18">
    <cfRule type="expression" dxfId="0" priority="3">
      <formula>MOD(ROW(),2)=0</formula>
    </cfRule>
  </conditionalFormatting>
  <hyperlinks>
    <hyperlink ref="H5" location="indice!A1" display="INDICE"/>
  </hyperlinks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zoomScale="120" zoomScaleNormal="120" zoomScalePageLayoutView="120" workbookViewId="0"/>
  </sheetViews>
  <sheetFormatPr defaultColWidth="10.85546875" defaultRowHeight="12.75" x14ac:dyDescent="0.2"/>
  <cols>
    <col min="1" max="1" width="7.140625" style="129" bestFit="1" customWidth="1"/>
    <col min="2" max="2" width="14.140625" style="129" bestFit="1" customWidth="1"/>
    <col min="3" max="3" width="8.85546875" style="129" bestFit="1" customWidth="1"/>
    <col min="4" max="4" width="22.140625" style="129" bestFit="1" customWidth="1"/>
    <col min="5" max="5" width="12" style="129" customWidth="1"/>
    <col min="6" max="16384" width="10.85546875" style="129"/>
  </cols>
  <sheetData>
    <row r="1" spans="1:5" x14ac:dyDescent="0.2">
      <c r="A1" s="128" t="s">
        <v>2194</v>
      </c>
      <c r="B1" s="128" t="s">
        <v>3572</v>
      </c>
      <c r="C1" s="128" t="s">
        <v>3573</v>
      </c>
      <c r="D1" s="128" t="s">
        <v>3574</v>
      </c>
      <c r="E1" s="128" t="s">
        <v>143</v>
      </c>
    </row>
    <row r="2" spans="1:5" x14ac:dyDescent="0.2">
      <c r="A2" s="130" t="s">
        <v>3665</v>
      </c>
      <c r="B2" s="130" t="s">
        <v>3676</v>
      </c>
      <c r="C2" s="130">
        <v>10</v>
      </c>
      <c r="D2" s="130" t="s">
        <v>3680</v>
      </c>
      <c r="E2" s="129">
        <v>44.96</v>
      </c>
    </row>
    <row r="3" spans="1:5" x14ac:dyDescent="0.2">
      <c r="A3" s="130" t="s">
        <v>3605</v>
      </c>
      <c r="B3" s="130" t="s">
        <v>8356</v>
      </c>
      <c r="C3" s="130">
        <v>10</v>
      </c>
      <c r="D3" s="130" t="s">
        <v>4348</v>
      </c>
      <c r="E3" s="129">
        <v>118.39</v>
      </c>
    </row>
    <row r="4" spans="1:5" x14ac:dyDescent="0.2">
      <c r="A4" s="130" t="s">
        <v>3605</v>
      </c>
      <c r="B4" s="130" t="s">
        <v>8357</v>
      </c>
      <c r="C4" s="130">
        <v>10</v>
      </c>
      <c r="D4" s="130" t="s">
        <v>4349</v>
      </c>
      <c r="E4" s="129">
        <v>122.06</v>
      </c>
    </row>
    <row r="5" spans="1:5" x14ac:dyDescent="0.2">
      <c r="A5" s="130" t="s">
        <v>3575</v>
      </c>
      <c r="B5" s="130" t="s">
        <v>3577</v>
      </c>
      <c r="C5" s="130">
        <v>10</v>
      </c>
      <c r="D5" s="130" t="s">
        <v>4350</v>
      </c>
      <c r="E5" s="129">
        <v>12.19</v>
      </c>
    </row>
    <row r="6" spans="1:5" x14ac:dyDescent="0.2">
      <c r="A6" s="130" t="s">
        <v>3575</v>
      </c>
      <c r="B6" s="130" t="s">
        <v>3587</v>
      </c>
      <c r="C6" s="130">
        <v>10</v>
      </c>
      <c r="D6" s="130" t="s">
        <v>3588</v>
      </c>
      <c r="E6" s="129">
        <v>24.95</v>
      </c>
    </row>
    <row r="7" spans="1:5" x14ac:dyDescent="0.2">
      <c r="A7" s="130" t="s">
        <v>3575</v>
      </c>
      <c r="B7" s="130" t="s">
        <v>5164</v>
      </c>
      <c r="C7" s="130">
        <v>10</v>
      </c>
      <c r="D7" s="130" t="s">
        <v>5165</v>
      </c>
      <c r="E7" s="129">
        <v>81.03</v>
      </c>
    </row>
    <row r="8" spans="1:5" x14ac:dyDescent="0.2">
      <c r="A8" s="130" t="s">
        <v>3575</v>
      </c>
      <c r="B8" s="130" t="s">
        <v>4540</v>
      </c>
      <c r="C8" s="130">
        <v>10</v>
      </c>
      <c r="D8" s="130" t="s">
        <v>5159</v>
      </c>
      <c r="E8" s="129">
        <v>69.63</v>
      </c>
    </row>
    <row r="9" spans="1:5" x14ac:dyDescent="0.2">
      <c r="A9" s="130" t="s">
        <v>3600</v>
      </c>
      <c r="B9" s="130" t="s">
        <v>3644</v>
      </c>
      <c r="C9" s="130">
        <v>10</v>
      </c>
      <c r="D9" s="130" t="s">
        <v>5176</v>
      </c>
      <c r="E9" s="129">
        <v>90.67</v>
      </c>
    </row>
    <row r="10" spans="1:5" x14ac:dyDescent="0.2">
      <c r="A10" s="130" t="s">
        <v>3665</v>
      </c>
      <c r="B10" s="130" t="s">
        <v>3669</v>
      </c>
      <c r="C10" s="130">
        <v>12</v>
      </c>
      <c r="D10" s="130" t="s">
        <v>3670</v>
      </c>
      <c r="E10" s="129">
        <v>18.53</v>
      </c>
    </row>
    <row r="11" spans="1:5" x14ac:dyDescent="0.2">
      <c r="A11" s="130" t="s">
        <v>3665</v>
      </c>
      <c r="B11" s="130" t="s">
        <v>3666</v>
      </c>
      <c r="C11" s="130">
        <v>12</v>
      </c>
      <c r="D11" s="130" t="s">
        <v>4535</v>
      </c>
      <c r="E11" s="129">
        <v>18.53</v>
      </c>
    </row>
    <row r="12" spans="1:5" x14ac:dyDescent="0.2">
      <c r="A12" s="130" t="s">
        <v>3665</v>
      </c>
      <c r="B12" s="130" t="s">
        <v>3676</v>
      </c>
      <c r="C12" s="130">
        <v>12</v>
      </c>
      <c r="D12" s="130" t="s">
        <v>3677</v>
      </c>
      <c r="E12" s="129">
        <v>44.96</v>
      </c>
    </row>
    <row r="13" spans="1:5" x14ac:dyDescent="0.2">
      <c r="A13" s="130" t="s">
        <v>3665</v>
      </c>
      <c r="B13" s="130" t="s">
        <v>3678</v>
      </c>
      <c r="C13" s="130">
        <v>12</v>
      </c>
      <c r="D13" s="130" t="s">
        <v>3679</v>
      </c>
      <c r="E13" s="129">
        <v>37.93</v>
      </c>
    </row>
    <row r="14" spans="1:5" x14ac:dyDescent="0.2">
      <c r="A14" s="130" t="s">
        <v>3665</v>
      </c>
      <c r="B14" s="130" t="s">
        <v>3676</v>
      </c>
      <c r="C14" s="130">
        <v>12</v>
      </c>
      <c r="D14" s="130" t="s">
        <v>3963</v>
      </c>
      <c r="E14" s="129">
        <v>44.96</v>
      </c>
    </row>
    <row r="15" spans="1:5" x14ac:dyDescent="0.2">
      <c r="A15" s="130" t="s">
        <v>3575</v>
      </c>
      <c r="B15" s="130" t="s">
        <v>3577</v>
      </c>
      <c r="C15" s="130">
        <v>12</v>
      </c>
      <c r="D15" s="130" t="s">
        <v>3578</v>
      </c>
      <c r="E15" s="129">
        <v>16.649999999999999</v>
      </c>
    </row>
    <row r="16" spans="1:5" x14ac:dyDescent="0.2">
      <c r="A16" s="130" t="s">
        <v>3575</v>
      </c>
      <c r="B16" s="130" t="s">
        <v>5164</v>
      </c>
      <c r="C16" s="130">
        <v>12</v>
      </c>
      <c r="D16" s="130" t="s">
        <v>5166</v>
      </c>
      <c r="E16" s="129">
        <v>84.66</v>
      </c>
    </row>
    <row r="17" spans="1:5" x14ac:dyDescent="0.2">
      <c r="A17" s="130" t="s">
        <v>3575</v>
      </c>
      <c r="B17" s="130" t="s">
        <v>3587</v>
      </c>
      <c r="C17" s="130">
        <v>12</v>
      </c>
      <c r="D17" s="130" t="s">
        <v>3589</v>
      </c>
      <c r="E17" s="129">
        <v>28.41</v>
      </c>
    </row>
    <row r="18" spans="1:5" x14ac:dyDescent="0.2">
      <c r="A18" s="130" t="s">
        <v>3575</v>
      </c>
      <c r="B18" s="130" t="s">
        <v>4540</v>
      </c>
      <c r="C18" s="130">
        <v>12</v>
      </c>
      <c r="D18" s="130" t="s">
        <v>4541</v>
      </c>
      <c r="E18" s="129">
        <v>75.42</v>
      </c>
    </row>
    <row r="19" spans="1:5" x14ac:dyDescent="0.2">
      <c r="A19" s="130" t="s">
        <v>3600</v>
      </c>
      <c r="B19" s="130" t="s">
        <v>3644</v>
      </c>
      <c r="C19" s="130">
        <v>12</v>
      </c>
      <c r="D19" s="130" t="s">
        <v>5177</v>
      </c>
      <c r="E19" s="129">
        <v>98.83</v>
      </c>
    </row>
    <row r="20" spans="1:5" x14ac:dyDescent="0.2">
      <c r="A20" s="130" t="s">
        <v>3600</v>
      </c>
      <c r="B20" s="130" t="s">
        <v>6770</v>
      </c>
      <c r="C20" s="130">
        <v>12</v>
      </c>
      <c r="D20" s="130" t="s">
        <v>6771</v>
      </c>
      <c r="E20" s="129">
        <v>108.16</v>
      </c>
    </row>
    <row r="21" spans="1:5" x14ac:dyDescent="0.2">
      <c r="A21" s="130" t="s">
        <v>3665</v>
      </c>
      <c r="B21" s="130" t="s">
        <v>3666</v>
      </c>
      <c r="C21" s="130">
        <v>14</v>
      </c>
      <c r="D21" s="130" t="s">
        <v>3667</v>
      </c>
      <c r="E21" s="129">
        <v>4.22</v>
      </c>
    </row>
    <row r="22" spans="1:5" x14ac:dyDescent="0.2">
      <c r="A22" s="130" t="s">
        <v>3665</v>
      </c>
      <c r="B22" s="130" t="s">
        <v>3669</v>
      </c>
      <c r="C22" s="130">
        <v>14</v>
      </c>
      <c r="D22" s="130" t="s">
        <v>3671</v>
      </c>
      <c r="E22" s="129">
        <v>16.02</v>
      </c>
    </row>
    <row r="23" spans="1:5" x14ac:dyDescent="0.2">
      <c r="A23" s="130" t="s">
        <v>3665</v>
      </c>
      <c r="B23" s="130" t="s">
        <v>3673</v>
      </c>
      <c r="C23" s="130">
        <v>14</v>
      </c>
      <c r="D23" s="130" t="s">
        <v>3674</v>
      </c>
      <c r="E23" s="129">
        <v>133.18</v>
      </c>
    </row>
    <row r="24" spans="1:5" x14ac:dyDescent="0.2">
      <c r="A24" s="130" t="s">
        <v>3665</v>
      </c>
      <c r="B24" s="130" t="s">
        <v>3676</v>
      </c>
      <c r="C24" s="130">
        <v>14</v>
      </c>
      <c r="D24" s="130" t="s">
        <v>3683</v>
      </c>
      <c r="E24" s="129">
        <v>109.93</v>
      </c>
    </row>
    <row r="25" spans="1:5" x14ac:dyDescent="0.2">
      <c r="A25" s="130" t="s">
        <v>3665</v>
      </c>
      <c r="B25" s="130" t="s">
        <v>3681</v>
      </c>
      <c r="C25" s="130">
        <v>14</v>
      </c>
      <c r="D25" s="130" t="s">
        <v>3684</v>
      </c>
      <c r="E25" s="129">
        <v>77.989999999999995</v>
      </c>
    </row>
    <row r="26" spans="1:5" x14ac:dyDescent="0.2">
      <c r="A26" s="130" t="s">
        <v>3605</v>
      </c>
      <c r="B26" s="130" t="s">
        <v>8356</v>
      </c>
      <c r="C26" s="130">
        <v>14</v>
      </c>
      <c r="D26" s="130" t="s">
        <v>3606</v>
      </c>
      <c r="E26" s="129">
        <v>139.38</v>
      </c>
    </row>
    <row r="27" spans="1:5" x14ac:dyDescent="0.2">
      <c r="A27" s="130" t="s">
        <v>3605</v>
      </c>
      <c r="B27" s="130" t="s">
        <v>8357</v>
      </c>
      <c r="C27" s="130">
        <v>14</v>
      </c>
      <c r="D27" s="130" t="s">
        <v>3607</v>
      </c>
      <c r="E27" s="129">
        <v>143.06</v>
      </c>
    </row>
    <row r="28" spans="1:5" x14ac:dyDescent="0.2">
      <c r="A28" s="130" t="s">
        <v>3575</v>
      </c>
      <c r="B28" s="130" t="s">
        <v>3577</v>
      </c>
      <c r="C28" s="130">
        <v>14</v>
      </c>
      <c r="D28" s="130" t="s">
        <v>3579</v>
      </c>
      <c r="E28" s="129">
        <v>17.89</v>
      </c>
    </row>
    <row r="29" spans="1:5" x14ac:dyDescent="0.2">
      <c r="A29" s="130" t="s">
        <v>3575</v>
      </c>
      <c r="B29" s="130" t="s">
        <v>3587</v>
      </c>
      <c r="C29" s="130">
        <v>14</v>
      </c>
      <c r="D29" s="130" t="s">
        <v>3590</v>
      </c>
      <c r="E29" s="129">
        <v>33.08</v>
      </c>
    </row>
    <row r="30" spans="1:5" x14ac:dyDescent="0.2">
      <c r="A30" s="130" t="s">
        <v>3575</v>
      </c>
      <c r="B30" s="130" t="s">
        <v>5164</v>
      </c>
      <c r="C30" s="130">
        <v>14</v>
      </c>
      <c r="D30" s="130" t="s">
        <v>5167</v>
      </c>
      <c r="E30" s="129">
        <v>97.29</v>
      </c>
    </row>
    <row r="31" spans="1:5" x14ac:dyDescent="0.2">
      <c r="A31" s="130" t="s">
        <v>3575</v>
      </c>
      <c r="B31" s="130" t="s">
        <v>4540</v>
      </c>
      <c r="C31" s="130">
        <v>14</v>
      </c>
      <c r="D31" s="130" t="s">
        <v>5160</v>
      </c>
      <c r="E31" s="129">
        <v>89.28</v>
      </c>
    </row>
    <row r="32" spans="1:5" x14ac:dyDescent="0.2">
      <c r="A32" s="130" t="s">
        <v>3600</v>
      </c>
      <c r="B32" s="130" t="s">
        <v>3644</v>
      </c>
      <c r="C32" s="130">
        <v>14</v>
      </c>
      <c r="D32" s="130" t="s">
        <v>5178</v>
      </c>
      <c r="E32" s="129">
        <v>141.07</v>
      </c>
    </row>
    <row r="33" spans="1:5" x14ac:dyDescent="0.2">
      <c r="A33" s="130" t="s">
        <v>3600</v>
      </c>
      <c r="B33" s="130" t="s">
        <v>6770</v>
      </c>
      <c r="C33" s="130">
        <v>14</v>
      </c>
      <c r="D33" s="130" t="s">
        <v>6772</v>
      </c>
      <c r="E33" s="129">
        <v>126.22</v>
      </c>
    </row>
    <row r="34" spans="1:5" x14ac:dyDescent="0.2">
      <c r="A34" s="130" t="s">
        <v>3655</v>
      </c>
      <c r="B34" s="130" t="s">
        <v>3656</v>
      </c>
      <c r="C34" s="130">
        <v>14</v>
      </c>
      <c r="D34" s="130" t="s">
        <v>3657</v>
      </c>
      <c r="E34" s="129">
        <v>9.85</v>
      </c>
    </row>
    <row r="35" spans="1:5" x14ac:dyDescent="0.2">
      <c r="A35" s="130" t="s">
        <v>3655</v>
      </c>
      <c r="B35" s="130" t="s">
        <v>3599</v>
      </c>
      <c r="C35" s="130">
        <v>14</v>
      </c>
      <c r="D35" s="130" t="s">
        <v>3658</v>
      </c>
      <c r="E35" s="129">
        <v>90.02</v>
      </c>
    </row>
    <row r="36" spans="1:5" x14ac:dyDescent="0.2">
      <c r="A36" s="130" t="s">
        <v>3655</v>
      </c>
      <c r="B36" s="130" t="s">
        <v>3601</v>
      </c>
      <c r="C36" s="130">
        <v>14</v>
      </c>
      <c r="D36" s="130" t="s">
        <v>3659</v>
      </c>
      <c r="E36" s="129">
        <v>98.02</v>
      </c>
    </row>
    <row r="37" spans="1:5" x14ac:dyDescent="0.2">
      <c r="A37" s="130" t="s">
        <v>3655</v>
      </c>
      <c r="B37" s="130" t="s">
        <v>3641</v>
      </c>
      <c r="C37" s="130">
        <v>14</v>
      </c>
      <c r="D37" s="130" t="s">
        <v>3660</v>
      </c>
      <c r="E37" s="129">
        <v>127.3</v>
      </c>
    </row>
    <row r="38" spans="1:5" x14ac:dyDescent="0.2">
      <c r="A38" s="130" t="s">
        <v>3655</v>
      </c>
      <c r="B38" s="130" t="s">
        <v>3644</v>
      </c>
      <c r="C38" s="130">
        <v>14</v>
      </c>
      <c r="D38" s="130" t="s">
        <v>3661</v>
      </c>
      <c r="E38" s="129">
        <v>135.91999999999999</v>
      </c>
    </row>
    <row r="39" spans="1:5" x14ac:dyDescent="0.2">
      <c r="A39" s="130" t="s">
        <v>3635</v>
      </c>
      <c r="B39" s="130" t="s">
        <v>3577</v>
      </c>
      <c r="C39" s="130">
        <v>14</v>
      </c>
      <c r="D39" s="130" t="s">
        <v>3636</v>
      </c>
      <c r="E39" s="129">
        <v>18.53</v>
      </c>
    </row>
    <row r="40" spans="1:5" x14ac:dyDescent="0.2">
      <c r="A40" s="130" t="s">
        <v>3635</v>
      </c>
      <c r="B40" s="130" t="s">
        <v>3587</v>
      </c>
      <c r="C40" s="130">
        <v>14</v>
      </c>
      <c r="D40" s="130" t="s">
        <v>3638</v>
      </c>
      <c r="E40" s="129">
        <v>53.37</v>
      </c>
    </row>
    <row r="41" spans="1:5" x14ac:dyDescent="0.2">
      <c r="A41" s="130" t="s">
        <v>3635</v>
      </c>
      <c r="B41" s="130" t="s">
        <v>3598</v>
      </c>
      <c r="C41" s="130">
        <v>14</v>
      </c>
      <c r="D41" s="130" t="s">
        <v>3639</v>
      </c>
      <c r="E41" s="129">
        <v>56.72</v>
      </c>
    </row>
    <row r="42" spans="1:5" x14ac:dyDescent="0.2">
      <c r="A42" s="130" t="s">
        <v>3635</v>
      </c>
      <c r="B42" s="130" t="s">
        <v>3601</v>
      </c>
      <c r="C42" s="130">
        <v>14</v>
      </c>
      <c r="D42" s="130" t="s">
        <v>3640</v>
      </c>
      <c r="E42" s="129">
        <v>98.02</v>
      </c>
    </row>
    <row r="43" spans="1:5" x14ac:dyDescent="0.2">
      <c r="A43" s="130" t="s">
        <v>3635</v>
      </c>
      <c r="B43" s="130" t="s">
        <v>3642</v>
      </c>
      <c r="C43" s="130">
        <v>14</v>
      </c>
      <c r="D43" s="130" t="s">
        <v>3643</v>
      </c>
      <c r="E43" s="129">
        <v>93.57</v>
      </c>
    </row>
    <row r="44" spans="1:5" x14ac:dyDescent="0.2">
      <c r="A44" s="130" t="s">
        <v>3635</v>
      </c>
      <c r="B44" s="130" t="s">
        <v>3644</v>
      </c>
      <c r="C44" s="130">
        <v>14</v>
      </c>
      <c r="D44" s="130" t="s">
        <v>3645</v>
      </c>
      <c r="E44" s="129">
        <v>135.91999999999999</v>
      </c>
    </row>
    <row r="45" spans="1:5" x14ac:dyDescent="0.2">
      <c r="A45" s="130" t="s">
        <v>3635</v>
      </c>
      <c r="B45" s="130" t="s">
        <v>3646</v>
      </c>
      <c r="C45" s="130">
        <v>14</v>
      </c>
      <c r="D45" s="130" t="s">
        <v>3647</v>
      </c>
      <c r="E45" s="129">
        <v>102.22</v>
      </c>
    </row>
    <row r="46" spans="1:5" x14ac:dyDescent="0.2">
      <c r="A46" s="130" t="s">
        <v>3635</v>
      </c>
      <c r="B46" s="130" t="s">
        <v>3641</v>
      </c>
      <c r="C46" s="130">
        <v>14</v>
      </c>
      <c r="D46" s="130" t="s">
        <v>3964</v>
      </c>
      <c r="E46" s="129">
        <v>127.3</v>
      </c>
    </row>
    <row r="47" spans="1:5" x14ac:dyDescent="0.2">
      <c r="A47" s="130" t="s">
        <v>3648</v>
      </c>
      <c r="B47" s="130" t="s">
        <v>3599</v>
      </c>
      <c r="C47" s="130">
        <v>14</v>
      </c>
      <c r="D47" s="130" t="s">
        <v>3649</v>
      </c>
      <c r="E47" s="129">
        <v>90.02</v>
      </c>
    </row>
    <row r="48" spans="1:5" x14ac:dyDescent="0.2">
      <c r="A48" s="130" t="s">
        <v>3650</v>
      </c>
      <c r="B48" s="130" t="s">
        <v>3646</v>
      </c>
      <c r="C48" s="130">
        <v>14</v>
      </c>
      <c r="D48" s="130" t="s">
        <v>3664</v>
      </c>
      <c r="E48" s="129">
        <v>102.22</v>
      </c>
    </row>
    <row r="49" spans="1:5" x14ac:dyDescent="0.2">
      <c r="A49" s="130" t="s">
        <v>3665</v>
      </c>
      <c r="B49" s="130" t="s">
        <v>3681</v>
      </c>
      <c r="C49" s="130">
        <v>15</v>
      </c>
      <c r="D49" s="130" t="s">
        <v>3682</v>
      </c>
      <c r="E49" s="129">
        <v>25.97</v>
      </c>
    </row>
    <row r="50" spans="1:5" x14ac:dyDescent="0.2">
      <c r="A50" s="130" t="s">
        <v>3665</v>
      </c>
      <c r="B50" s="130" t="s">
        <v>3676</v>
      </c>
      <c r="C50" s="130">
        <v>15</v>
      </c>
      <c r="D50" s="130" t="s">
        <v>3689</v>
      </c>
      <c r="E50" s="129">
        <v>48.66</v>
      </c>
    </row>
    <row r="51" spans="1:5" x14ac:dyDescent="0.2">
      <c r="A51" s="130" t="s">
        <v>3575</v>
      </c>
      <c r="B51" s="130" t="s">
        <v>5164</v>
      </c>
      <c r="C51" s="130">
        <v>15</v>
      </c>
      <c r="D51" s="130" t="s">
        <v>5168</v>
      </c>
      <c r="E51" s="129">
        <v>112.08</v>
      </c>
    </row>
    <row r="52" spans="1:5" x14ac:dyDescent="0.2">
      <c r="A52" s="130" t="s">
        <v>3575</v>
      </c>
      <c r="B52" s="130" t="s">
        <v>4540</v>
      </c>
      <c r="C52" s="130">
        <v>15</v>
      </c>
      <c r="D52" s="130" t="s">
        <v>5161</v>
      </c>
      <c r="E52" s="129">
        <v>103.12</v>
      </c>
    </row>
    <row r="53" spans="1:5" x14ac:dyDescent="0.2">
      <c r="A53" s="130" t="s">
        <v>3575</v>
      </c>
      <c r="B53" s="130" t="s">
        <v>3587</v>
      </c>
      <c r="C53" s="130">
        <v>15</v>
      </c>
      <c r="D53" s="130" t="s">
        <v>4918</v>
      </c>
      <c r="E53" s="129">
        <v>38.049999999999997</v>
      </c>
    </row>
    <row r="54" spans="1:5" x14ac:dyDescent="0.2">
      <c r="A54" s="130" t="s">
        <v>3575</v>
      </c>
      <c r="B54" s="130" t="s">
        <v>3577</v>
      </c>
      <c r="C54" s="130">
        <v>15</v>
      </c>
      <c r="D54" s="130" t="s">
        <v>5201</v>
      </c>
      <c r="E54" s="129">
        <v>20.58</v>
      </c>
    </row>
    <row r="55" spans="1:5" x14ac:dyDescent="0.2">
      <c r="A55" s="130" t="s">
        <v>3600</v>
      </c>
      <c r="B55" s="130" t="s">
        <v>6770</v>
      </c>
      <c r="C55" s="130">
        <v>15</v>
      </c>
      <c r="D55" s="130" t="s">
        <v>6773</v>
      </c>
      <c r="E55" s="129">
        <v>147.79</v>
      </c>
    </row>
    <row r="56" spans="1:5" x14ac:dyDescent="0.2">
      <c r="A56" s="130" t="s">
        <v>3600</v>
      </c>
      <c r="B56" s="130" t="s">
        <v>3644</v>
      </c>
      <c r="C56" s="130">
        <v>15</v>
      </c>
      <c r="D56" s="130" t="s">
        <v>5180</v>
      </c>
      <c r="E56" s="129">
        <v>162.24</v>
      </c>
    </row>
    <row r="57" spans="1:5" x14ac:dyDescent="0.2">
      <c r="A57" s="130" t="s">
        <v>3605</v>
      </c>
      <c r="B57" s="130" t="s">
        <v>8356</v>
      </c>
      <c r="C57" s="130">
        <v>15</v>
      </c>
      <c r="D57" s="130" t="s">
        <v>8354</v>
      </c>
      <c r="E57" s="129">
        <v>155.19</v>
      </c>
    </row>
    <row r="58" spans="1:5" x14ac:dyDescent="0.2">
      <c r="A58" s="130" t="s">
        <v>3605</v>
      </c>
      <c r="B58" s="130" t="s">
        <v>8357</v>
      </c>
      <c r="C58" s="130">
        <v>15</v>
      </c>
      <c r="D58" s="130" t="s">
        <v>8355</v>
      </c>
      <c r="E58" s="129">
        <v>158.06</v>
      </c>
    </row>
    <row r="59" spans="1:5" x14ac:dyDescent="0.2">
      <c r="A59" s="130" t="s">
        <v>3665</v>
      </c>
      <c r="B59" s="130" t="s">
        <v>3666</v>
      </c>
      <c r="C59" s="130">
        <v>18</v>
      </c>
      <c r="D59" s="130" t="s">
        <v>3668</v>
      </c>
      <c r="E59" s="129">
        <v>8.27</v>
      </c>
    </row>
    <row r="60" spans="1:5" x14ac:dyDescent="0.2">
      <c r="A60" s="130" t="s">
        <v>3665</v>
      </c>
      <c r="B60" s="130" t="s">
        <v>3669</v>
      </c>
      <c r="C60" s="130">
        <v>18</v>
      </c>
      <c r="D60" s="130" t="s">
        <v>3672</v>
      </c>
      <c r="E60" s="129">
        <v>40.07</v>
      </c>
    </row>
    <row r="61" spans="1:5" x14ac:dyDescent="0.2">
      <c r="A61" s="130" t="s">
        <v>3665</v>
      </c>
      <c r="B61" s="130" t="s">
        <v>3673</v>
      </c>
      <c r="C61" s="130">
        <v>18</v>
      </c>
      <c r="D61" s="130" t="s">
        <v>3675</v>
      </c>
      <c r="E61" s="129">
        <v>170.18</v>
      </c>
    </row>
    <row r="62" spans="1:5" x14ac:dyDescent="0.2">
      <c r="A62" s="130" t="s">
        <v>3575</v>
      </c>
      <c r="B62" s="130" t="s">
        <v>5164</v>
      </c>
      <c r="C62" s="130">
        <v>18</v>
      </c>
      <c r="D62" s="130" t="s">
        <v>5169</v>
      </c>
      <c r="E62" s="129">
        <v>161.62</v>
      </c>
    </row>
    <row r="63" spans="1:5" x14ac:dyDescent="0.2">
      <c r="A63" s="130" t="s">
        <v>3575</v>
      </c>
      <c r="B63" s="130" t="s">
        <v>3577</v>
      </c>
      <c r="C63" s="130">
        <v>18</v>
      </c>
      <c r="D63" s="130" t="s">
        <v>3580</v>
      </c>
      <c r="E63" s="129">
        <v>20.96</v>
      </c>
    </row>
    <row r="64" spans="1:5" x14ac:dyDescent="0.2">
      <c r="A64" s="130" t="s">
        <v>3575</v>
      </c>
      <c r="B64" s="130" t="s">
        <v>3587</v>
      </c>
      <c r="C64" s="130">
        <v>18</v>
      </c>
      <c r="D64" s="130" t="s">
        <v>3591</v>
      </c>
      <c r="E64" s="129">
        <v>39.869999999999997</v>
      </c>
    </row>
    <row r="65" spans="1:5" x14ac:dyDescent="0.2">
      <c r="A65" s="130" t="s">
        <v>3575</v>
      </c>
      <c r="B65" s="130" t="s">
        <v>4540</v>
      </c>
      <c r="C65" s="130">
        <v>18</v>
      </c>
      <c r="D65" s="130" t="s">
        <v>4542</v>
      </c>
      <c r="E65" s="129">
        <v>144.69</v>
      </c>
    </row>
    <row r="66" spans="1:5" x14ac:dyDescent="0.2">
      <c r="A66" s="130" t="s">
        <v>3600</v>
      </c>
      <c r="B66" s="130" t="s">
        <v>3644</v>
      </c>
      <c r="C66" s="130">
        <v>18</v>
      </c>
      <c r="D66" s="130" t="s">
        <v>5179</v>
      </c>
      <c r="E66" s="129">
        <v>221.19</v>
      </c>
    </row>
    <row r="67" spans="1:5" x14ac:dyDescent="0.2">
      <c r="A67" s="130" t="s">
        <v>3600</v>
      </c>
      <c r="B67" s="130" t="s">
        <v>6770</v>
      </c>
      <c r="C67" s="130">
        <v>18</v>
      </c>
      <c r="D67" s="130" t="s">
        <v>6774</v>
      </c>
      <c r="E67" s="129">
        <v>205.3</v>
      </c>
    </row>
    <row r="68" spans="1:5" x14ac:dyDescent="0.2">
      <c r="A68" s="130" t="s">
        <v>3575</v>
      </c>
      <c r="B68" s="130" t="s">
        <v>5164</v>
      </c>
      <c r="C68" s="130">
        <v>20</v>
      </c>
      <c r="D68" s="130" t="s">
        <v>5170</v>
      </c>
      <c r="E68" s="129">
        <v>164.25</v>
      </c>
    </row>
    <row r="69" spans="1:5" x14ac:dyDescent="0.2">
      <c r="A69" s="130" t="s">
        <v>3575</v>
      </c>
      <c r="B69" s="130" t="s">
        <v>3577</v>
      </c>
      <c r="C69" s="130">
        <v>20</v>
      </c>
      <c r="D69" s="130" t="s">
        <v>3581</v>
      </c>
      <c r="E69" s="129">
        <v>23.43</v>
      </c>
    </row>
    <row r="70" spans="1:5" x14ac:dyDescent="0.2">
      <c r="A70" s="130" t="s">
        <v>3575</v>
      </c>
      <c r="B70" s="130" t="s">
        <v>3587</v>
      </c>
      <c r="C70" s="130">
        <v>20</v>
      </c>
      <c r="D70" s="130" t="s">
        <v>3592</v>
      </c>
      <c r="E70" s="129">
        <v>41.88</v>
      </c>
    </row>
    <row r="71" spans="1:5" x14ac:dyDescent="0.2">
      <c r="A71" s="130" t="s">
        <v>3575</v>
      </c>
      <c r="B71" s="130" t="s">
        <v>4540</v>
      </c>
      <c r="C71" s="130">
        <v>20</v>
      </c>
      <c r="D71" s="130" t="s">
        <v>4543</v>
      </c>
      <c r="E71" s="129">
        <v>150.85</v>
      </c>
    </row>
    <row r="72" spans="1:5" x14ac:dyDescent="0.2">
      <c r="A72" s="130" t="s">
        <v>3600</v>
      </c>
      <c r="B72" s="130" t="s">
        <v>3644</v>
      </c>
      <c r="C72" s="130">
        <v>20</v>
      </c>
      <c r="D72" s="130" t="s">
        <v>5181</v>
      </c>
      <c r="E72" s="129">
        <v>222.6</v>
      </c>
    </row>
    <row r="73" spans="1:5" x14ac:dyDescent="0.2">
      <c r="A73" s="130" t="s">
        <v>3600</v>
      </c>
      <c r="B73" s="130" t="s">
        <v>6770</v>
      </c>
      <c r="C73" s="130">
        <v>20</v>
      </c>
      <c r="D73" s="130" t="s">
        <v>6775</v>
      </c>
      <c r="E73" s="129">
        <v>219.02</v>
      </c>
    </row>
    <row r="74" spans="1:5" x14ac:dyDescent="0.2">
      <c r="A74" s="130" t="s">
        <v>3665</v>
      </c>
      <c r="B74" s="130" t="s">
        <v>3685</v>
      </c>
      <c r="C74" s="130">
        <v>22</v>
      </c>
      <c r="D74" s="130" t="s">
        <v>3686</v>
      </c>
      <c r="E74" s="129">
        <v>319.87</v>
      </c>
    </row>
    <row r="75" spans="1:5" x14ac:dyDescent="0.2">
      <c r="A75" s="130" t="s">
        <v>3665</v>
      </c>
      <c r="B75" s="130" t="s">
        <v>3687</v>
      </c>
      <c r="C75" s="130">
        <v>22</v>
      </c>
      <c r="D75" s="130" t="s">
        <v>3688</v>
      </c>
      <c r="E75" s="129">
        <v>496.3</v>
      </c>
    </row>
    <row r="76" spans="1:5" x14ac:dyDescent="0.2">
      <c r="A76" s="130" t="s">
        <v>3575</v>
      </c>
      <c r="B76" s="130" t="s">
        <v>3577</v>
      </c>
      <c r="C76" s="130">
        <v>22</v>
      </c>
      <c r="D76" s="130" t="s">
        <v>3582</v>
      </c>
      <c r="E76" s="129">
        <v>25.94</v>
      </c>
    </row>
    <row r="77" spans="1:5" x14ac:dyDescent="0.2">
      <c r="A77" s="130" t="s">
        <v>3575</v>
      </c>
      <c r="B77" s="130" t="s">
        <v>5164</v>
      </c>
      <c r="C77" s="130">
        <v>22</v>
      </c>
      <c r="D77" s="130" t="s">
        <v>5171</v>
      </c>
      <c r="E77" s="129">
        <v>192</v>
      </c>
    </row>
    <row r="78" spans="1:5" x14ac:dyDescent="0.2">
      <c r="A78" s="130" t="s">
        <v>3575</v>
      </c>
      <c r="B78" s="130" t="s">
        <v>4540</v>
      </c>
      <c r="C78" s="130">
        <v>22</v>
      </c>
      <c r="D78" s="130" t="s">
        <v>5162</v>
      </c>
      <c r="E78" s="129">
        <v>177.01</v>
      </c>
    </row>
    <row r="79" spans="1:5" x14ac:dyDescent="0.2">
      <c r="A79" s="130" t="s">
        <v>3575</v>
      </c>
      <c r="B79" s="130" t="s">
        <v>3587</v>
      </c>
      <c r="C79" s="130">
        <v>22</v>
      </c>
      <c r="D79" s="130" t="s">
        <v>3593</v>
      </c>
      <c r="E79" s="129">
        <v>52.01</v>
      </c>
    </row>
    <row r="80" spans="1:5" x14ac:dyDescent="0.2">
      <c r="A80" s="130" t="s">
        <v>3600</v>
      </c>
      <c r="B80" s="130" t="s">
        <v>3644</v>
      </c>
      <c r="C80" s="130">
        <v>22</v>
      </c>
      <c r="D80" s="130" t="s">
        <v>5182</v>
      </c>
      <c r="E80" s="129">
        <v>311.44</v>
      </c>
    </row>
    <row r="81" spans="1:5" x14ac:dyDescent="0.2">
      <c r="A81" s="130" t="s">
        <v>3635</v>
      </c>
      <c r="B81" s="130" t="s">
        <v>3577</v>
      </c>
      <c r="C81" s="130">
        <v>22</v>
      </c>
      <c r="D81" s="130" t="s">
        <v>3637</v>
      </c>
      <c r="E81" s="129">
        <v>34.590000000000003</v>
      </c>
    </row>
    <row r="82" spans="1:5" x14ac:dyDescent="0.2">
      <c r="A82" s="130" t="s">
        <v>3650</v>
      </c>
      <c r="B82" s="130" t="s">
        <v>3599</v>
      </c>
      <c r="C82" s="130">
        <v>22</v>
      </c>
      <c r="D82" s="130" t="s">
        <v>3651</v>
      </c>
      <c r="E82" s="129">
        <v>156.54</v>
      </c>
    </row>
    <row r="83" spans="1:5" x14ac:dyDescent="0.2">
      <c r="A83" s="130" t="s">
        <v>3650</v>
      </c>
      <c r="B83" s="130" t="s">
        <v>3641</v>
      </c>
      <c r="C83" s="130">
        <v>22</v>
      </c>
      <c r="D83" s="130" t="s">
        <v>3652</v>
      </c>
      <c r="E83" s="129">
        <v>151.82</v>
      </c>
    </row>
    <row r="84" spans="1:5" x14ac:dyDescent="0.2">
      <c r="A84" s="130" t="s">
        <v>3650</v>
      </c>
      <c r="B84" s="130" t="s">
        <v>3644</v>
      </c>
      <c r="C84" s="130">
        <v>22</v>
      </c>
      <c r="D84" s="130" t="s">
        <v>3653</v>
      </c>
      <c r="E84" s="129">
        <v>176.49</v>
      </c>
    </row>
    <row r="85" spans="1:5" x14ac:dyDescent="0.2">
      <c r="A85" s="130" t="s">
        <v>3650</v>
      </c>
      <c r="B85" s="130" t="s">
        <v>3646</v>
      </c>
      <c r="C85" s="130">
        <v>22</v>
      </c>
      <c r="D85" s="130" t="s">
        <v>3654</v>
      </c>
      <c r="E85" s="129">
        <v>142.81</v>
      </c>
    </row>
    <row r="86" spans="1:5" x14ac:dyDescent="0.2">
      <c r="A86" s="130" t="s">
        <v>3650</v>
      </c>
      <c r="B86" s="130" t="s">
        <v>3601</v>
      </c>
      <c r="C86" s="130">
        <v>22</v>
      </c>
      <c r="D86" s="130" t="s">
        <v>3662</v>
      </c>
      <c r="E86" s="129">
        <v>181.22</v>
      </c>
    </row>
    <row r="87" spans="1:5" x14ac:dyDescent="0.2">
      <c r="A87" s="130" t="s">
        <v>3650</v>
      </c>
      <c r="B87" s="130" t="s">
        <v>3641</v>
      </c>
      <c r="C87" s="130">
        <v>22</v>
      </c>
      <c r="D87" s="130" t="s">
        <v>3652</v>
      </c>
      <c r="E87" s="129">
        <v>151.82</v>
      </c>
    </row>
    <row r="88" spans="1:5" x14ac:dyDescent="0.2">
      <c r="A88" s="130" t="s">
        <v>3650</v>
      </c>
      <c r="B88" s="130" t="s">
        <v>3642</v>
      </c>
      <c r="C88" s="130">
        <v>22</v>
      </c>
      <c r="D88" s="130" t="s">
        <v>3663</v>
      </c>
      <c r="E88" s="129">
        <v>118.14</v>
      </c>
    </row>
    <row r="89" spans="1:5" x14ac:dyDescent="0.2">
      <c r="A89" s="130" t="s">
        <v>3650</v>
      </c>
      <c r="B89" s="130" t="s">
        <v>3644</v>
      </c>
      <c r="C89" s="130">
        <v>22</v>
      </c>
      <c r="D89" s="130" t="s">
        <v>3653</v>
      </c>
      <c r="E89" s="129">
        <v>176.49</v>
      </c>
    </row>
    <row r="90" spans="1:5" x14ac:dyDescent="0.2">
      <c r="A90" s="130" t="s">
        <v>3650</v>
      </c>
      <c r="B90" s="130" t="s">
        <v>3646</v>
      </c>
      <c r="C90" s="130">
        <v>22</v>
      </c>
      <c r="D90" s="130" t="s">
        <v>3654</v>
      </c>
      <c r="E90" s="129">
        <v>142.81</v>
      </c>
    </row>
    <row r="91" spans="1:5" x14ac:dyDescent="0.2">
      <c r="A91" s="130" t="s">
        <v>3575</v>
      </c>
      <c r="B91" s="130" t="s">
        <v>3577</v>
      </c>
      <c r="C91" s="130">
        <v>24</v>
      </c>
      <c r="D91" s="130" t="s">
        <v>3583</v>
      </c>
      <c r="E91" s="129">
        <v>25.94</v>
      </c>
    </row>
    <row r="92" spans="1:5" x14ac:dyDescent="0.2">
      <c r="A92" s="130" t="s">
        <v>3575</v>
      </c>
      <c r="B92" s="130" t="s">
        <v>5164</v>
      </c>
      <c r="C92" s="130">
        <v>24</v>
      </c>
      <c r="D92" s="130" t="s">
        <v>5172</v>
      </c>
      <c r="E92" s="129">
        <v>201.64</v>
      </c>
    </row>
    <row r="93" spans="1:5" x14ac:dyDescent="0.2">
      <c r="A93" s="130" t="s">
        <v>3575</v>
      </c>
      <c r="B93" s="130" t="s">
        <v>3587</v>
      </c>
      <c r="C93" s="130">
        <v>24</v>
      </c>
      <c r="D93" s="130" t="s">
        <v>3594</v>
      </c>
      <c r="E93" s="129">
        <v>54.01</v>
      </c>
    </row>
    <row r="94" spans="1:5" x14ac:dyDescent="0.2">
      <c r="A94" s="130" t="s">
        <v>3575</v>
      </c>
      <c r="B94" s="130" t="s">
        <v>4540</v>
      </c>
      <c r="C94" s="130">
        <v>24</v>
      </c>
      <c r="D94" s="130" t="s">
        <v>4544</v>
      </c>
      <c r="E94" s="129">
        <v>180.09</v>
      </c>
    </row>
    <row r="95" spans="1:5" x14ac:dyDescent="0.2">
      <c r="A95" s="130" t="s">
        <v>3600</v>
      </c>
      <c r="B95" s="130" t="s">
        <v>3644</v>
      </c>
      <c r="C95" s="130">
        <v>24</v>
      </c>
      <c r="D95" s="130" t="s">
        <v>5183</v>
      </c>
      <c r="E95" s="129">
        <v>316.22000000000003</v>
      </c>
    </row>
    <row r="96" spans="1:5" x14ac:dyDescent="0.2">
      <c r="A96" s="130" t="s">
        <v>3600</v>
      </c>
      <c r="B96" s="130" t="s">
        <v>6770</v>
      </c>
      <c r="C96" s="130">
        <v>24</v>
      </c>
      <c r="D96" s="130" t="s">
        <v>6776</v>
      </c>
      <c r="E96" s="129">
        <v>265.83</v>
      </c>
    </row>
    <row r="97" spans="1:5" x14ac:dyDescent="0.2">
      <c r="A97" s="130" t="s">
        <v>3575</v>
      </c>
      <c r="B97" s="130" t="s">
        <v>3577</v>
      </c>
      <c r="C97" s="130">
        <v>28</v>
      </c>
      <c r="D97" s="130" t="s">
        <v>3584</v>
      </c>
      <c r="E97" s="129">
        <v>41.31</v>
      </c>
    </row>
    <row r="98" spans="1:5" x14ac:dyDescent="0.2">
      <c r="A98" s="130" t="s">
        <v>3575</v>
      </c>
      <c r="B98" s="130" t="s">
        <v>5164</v>
      </c>
      <c r="C98" s="130">
        <v>28</v>
      </c>
      <c r="D98" s="130" t="s">
        <v>5173</v>
      </c>
      <c r="E98" s="129">
        <v>265.95999999999998</v>
      </c>
    </row>
    <row r="99" spans="1:5" x14ac:dyDescent="0.2">
      <c r="A99" s="130" t="s">
        <v>3575</v>
      </c>
      <c r="B99" s="130" t="s">
        <v>4540</v>
      </c>
      <c r="C99" s="130">
        <v>28</v>
      </c>
      <c r="D99" s="130" t="s">
        <v>5163</v>
      </c>
      <c r="E99" s="129">
        <v>233.55</v>
      </c>
    </row>
    <row r="100" spans="1:5" x14ac:dyDescent="0.2">
      <c r="A100" s="130" t="s">
        <v>3575</v>
      </c>
      <c r="B100" s="130" t="s">
        <v>3587</v>
      </c>
      <c r="C100" s="130">
        <v>28</v>
      </c>
      <c r="D100" s="130" t="s">
        <v>3595</v>
      </c>
      <c r="E100" s="129">
        <v>68.88</v>
      </c>
    </row>
    <row r="101" spans="1:5" x14ac:dyDescent="0.2">
      <c r="A101" s="130" t="s">
        <v>3600</v>
      </c>
      <c r="B101" s="130" t="s">
        <v>3644</v>
      </c>
      <c r="C101" s="130">
        <v>28</v>
      </c>
      <c r="D101" s="130" t="s">
        <v>5184</v>
      </c>
      <c r="E101" s="129">
        <v>417.27</v>
      </c>
    </row>
    <row r="102" spans="1:5" x14ac:dyDescent="0.2">
      <c r="A102" s="130" t="s">
        <v>3575</v>
      </c>
      <c r="B102" s="130" t="s">
        <v>3577</v>
      </c>
      <c r="C102" s="130">
        <v>32</v>
      </c>
      <c r="D102" s="130" t="s">
        <v>3585</v>
      </c>
      <c r="E102" s="129">
        <v>43.76</v>
      </c>
    </row>
    <row r="103" spans="1:5" x14ac:dyDescent="0.2">
      <c r="A103" s="130" t="s">
        <v>3575</v>
      </c>
      <c r="B103" s="130" t="s">
        <v>3587</v>
      </c>
      <c r="C103" s="130">
        <v>32</v>
      </c>
      <c r="D103" s="130" t="s">
        <v>3596</v>
      </c>
      <c r="E103" s="129">
        <v>78.36</v>
      </c>
    </row>
    <row r="104" spans="1:5" x14ac:dyDescent="0.2">
      <c r="A104" s="130" t="s">
        <v>3575</v>
      </c>
      <c r="B104" s="130" t="s">
        <v>5164</v>
      </c>
      <c r="C104" s="130">
        <v>32</v>
      </c>
      <c r="D104" s="130" t="s">
        <v>5174</v>
      </c>
      <c r="E104" s="129">
        <v>270.73</v>
      </c>
    </row>
    <row r="105" spans="1:5" x14ac:dyDescent="0.2">
      <c r="A105" s="130" t="s">
        <v>3575</v>
      </c>
      <c r="B105" s="130" t="s">
        <v>4540</v>
      </c>
      <c r="C105" s="130">
        <v>32</v>
      </c>
      <c r="D105" s="130" t="s">
        <v>4545</v>
      </c>
      <c r="E105" s="129">
        <v>235.51</v>
      </c>
    </row>
    <row r="106" spans="1:5" x14ac:dyDescent="0.2">
      <c r="A106" s="130" t="s">
        <v>3600</v>
      </c>
      <c r="B106" s="130" t="s">
        <v>3644</v>
      </c>
      <c r="C106" s="130">
        <v>32</v>
      </c>
      <c r="D106" s="130" t="s">
        <v>5185</v>
      </c>
      <c r="E106" s="129">
        <v>426.67</v>
      </c>
    </row>
    <row r="107" spans="1:5" x14ac:dyDescent="0.2">
      <c r="A107" s="130" t="s">
        <v>3600</v>
      </c>
      <c r="B107" s="130" t="s">
        <v>6770</v>
      </c>
      <c r="C107" s="130">
        <v>32</v>
      </c>
      <c r="D107" s="130" t="s">
        <v>6776</v>
      </c>
      <c r="E107" s="129">
        <v>443.53</v>
      </c>
    </row>
    <row r="108" spans="1:5" x14ac:dyDescent="0.2">
      <c r="A108" s="130" t="s">
        <v>3627</v>
      </c>
      <c r="B108" s="130" t="s">
        <v>8358</v>
      </c>
      <c r="C108" s="130">
        <v>32</v>
      </c>
      <c r="D108" s="130" t="s">
        <v>3629</v>
      </c>
      <c r="E108" s="129">
        <v>310.75</v>
      </c>
    </row>
    <row r="109" spans="1:5" x14ac:dyDescent="0.2">
      <c r="A109" s="130" t="s">
        <v>3627</v>
      </c>
      <c r="B109" s="130" t="s">
        <v>8359</v>
      </c>
      <c r="C109" s="130">
        <v>32</v>
      </c>
      <c r="D109" s="130" t="s">
        <v>3632</v>
      </c>
      <c r="E109" s="129">
        <v>371.21</v>
      </c>
    </row>
    <row r="110" spans="1:5" x14ac:dyDescent="0.2">
      <c r="A110" s="130" t="s">
        <v>3611</v>
      </c>
      <c r="B110" s="130" t="s">
        <v>3576</v>
      </c>
      <c r="C110" s="130">
        <v>32</v>
      </c>
      <c r="D110" s="130" t="s">
        <v>3612</v>
      </c>
      <c r="E110" s="129">
        <v>27.74</v>
      </c>
    </row>
    <row r="111" spans="1:5" x14ac:dyDescent="0.2">
      <c r="A111" s="130" t="s">
        <v>3611</v>
      </c>
      <c r="B111" s="130" t="s">
        <v>3577</v>
      </c>
      <c r="C111" s="130">
        <v>32</v>
      </c>
      <c r="D111" s="130" t="s">
        <v>3614</v>
      </c>
      <c r="E111" s="129">
        <v>49.98</v>
      </c>
    </row>
    <row r="112" spans="1:5" x14ac:dyDescent="0.2">
      <c r="A112" s="130" t="s">
        <v>3611</v>
      </c>
      <c r="B112" s="130" t="s">
        <v>3587</v>
      </c>
      <c r="C112" s="130">
        <v>32</v>
      </c>
      <c r="D112" s="130" t="s">
        <v>3616</v>
      </c>
      <c r="E112" s="129">
        <v>83.75</v>
      </c>
    </row>
    <row r="113" spans="1:5" x14ac:dyDescent="0.2">
      <c r="A113" s="130" t="s">
        <v>3611</v>
      </c>
      <c r="B113" s="130" t="s">
        <v>3598</v>
      </c>
      <c r="C113" s="130">
        <v>32</v>
      </c>
      <c r="D113" s="130" t="s">
        <v>3620</v>
      </c>
      <c r="E113" s="129">
        <v>98.7</v>
      </c>
    </row>
    <row r="114" spans="1:5" x14ac:dyDescent="0.2">
      <c r="A114" s="130" t="s">
        <v>3611</v>
      </c>
      <c r="B114" s="130" t="s">
        <v>3599</v>
      </c>
      <c r="C114" s="130">
        <v>32</v>
      </c>
      <c r="D114" s="130" t="s">
        <v>3623</v>
      </c>
      <c r="E114" s="129">
        <v>226.92</v>
      </c>
    </row>
    <row r="115" spans="1:5" x14ac:dyDescent="0.2">
      <c r="A115" s="130" t="s">
        <v>3611</v>
      </c>
      <c r="B115" s="130" t="s">
        <v>3601</v>
      </c>
      <c r="C115" s="130">
        <v>32</v>
      </c>
      <c r="D115" s="130" t="s">
        <v>3624</v>
      </c>
      <c r="E115" s="129">
        <v>249.11</v>
      </c>
    </row>
    <row r="116" spans="1:5" x14ac:dyDescent="0.2">
      <c r="A116" s="130" t="s">
        <v>3611</v>
      </c>
      <c r="B116" s="130" t="s">
        <v>3602</v>
      </c>
      <c r="C116" s="130">
        <v>32</v>
      </c>
      <c r="D116" s="130" t="s">
        <v>3625</v>
      </c>
      <c r="E116" s="129">
        <v>319.43</v>
      </c>
    </row>
    <row r="117" spans="1:5" x14ac:dyDescent="0.2">
      <c r="A117" s="130" t="s">
        <v>3611</v>
      </c>
      <c r="B117" s="130" t="s">
        <v>3603</v>
      </c>
      <c r="C117" s="130">
        <v>32</v>
      </c>
      <c r="D117" s="130" t="s">
        <v>3626</v>
      </c>
      <c r="E117" s="129">
        <v>344.07</v>
      </c>
    </row>
    <row r="118" spans="1:5" x14ac:dyDescent="0.2">
      <c r="A118" s="130" t="s">
        <v>3575</v>
      </c>
      <c r="B118" s="130" t="s">
        <v>3577</v>
      </c>
      <c r="C118" s="130">
        <v>40</v>
      </c>
      <c r="D118" s="130" t="s">
        <v>3586</v>
      </c>
      <c r="E118" s="129">
        <v>98.7</v>
      </c>
    </row>
    <row r="119" spans="1:5" x14ac:dyDescent="0.2">
      <c r="A119" s="130" t="s">
        <v>3575</v>
      </c>
      <c r="B119" s="130" t="s">
        <v>5164</v>
      </c>
      <c r="C119" s="130">
        <v>40</v>
      </c>
      <c r="D119" s="130" t="s">
        <v>5175</v>
      </c>
      <c r="E119" s="129">
        <v>451.05</v>
      </c>
    </row>
    <row r="120" spans="1:5" x14ac:dyDescent="0.2">
      <c r="A120" s="130" t="s">
        <v>3575</v>
      </c>
      <c r="B120" s="130" t="s">
        <v>3587</v>
      </c>
      <c r="C120" s="130">
        <v>40</v>
      </c>
      <c r="D120" s="130" t="s">
        <v>3597</v>
      </c>
      <c r="E120" s="129">
        <v>99.97</v>
      </c>
    </row>
    <row r="121" spans="1:5" x14ac:dyDescent="0.2">
      <c r="A121" s="130" t="s">
        <v>3575</v>
      </c>
      <c r="B121" s="130" t="s">
        <v>4540</v>
      </c>
      <c r="C121" s="130">
        <v>40</v>
      </c>
      <c r="D121" s="130" t="s">
        <v>4546</v>
      </c>
      <c r="E121" s="129">
        <v>397.13</v>
      </c>
    </row>
    <row r="122" spans="1:5" x14ac:dyDescent="0.2">
      <c r="A122" s="130" t="s">
        <v>3600</v>
      </c>
      <c r="B122" s="130" t="s">
        <v>3644</v>
      </c>
      <c r="C122" s="130">
        <v>40</v>
      </c>
      <c r="D122" s="130" t="s">
        <v>5186</v>
      </c>
      <c r="E122" s="129">
        <v>926.65</v>
      </c>
    </row>
    <row r="123" spans="1:5" x14ac:dyDescent="0.2">
      <c r="A123" s="130" t="s">
        <v>3627</v>
      </c>
      <c r="B123" s="130" t="s">
        <v>8358</v>
      </c>
      <c r="C123" s="130">
        <v>40</v>
      </c>
      <c r="D123" s="130" t="s">
        <v>3630</v>
      </c>
      <c r="E123" s="129">
        <v>361.34</v>
      </c>
    </row>
    <row r="124" spans="1:5" x14ac:dyDescent="0.2">
      <c r="A124" s="130" t="s">
        <v>3627</v>
      </c>
      <c r="B124" s="130" t="s">
        <v>8359</v>
      </c>
      <c r="C124" s="130">
        <v>40</v>
      </c>
      <c r="D124" s="130" t="s">
        <v>3633</v>
      </c>
      <c r="E124" s="129">
        <v>547.55999999999995</v>
      </c>
    </row>
    <row r="125" spans="1:5" x14ac:dyDescent="0.2">
      <c r="A125" s="130" t="s">
        <v>3611</v>
      </c>
      <c r="B125" s="130" t="s">
        <v>3576</v>
      </c>
      <c r="C125" s="130">
        <v>40</v>
      </c>
      <c r="D125" s="130" t="s">
        <v>3613</v>
      </c>
      <c r="E125" s="129">
        <v>43.76</v>
      </c>
    </row>
    <row r="126" spans="1:5" x14ac:dyDescent="0.2">
      <c r="A126" s="130" t="s">
        <v>3611</v>
      </c>
      <c r="B126" s="130" t="s">
        <v>3577</v>
      </c>
      <c r="C126" s="130">
        <v>40</v>
      </c>
      <c r="D126" s="130" t="s">
        <v>3615</v>
      </c>
      <c r="E126" s="129">
        <v>59.82</v>
      </c>
    </row>
    <row r="127" spans="1:5" x14ac:dyDescent="0.2">
      <c r="A127" s="130" t="s">
        <v>3611</v>
      </c>
      <c r="B127" s="130" t="s">
        <v>3587</v>
      </c>
      <c r="C127" s="130">
        <v>40</v>
      </c>
      <c r="D127" s="130" t="s">
        <v>3617</v>
      </c>
      <c r="E127" s="129">
        <v>89.15</v>
      </c>
    </row>
    <row r="128" spans="1:5" x14ac:dyDescent="0.2">
      <c r="A128" s="130" t="s">
        <v>3611</v>
      </c>
      <c r="B128" s="130" t="s">
        <v>3598</v>
      </c>
      <c r="C128" s="130">
        <v>40</v>
      </c>
      <c r="D128" s="130" t="s">
        <v>3621</v>
      </c>
      <c r="E128" s="129">
        <v>102.38</v>
      </c>
    </row>
    <row r="129" spans="1:5" x14ac:dyDescent="0.2">
      <c r="A129" s="130" t="s">
        <v>3627</v>
      </c>
      <c r="B129" s="130" t="s">
        <v>8358</v>
      </c>
      <c r="C129" s="130">
        <v>50</v>
      </c>
      <c r="D129" s="130" t="s">
        <v>3628</v>
      </c>
      <c r="E129" s="129">
        <v>71.540000000000006</v>
      </c>
    </row>
    <row r="130" spans="1:5" x14ac:dyDescent="0.2">
      <c r="A130" s="130" t="s">
        <v>3627</v>
      </c>
      <c r="B130" s="130" t="s">
        <v>8358</v>
      </c>
      <c r="C130" s="130">
        <v>50</v>
      </c>
      <c r="D130" s="130" t="s">
        <v>3631</v>
      </c>
      <c r="E130" s="129">
        <v>478.54</v>
      </c>
    </row>
    <row r="131" spans="1:5" x14ac:dyDescent="0.2">
      <c r="A131" s="130" t="s">
        <v>3627</v>
      </c>
      <c r="B131" s="130" t="s">
        <v>8359</v>
      </c>
      <c r="C131" s="130">
        <v>50</v>
      </c>
      <c r="D131" s="130" t="s">
        <v>3634</v>
      </c>
      <c r="E131" s="129">
        <v>802.88</v>
      </c>
    </row>
    <row r="132" spans="1:5" x14ac:dyDescent="0.2">
      <c r="A132" s="130" t="s">
        <v>3618</v>
      </c>
      <c r="B132" s="130" t="s">
        <v>3587</v>
      </c>
      <c r="C132" s="130">
        <v>50</v>
      </c>
      <c r="D132" s="130" t="s">
        <v>3619</v>
      </c>
      <c r="E132" s="129">
        <v>422.76</v>
      </c>
    </row>
    <row r="133" spans="1:5" x14ac:dyDescent="0.2">
      <c r="A133" s="130" t="s">
        <v>3618</v>
      </c>
      <c r="B133" s="130" t="s">
        <v>3598</v>
      </c>
      <c r="C133" s="130">
        <v>50</v>
      </c>
      <c r="D133" s="130" t="s">
        <v>3622</v>
      </c>
      <c r="E133" s="129">
        <v>461.25</v>
      </c>
    </row>
    <row r="134" spans="1:5" x14ac:dyDescent="0.2">
      <c r="A134" s="130" t="s">
        <v>3575</v>
      </c>
      <c r="B134" s="130" t="s">
        <v>3603</v>
      </c>
      <c r="C134" s="130" t="s">
        <v>3608</v>
      </c>
      <c r="D134" s="130" t="s">
        <v>3609</v>
      </c>
      <c r="E134" s="129">
        <v>164.04</v>
      </c>
    </row>
    <row r="135" spans="1:5" x14ac:dyDescent="0.2">
      <c r="A135" s="130" t="s">
        <v>3575</v>
      </c>
      <c r="B135" s="130" t="s">
        <v>3604</v>
      </c>
      <c r="C135" s="130" t="s">
        <v>3608</v>
      </c>
      <c r="D135" s="130" t="s">
        <v>3610</v>
      </c>
      <c r="E135" s="129">
        <v>198.55</v>
      </c>
    </row>
  </sheetData>
  <autoFilter ref="A1:E135">
    <sortState ref="A2:E135">
      <sortCondition ref="C1:C135"/>
    </sortState>
  </autoFilter>
  <phoneticPr fontId="4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workbookViewId="0">
      <selection activeCell="T38" sqref="T38"/>
    </sheetView>
  </sheetViews>
  <sheetFormatPr defaultColWidth="8.85546875" defaultRowHeight="15" x14ac:dyDescent="0.25"/>
  <cols>
    <col min="1" max="1" width="7.140625" bestFit="1" customWidth="1"/>
    <col min="2" max="2" width="19.140625" bestFit="1" customWidth="1"/>
    <col min="3" max="3" width="8" bestFit="1" customWidth="1"/>
    <col min="4" max="4" width="29.140625" bestFit="1" customWidth="1"/>
    <col min="5" max="5" width="6.85546875" bestFit="1" customWidth="1"/>
  </cols>
  <sheetData>
    <row r="1" spans="1:8" x14ac:dyDescent="0.25">
      <c r="A1" s="128" t="s">
        <v>2194</v>
      </c>
      <c r="B1" s="128" t="s">
        <v>3572</v>
      </c>
      <c r="C1" s="128" t="s">
        <v>3573</v>
      </c>
      <c r="D1" s="128" t="s">
        <v>3574</v>
      </c>
      <c r="E1" s="128" t="s">
        <v>143</v>
      </c>
    </row>
    <row r="2" spans="1:8" x14ac:dyDescent="0.25">
      <c r="A2" s="41" t="s">
        <v>5195</v>
      </c>
      <c r="B2" s="41" t="s">
        <v>3656</v>
      </c>
      <c r="C2" s="41">
        <v>14</v>
      </c>
      <c r="D2" s="41" t="s">
        <v>3657</v>
      </c>
      <c r="E2" s="129">
        <v>9.85</v>
      </c>
    </row>
    <row r="3" spans="1:8" x14ac:dyDescent="0.25">
      <c r="A3" s="41" t="s">
        <v>5195</v>
      </c>
      <c r="B3" s="41" t="s">
        <v>3599</v>
      </c>
      <c r="C3" s="41">
        <v>14</v>
      </c>
      <c r="D3" s="41" t="s">
        <v>3658</v>
      </c>
      <c r="E3" s="129">
        <v>90.01</v>
      </c>
    </row>
    <row r="4" spans="1:8" x14ac:dyDescent="0.25">
      <c r="A4" s="41" t="s">
        <v>5195</v>
      </c>
      <c r="B4" s="41" t="s">
        <v>3601</v>
      </c>
      <c r="C4" s="41">
        <v>14</v>
      </c>
      <c r="D4" s="41" t="s">
        <v>3659</v>
      </c>
      <c r="E4" s="129">
        <v>98.02</v>
      </c>
    </row>
    <row r="5" spans="1:8" x14ac:dyDescent="0.25">
      <c r="A5" s="41" t="s">
        <v>5195</v>
      </c>
      <c r="B5" s="41" t="s">
        <v>3641</v>
      </c>
      <c r="C5" s="41">
        <v>14</v>
      </c>
      <c r="D5" s="41" t="s">
        <v>3660</v>
      </c>
      <c r="E5" s="129">
        <v>127.3</v>
      </c>
      <c r="H5" s="136"/>
    </row>
    <row r="6" spans="1:8" x14ac:dyDescent="0.25">
      <c r="A6" s="41" t="s">
        <v>5195</v>
      </c>
      <c r="B6" s="41" t="s">
        <v>3644</v>
      </c>
      <c r="C6" s="41">
        <v>14</v>
      </c>
      <c r="D6" s="41" t="s">
        <v>3661</v>
      </c>
      <c r="E6" s="129">
        <v>135.91999999999999</v>
      </c>
    </row>
    <row r="7" spans="1:8" x14ac:dyDescent="0.25">
      <c r="A7" s="41" t="s">
        <v>5195</v>
      </c>
      <c r="B7" s="41" t="s">
        <v>3642</v>
      </c>
      <c r="C7" s="41">
        <v>14</v>
      </c>
      <c r="D7" s="41" t="s">
        <v>3643</v>
      </c>
      <c r="E7" s="129">
        <v>93.57</v>
      </c>
    </row>
    <row r="8" spans="1:8" x14ac:dyDescent="0.25">
      <c r="A8" s="41" t="s">
        <v>5195</v>
      </c>
      <c r="B8" s="41" t="s">
        <v>3646</v>
      </c>
      <c r="C8" s="41">
        <v>14</v>
      </c>
      <c r="D8" s="41" t="s">
        <v>3664</v>
      </c>
      <c r="E8" s="129">
        <v>102.22</v>
      </c>
    </row>
    <row r="9" spans="1:8" x14ac:dyDescent="0.25">
      <c r="A9" s="41" t="s">
        <v>5195</v>
      </c>
      <c r="B9" s="41" t="s">
        <v>3601</v>
      </c>
      <c r="C9" s="41">
        <v>22</v>
      </c>
      <c r="D9" s="41" t="s">
        <v>3662</v>
      </c>
      <c r="E9" s="129">
        <v>181.21</v>
      </c>
    </row>
    <row r="10" spans="1:8" x14ac:dyDescent="0.25">
      <c r="A10" s="41" t="s">
        <v>5195</v>
      </c>
      <c r="B10" s="41" t="s">
        <v>3641</v>
      </c>
      <c r="C10" s="41">
        <v>22</v>
      </c>
      <c r="D10" s="41" t="s">
        <v>3652</v>
      </c>
      <c r="E10" s="129">
        <v>151.82</v>
      </c>
    </row>
    <row r="11" spans="1:8" x14ac:dyDescent="0.25">
      <c r="A11" s="41" t="s">
        <v>5195</v>
      </c>
      <c r="B11" s="41" t="s">
        <v>3642</v>
      </c>
      <c r="C11" s="41">
        <v>22</v>
      </c>
      <c r="D11" s="41" t="s">
        <v>5202</v>
      </c>
      <c r="E11" s="129">
        <v>118.13</v>
      </c>
    </row>
    <row r="12" spans="1:8" x14ac:dyDescent="0.25">
      <c r="A12" s="41" t="s">
        <v>5195</v>
      </c>
      <c r="B12" s="41" t="s">
        <v>3644</v>
      </c>
      <c r="C12" s="41">
        <v>22</v>
      </c>
      <c r="D12" s="41" t="s">
        <v>3653</v>
      </c>
      <c r="E12" s="129">
        <v>176.49</v>
      </c>
    </row>
    <row r="13" spans="1:8" x14ac:dyDescent="0.25">
      <c r="A13" s="41" t="s">
        <v>5195</v>
      </c>
      <c r="B13" s="41" t="s">
        <v>3646</v>
      </c>
      <c r="C13" s="41">
        <v>22</v>
      </c>
      <c r="D13" s="41" t="s">
        <v>3654</v>
      </c>
      <c r="E13" s="129">
        <v>142.81</v>
      </c>
    </row>
    <row r="14" spans="1:8" x14ac:dyDescent="0.25">
      <c r="A14" s="41" t="s">
        <v>5187</v>
      </c>
      <c r="B14" s="41" t="s">
        <v>5188</v>
      </c>
      <c r="C14" s="41">
        <v>16</v>
      </c>
      <c r="D14" s="41" t="s">
        <v>5191</v>
      </c>
      <c r="E14" s="129">
        <v>121.68</v>
      </c>
    </row>
    <row r="15" spans="1:8" x14ac:dyDescent="0.25">
      <c r="A15" s="41" t="s">
        <v>5187</v>
      </c>
      <c r="B15" s="41" t="s">
        <v>5189</v>
      </c>
      <c r="C15" s="41">
        <v>16</v>
      </c>
      <c r="D15" s="41" t="s">
        <v>5196</v>
      </c>
      <c r="E15" s="129">
        <v>186.65</v>
      </c>
    </row>
    <row r="16" spans="1:8" x14ac:dyDescent="0.25">
      <c r="A16" s="41" t="s">
        <v>5187</v>
      </c>
      <c r="B16" s="41" t="s">
        <v>5190</v>
      </c>
      <c r="C16" s="41">
        <v>16</v>
      </c>
      <c r="D16" s="41" t="s">
        <v>5197</v>
      </c>
      <c r="E16" s="129">
        <v>181.79</v>
      </c>
    </row>
    <row r="17" spans="1:11" x14ac:dyDescent="0.25">
      <c r="A17" s="41" t="s">
        <v>5187</v>
      </c>
      <c r="B17" s="41" t="s">
        <v>5192</v>
      </c>
      <c r="C17" s="41">
        <v>16</v>
      </c>
      <c r="D17" s="41" t="s">
        <v>5198</v>
      </c>
      <c r="E17" s="129">
        <v>138.53</v>
      </c>
      <c r="G17" s="130"/>
      <c r="H17" s="130"/>
      <c r="I17" s="130"/>
      <c r="J17" s="130"/>
      <c r="K17" s="131"/>
    </row>
    <row r="18" spans="1:11" x14ac:dyDescent="0.25">
      <c r="A18" s="41" t="s">
        <v>5187</v>
      </c>
      <c r="B18" s="41" t="s">
        <v>5193</v>
      </c>
      <c r="C18" s="41">
        <v>16</v>
      </c>
      <c r="D18" s="41" t="s">
        <v>5199</v>
      </c>
      <c r="E18" s="129">
        <v>113.91</v>
      </c>
      <c r="G18" s="130"/>
      <c r="H18" s="130"/>
      <c r="I18" s="130"/>
      <c r="J18" s="130"/>
      <c r="K18" s="131"/>
    </row>
    <row r="19" spans="1:11" x14ac:dyDescent="0.25">
      <c r="A19" s="41" t="s">
        <v>5187</v>
      </c>
      <c r="B19" s="41" t="s">
        <v>5194</v>
      </c>
      <c r="C19" s="41">
        <v>16</v>
      </c>
      <c r="D19" s="41" t="s">
        <v>5200</v>
      </c>
      <c r="E19" s="129">
        <v>93.89</v>
      </c>
    </row>
    <row r="20" spans="1:11" x14ac:dyDescent="0.25">
      <c r="A20" s="41" t="s">
        <v>5187</v>
      </c>
      <c r="B20" s="41"/>
      <c r="C20" s="41">
        <v>14</v>
      </c>
      <c r="D20" s="41" t="s">
        <v>6232</v>
      </c>
      <c r="E20" s="129">
        <v>118.58</v>
      </c>
    </row>
    <row r="21" spans="1:11" x14ac:dyDescent="0.25">
      <c r="A21" s="41" t="s">
        <v>5187</v>
      </c>
      <c r="B21" s="41"/>
      <c r="C21" s="41">
        <v>14</v>
      </c>
      <c r="D21" s="41" t="s">
        <v>6233</v>
      </c>
      <c r="E21" s="129">
        <v>99.05</v>
      </c>
    </row>
    <row r="22" spans="1:11" x14ac:dyDescent="0.25">
      <c r="A22" s="41" t="s">
        <v>5187</v>
      </c>
      <c r="B22" s="41"/>
      <c r="C22" s="41">
        <v>14</v>
      </c>
      <c r="D22" s="41" t="s">
        <v>6234</v>
      </c>
      <c r="E22" s="129">
        <v>136.72</v>
      </c>
    </row>
    <row r="23" spans="1:11" x14ac:dyDescent="0.25">
      <c r="A23" s="41" t="s">
        <v>5187</v>
      </c>
      <c r="B23" s="41"/>
      <c r="C23" s="41">
        <v>14</v>
      </c>
      <c r="D23" s="41" t="s">
        <v>6235</v>
      </c>
      <c r="E23" s="129">
        <v>136.72</v>
      </c>
    </row>
    <row r="24" spans="1:11" x14ac:dyDescent="0.25">
      <c r="A24" s="41" t="s">
        <v>5187</v>
      </c>
      <c r="B24" s="41"/>
      <c r="C24" s="41">
        <v>14</v>
      </c>
      <c r="D24" s="41" t="s">
        <v>6236</v>
      </c>
      <c r="E24" s="129"/>
    </row>
    <row r="25" spans="1:11" x14ac:dyDescent="0.25">
      <c r="A25" s="41" t="s">
        <v>5187</v>
      </c>
      <c r="B25" s="41"/>
      <c r="C25" s="41">
        <v>14</v>
      </c>
      <c r="D25" s="41" t="s">
        <v>6237</v>
      </c>
      <c r="E25" s="129">
        <v>118.58</v>
      </c>
    </row>
    <row r="26" spans="1:11" x14ac:dyDescent="0.25">
      <c r="A26" s="41" t="s">
        <v>5187</v>
      </c>
      <c r="B26" s="41"/>
      <c r="C26" s="41">
        <v>14</v>
      </c>
      <c r="D26" s="41" t="s">
        <v>6238</v>
      </c>
      <c r="E26" s="129">
        <v>99.05</v>
      </c>
    </row>
    <row r="27" spans="1:11" x14ac:dyDescent="0.25">
      <c r="A27" s="41" t="s">
        <v>5187</v>
      </c>
      <c r="B27" s="41"/>
      <c r="C27" s="41">
        <v>14</v>
      </c>
      <c r="D27" s="41" t="s">
        <v>6234</v>
      </c>
      <c r="E27" s="129">
        <v>136.72</v>
      </c>
    </row>
    <row r="28" spans="1:11" x14ac:dyDescent="0.25">
      <c r="A28" s="41" t="s">
        <v>5187</v>
      </c>
      <c r="B28" s="41"/>
      <c r="C28" s="41">
        <v>14</v>
      </c>
      <c r="D28" s="41" t="s">
        <v>6235</v>
      </c>
      <c r="E28" s="129">
        <v>136.72</v>
      </c>
    </row>
    <row r="29" spans="1:11" x14ac:dyDescent="0.25">
      <c r="A29" s="41" t="s">
        <v>5187</v>
      </c>
      <c r="B29" s="41"/>
      <c r="C29" s="41">
        <v>14</v>
      </c>
      <c r="D29" s="41" t="s">
        <v>6239</v>
      </c>
      <c r="E29" s="129"/>
    </row>
    <row r="30" spans="1:11" x14ac:dyDescent="0.25">
      <c r="A30" s="41"/>
      <c r="B30" s="41"/>
      <c r="C30" s="41"/>
      <c r="D30" s="41"/>
      <c r="E30" s="41"/>
    </row>
    <row r="31" spans="1:11" x14ac:dyDescent="0.25">
      <c r="A31" s="41"/>
      <c r="B31" s="41"/>
      <c r="C31" s="41"/>
      <c r="D31" s="41"/>
      <c r="E31" s="41"/>
    </row>
    <row r="32" spans="1:11" x14ac:dyDescent="0.25">
      <c r="A32" s="41"/>
      <c r="B32" s="41"/>
      <c r="C32" s="41"/>
      <c r="D32" s="41"/>
      <c r="E32" s="41"/>
    </row>
    <row r="33" spans="1:5" x14ac:dyDescent="0.25">
      <c r="A33" s="41"/>
      <c r="B33" s="41"/>
      <c r="C33" s="41"/>
      <c r="D33" s="41"/>
      <c r="E33" s="4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tabColor theme="8" tint="-0.249977111117893"/>
  </sheetPr>
  <dimension ref="A1:X259"/>
  <sheetViews>
    <sheetView zoomScaleNormal="100" zoomScalePageLayoutView="120" workbookViewId="0">
      <selection activeCell="A3" sqref="A3:B4"/>
    </sheetView>
  </sheetViews>
  <sheetFormatPr defaultColWidth="8.85546875" defaultRowHeight="14.25" customHeight="1" x14ac:dyDescent="0.2"/>
  <cols>
    <col min="1" max="1" width="16.42578125" style="1" customWidth="1"/>
    <col min="2" max="2" width="19.85546875" style="1" customWidth="1"/>
    <col min="3" max="4" width="5.85546875" style="1" bestFit="1" customWidth="1"/>
    <col min="5" max="5" width="10.7109375" style="48" bestFit="1" customWidth="1"/>
    <col min="6" max="6" width="17.140625" style="48" hidden="1" customWidth="1"/>
    <col min="7" max="8" width="17.42578125" style="48" hidden="1" customWidth="1"/>
    <col min="9" max="9" width="20.140625" style="49" hidden="1" customWidth="1"/>
    <col min="10" max="10" width="1.7109375" style="1" customWidth="1"/>
    <col min="11" max="11" width="18" style="1" customWidth="1"/>
    <col min="12" max="12" width="11.140625" style="1" customWidth="1"/>
    <col min="13" max="13" width="12" style="1" customWidth="1"/>
    <col min="14" max="14" width="11" style="1" customWidth="1"/>
    <col min="15" max="15" width="7.140625" style="1" customWidth="1"/>
    <col min="16" max="16" width="10.140625" style="1" customWidth="1"/>
    <col min="17" max="17" width="17.140625" style="1" customWidth="1"/>
    <col min="18" max="18" width="13.42578125" style="1" customWidth="1"/>
    <col min="19" max="19" width="17.140625" style="1" customWidth="1"/>
    <col min="20" max="20" width="11" style="1" customWidth="1"/>
    <col min="21" max="21" width="18.140625" style="1" bestFit="1" customWidth="1"/>
    <col min="22" max="22" width="11" style="1" customWidth="1"/>
    <col min="23" max="23" width="17.42578125" style="1" bestFit="1" customWidth="1"/>
    <col min="24" max="24" width="12.140625" style="1" bestFit="1" customWidth="1"/>
    <col min="25" max="16384" width="8.85546875" style="1"/>
  </cols>
  <sheetData>
    <row r="1" spans="1:24" ht="14.25" customHeight="1" x14ac:dyDescent="0.2">
      <c r="A1" s="316" t="s">
        <v>8513</v>
      </c>
      <c r="B1" s="316"/>
      <c r="C1" s="316"/>
      <c r="D1" s="316"/>
      <c r="E1" s="316"/>
    </row>
    <row r="2" spans="1:24" ht="14.25" customHeight="1" x14ac:dyDescent="0.2">
      <c r="A2" s="316" t="s">
        <v>8514</v>
      </c>
      <c r="B2" s="316"/>
      <c r="C2" s="316"/>
      <c r="D2" s="316"/>
      <c r="E2" s="316"/>
    </row>
    <row r="3" spans="1:24" s="89" customFormat="1" ht="14.25" customHeight="1" x14ac:dyDescent="0.3">
      <c r="A3" s="292" t="s">
        <v>175</v>
      </c>
      <c r="B3" s="292"/>
      <c r="C3" s="75"/>
      <c r="D3" s="75"/>
      <c r="E3" s="75"/>
      <c r="F3" s="75"/>
      <c r="G3" s="75"/>
      <c r="H3" s="75"/>
      <c r="I3" s="75"/>
      <c r="J3" s="17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</row>
    <row r="4" spans="1:24" s="89" customFormat="1" ht="14.25" customHeight="1" x14ac:dyDescent="0.3">
      <c r="A4" s="292"/>
      <c r="B4" s="292"/>
      <c r="C4" s="75"/>
      <c r="D4" s="75"/>
      <c r="E4" s="75"/>
      <c r="F4" s="75"/>
      <c r="G4" s="75"/>
      <c r="H4" s="75"/>
      <c r="I4" s="75"/>
      <c r="J4" s="17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</row>
    <row r="5" spans="1:24" s="41" customFormat="1" ht="14.25" customHeight="1" x14ac:dyDescent="0.2">
      <c r="A5" s="168" t="s">
        <v>2663</v>
      </c>
      <c r="B5" s="168"/>
      <c r="C5" s="168"/>
      <c r="D5" s="168"/>
      <c r="E5" s="168"/>
      <c r="F5" s="168"/>
      <c r="G5" s="168"/>
      <c r="H5" s="182" t="s">
        <v>2224</v>
      </c>
      <c r="I5" s="183"/>
      <c r="J5" s="168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</row>
    <row r="6" spans="1:24" s="41" customFormat="1" ht="14.25" customHeight="1" x14ac:dyDescent="0.2">
      <c r="A6" s="168" t="s">
        <v>2664</v>
      </c>
      <c r="B6" s="168"/>
      <c r="C6" s="168"/>
      <c r="D6" s="168"/>
      <c r="E6" s="168"/>
      <c r="F6" s="168"/>
      <c r="G6" s="168"/>
      <c r="H6" s="184" t="s">
        <v>2192</v>
      </c>
      <c r="I6" s="185" t="s">
        <v>2193</v>
      </c>
      <c r="J6" s="168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</row>
    <row r="7" spans="1:24" s="41" customFormat="1" ht="14.25" customHeight="1" x14ac:dyDescent="0.2">
      <c r="A7" s="162"/>
      <c r="B7" s="173"/>
      <c r="C7" s="173"/>
      <c r="D7" s="173"/>
      <c r="E7" s="173"/>
      <c r="F7" s="173"/>
      <c r="G7" s="173"/>
      <c r="H7" s="162"/>
      <c r="I7" s="172"/>
      <c r="J7" s="186"/>
      <c r="K7" s="187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</row>
    <row r="8" spans="1:24" s="41" customFormat="1" ht="14.25" customHeight="1" x14ac:dyDescent="0.2">
      <c r="A8" s="155" t="s">
        <v>4081</v>
      </c>
      <c r="B8" s="157" t="s">
        <v>4086</v>
      </c>
      <c r="C8" s="173"/>
      <c r="D8" s="173"/>
      <c r="E8" s="173"/>
      <c r="F8" s="173"/>
      <c r="G8" s="173"/>
      <c r="H8" s="173" t="s">
        <v>2223</v>
      </c>
      <c r="I8" s="188">
        <f>IF(indice!$C$16="",indice!$D$7,indice!$C$16)</f>
        <v>0</v>
      </c>
      <c r="J8" s="186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5" t="s">
        <v>2223</v>
      </c>
      <c r="X8" s="166">
        <f>$I$8</f>
        <v>0</v>
      </c>
    </row>
    <row r="9" spans="1:24" s="41" customFormat="1" ht="14.25" customHeight="1" x14ac:dyDescent="0.2">
      <c r="A9" s="173" t="s">
        <v>4083</v>
      </c>
      <c r="B9" s="168" t="s">
        <v>4098</v>
      </c>
      <c r="C9" s="173"/>
      <c r="D9" s="173"/>
      <c r="E9" s="173"/>
      <c r="F9" s="173"/>
      <c r="G9" s="173"/>
      <c r="H9" s="173" t="s">
        <v>2221</v>
      </c>
      <c r="I9" s="189">
        <f>indice!E10</f>
        <v>0</v>
      </c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90"/>
      <c r="X9" s="190"/>
    </row>
    <row r="10" spans="1:24" s="41" customFormat="1" ht="14.25" customHeight="1" x14ac:dyDescent="0.2">
      <c r="A10" s="173"/>
      <c r="B10" s="173"/>
      <c r="C10" s="173"/>
      <c r="D10" s="173"/>
      <c r="E10" s="173"/>
      <c r="F10" s="173"/>
      <c r="G10" s="173"/>
      <c r="H10" s="173" t="s">
        <v>2221</v>
      </c>
      <c r="I10" s="189">
        <f>indice!F10</f>
        <v>0</v>
      </c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90"/>
      <c r="X10" s="190"/>
    </row>
    <row r="11" spans="1:24" s="41" customFormat="1" ht="14.25" customHeight="1" x14ac:dyDescent="0.2">
      <c r="A11" s="55" t="s">
        <v>137</v>
      </c>
      <c r="B11" s="55" t="s">
        <v>4080</v>
      </c>
      <c r="C11" s="288" t="s">
        <v>141</v>
      </c>
      <c r="D11" s="288"/>
      <c r="E11" s="55" t="s">
        <v>143</v>
      </c>
      <c r="F11" s="67" t="s">
        <v>145</v>
      </c>
      <c r="G11" s="67" t="s">
        <v>2223</v>
      </c>
      <c r="H11" s="67" t="s">
        <v>148</v>
      </c>
      <c r="I11" s="67" t="s">
        <v>150</v>
      </c>
      <c r="K11" s="68" t="s">
        <v>3564</v>
      </c>
      <c r="L11" s="68"/>
      <c r="M11" s="68" t="s">
        <v>4534</v>
      </c>
      <c r="N11" s="68"/>
      <c r="O11" s="68" t="s">
        <v>3567</v>
      </c>
      <c r="P11" s="68"/>
      <c r="Q11" s="68" t="s">
        <v>3568</v>
      </c>
      <c r="R11" s="68"/>
      <c r="S11" s="68" t="s">
        <v>3571</v>
      </c>
      <c r="T11" s="68"/>
      <c r="U11" s="68" t="s">
        <v>4536</v>
      </c>
      <c r="V11" s="77"/>
      <c r="W11" s="68" t="s">
        <v>143</v>
      </c>
      <c r="X11" s="68" t="s">
        <v>148</v>
      </c>
    </row>
    <row r="12" spans="1:24" s="41" customFormat="1" ht="14.25" customHeight="1" x14ac:dyDescent="0.2">
      <c r="A12" s="56" t="s">
        <v>138</v>
      </c>
      <c r="B12" s="56" t="s">
        <v>4078</v>
      </c>
      <c r="C12" s="290" t="s">
        <v>142</v>
      </c>
      <c r="D12" s="290"/>
      <c r="E12" s="56" t="s">
        <v>144</v>
      </c>
      <c r="F12" s="69" t="s">
        <v>146</v>
      </c>
      <c r="G12" s="69" t="s">
        <v>147</v>
      </c>
      <c r="H12" s="69" t="s">
        <v>149</v>
      </c>
      <c r="I12" s="69" t="s">
        <v>151</v>
      </c>
      <c r="K12" s="70" t="s">
        <v>3565</v>
      </c>
      <c r="L12" s="70"/>
      <c r="M12" s="70" t="s">
        <v>3566</v>
      </c>
      <c r="N12" s="70"/>
      <c r="O12" s="70" t="s">
        <v>3567</v>
      </c>
      <c r="P12" s="70"/>
      <c r="Q12" s="70" t="s">
        <v>3569</v>
      </c>
      <c r="R12" s="70"/>
      <c r="S12" s="70" t="s">
        <v>3570</v>
      </c>
      <c r="T12" s="70"/>
      <c r="U12" s="70" t="s">
        <v>4537</v>
      </c>
      <c r="V12" s="78"/>
      <c r="W12" s="70" t="s">
        <v>165</v>
      </c>
      <c r="X12" s="70" t="s">
        <v>149</v>
      </c>
    </row>
    <row r="13" spans="1:24" s="25" customFormat="1" ht="14.25" customHeight="1" x14ac:dyDescent="0.2">
      <c r="A13" s="24"/>
      <c r="B13" s="24"/>
      <c r="C13" s="24" t="s">
        <v>159</v>
      </c>
      <c r="D13" s="24" t="s">
        <v>0</v>
      </c>
      <c r="E13" s="24" t="s">
        <v>15</v>
      </c>
      <c r="F13" s="24"/>
      <c r="G13" s="24"/>
      <c r="H13" s="24" t="str">
        <f>E13</f>
        <v>€</v>
      </c>
      <c r="I13" s="24">
        <f>$I$9</f>
        <v>0</v>
      </c>
      <c r="U13" s="25" t="s">
        <v>4538</v>
      </c>
      <c r="V13" s="95"/>
    </row>
    <row r="14" spans="1:24" s="25" customFormat="1" ht="14.25" customHeight="1" x14ac:dyDescent="0.2">
      <c r="A14" s="167">
        <v>6081001000000</v>
      </c>
      <c r="B14" s="22" t="s">
        <v>168</v>
      </c>
      <c r="C14" s="22">
        <v>0.25</v>
      </c>
      <c r="D14" s="22">
        <v>0.34</v>
      </c>
      <c r="E14" s="24">
        <v>503.19</v>
      </c>
      <c r="F14" s="35"/>
      <c r="G14" s="36">
        <f t="shared" ref="G14:G42" si="0">IF(F14="",IF($I$8="","",$I$8),F14)</f>
        <v>0</v>
      </c>
      <c r="H14" s="36">
        <f t="shared" ref="H14:H46" si="1">ROUND(E14*(G14),2)</f>
        <v>0</v>
      </c>
      <c r="I14" s="36">
        <f>H14*$I$10</f>
        <v>0</v>
      </c>
      <c r="J14" s="72"/>
      <c r="K14" s="26"/>
      <c r="L14" s="26">
        <f>IFERROR((VLOOKUP(K14,tenute!D:E,2,FALSE)),0)</f>
        <v>0</v>
      </c>
      <c r="M14" s="26"/>
      <c r="N14" s="26">
        <f>IFERROR((VLOOKUP(M14,guarnizioni!G:H,2,FALSE)),0)</f>
        <v>0</v>
      </c>
      <c r="O14" s="26"/>
      <c r="P14" s="26">
        <f>IFERROR((VLOOKUP(O14,'IP55'!A:B,2,FALSE)),0)</f>
        <v>0</v>
      </c>
      <c r="Q14" s="26"/>
      <c r="R14" s="26">
        <f>IFERROR((VLOOKUP(Q14,giranti!H:I,2,FALSE)),0)</f>
        <v>0</v>
      </c>
      <c r="S14" s="26"/>
      <c r="T14" s="26">
        <f>IFERROR((VLOOKUP(S14,'IP55'!A:C,3,FALSE)),0)</f>
        <v>0</v>
      </c>
      <c r="U14" s="26"/>
      <c r="V14" s="124" t="str">
        <f t="shared" ref="V14:V45" si="2">IF(U14="ok",(E14*0.06),"0,00")</f>
        <v>0,00</v>
      </c>
      <c r="W14" s="26" t="e">
        <f>E14+L14+N14+P14+R14+T14+V14</f>
        <v>#VALUE!</v>
      </c>
      <c r="X14" s="26" t="e">
        <f>W14*$I$8</f>
        <v>#VALUE!</v>
      </c>
    </row>
    <row r="15" spans="1:24" s="25" customFormat="1" ht="14.25" customHeight="1" x14ac:dyDescent="0.2">
      <c r="A15" s="167">
        <v>6080002200000</v>
      </c>
      <c r="B15" s="22" t="s">
        <v>6854</v>
      </c>
      <c r="C15" s="22">
        <v>0.37</v>
      </c>
      <c r="D15" s="22">
        <v>0.5</v>
      </c>
      <c r="E15" s="24">
        <v>638.84</v>
      </c>
      <c r="F15" s="35"/>
      <c r="G15" s="36">
        <f t="shared" si="0"/>
        <v>0</v>
      </c>
      <c r="H15" s="36">
        <f t="shared" si="1"/>
        <v>0</v>
      </c>
      <c r="I15" s="36">
        <f t="shared" ref="I15:I78" si="3">H15*$I$10</f>
        <v>0</v>
      </c>
      <c r="J15" s="72"/>
      <c r="K15" s="26"/>
      <c r="L15" s="26">
        <f>IFERROR((VLOOKUP(K15,tenute!D:E,2,FALSE)),0)</f>
        <v>0</v>
      </c>
      <c r="M15" s="26"/>
      <c r="N15" s="26">
        <f>IFERROR((VLOOKUP(M15,guarnizioni!G:H,2,FALSE)),0)</f>
        <v>0</v>
      </c>
      <c r="O15" s="26"/>
      <c r="P15" s="26">
        <f>IFERROR((VLOOKUP(O15,'IP55'!A:B,2,FALSE)),0)</f>
        <v>0</v>
      </c>
      <c r="Q15" s="26"/>
      <c r="R15" s="26">
        <f>IFERROR((VLOOKUP(Q15,giranti!H:I,2,FALSE)),0)</f>
        <v>0</v>
      </c>
      <c r="S15" s="26"/>
      <c r="T15" s="26">
        <f>IFERROR((VLOOKUP(S15,'IP55'!A:C,3,FALSE)),0)</f>
        <v>0</v>
      </c>
      <c r="U15" s="26"/>
      <c r="V15" s="124" t="str">
        <f t="shared" si="2"/>
        <v>0,00</v>
      </c>
      <c r="W15" s="26" t="e">
        <f t="shared" ref="W15:W78" si="4">E15+L15+N15+P15+R15+T15+V15</f>
        <v>#VALUE!</v>
      </c>
      <c r="X15" s="26" t="e">
        <f t="shared" ref="X15:X78" si="5">W15*$I$8</f>
        <v>#VALUE!</v>
      </c>
    </row>
    <row r="16" spans="1:24" s="25" customFormat="1" ht="14.25" customHeight="1" x14ac:dyDescent="0.2">
      <c r="A16" s="167">
        <v>6080003200000</v>
      </c>
      <c r="B16" s="22" t="s">
        <v>6855</v>
      </c>
      <c r="C16" s="22">
        <v>0.37</v>
      </c>
      <c r="D16" s="22">
        <v>0.5</v>
      </c>
      <c r="E16" s="24">
        <v>638.84</v>
      </c>
      <c r="F16" s="35"/>
      <c r="G16" s="36">
        <f t="shared" si="0"/>
        <v>0</v>
      </c>
      <c r="H16" s="36">
        <f t="shared" si="1"/>
        <v>0</v>
      </c>
      <c r="I16" s="36">
        <f t="shared" si="3"/>
        <v>0</v>
      </c>
      <c r="J16" s="72"/>
      <c r="K16" s="26"/>
      <c r="L16" s="26">
        <f>IFERROR((VLOOKUP(K16,tenute!D:E,2,FALSE)),0)</f>
        <v>0</v>
      </c>
      <c r="M16" s="26"/>
      <c r="N16" s="26">
        <f>IFERROR((VLOOKUP(M16,guarnizioni!G:H,2,FALSE)),0)</f>
        <v>0</v>
      </c>
      <c r="O16" s="26"/>
      <c r="P16" s="26">
        <f>IFERROR((VLOOKUP(O16,'IP55'!A:B,2,FALSE)),0)</f>
        <v>0</v>
      </c>
      <c r="Q16" s="26"/>
      <c r="R16" s="26">
        <f>IFERROR((VLOOKUP(Q16,giranti!H:I,2,FALSE)),0)</f>
        <v>0</v>
      </c>
      <c r="S16" s="26"/>
      <c r="T16" s="26">
        <f>IFERROR((VLOOKUP(S16,'IP55'!A:C,3,FALSE)),0)</f>
        <v>0</v>
      </c>
      <c r="U16" s="26"/>
      <c r="V16" s="124" t="str">
        <f t="shared" si="2"/>
        <v>0,00</v>
      </c>
      <c r="W16" s="26" t="e">
        <f t="shared" si="4"/>
        <v>#VALUE!</v>
      </c>
      <c r="X16" s="26" t="e">
        <f t="shared" si="5"/>
        <v>#VALUE!</v>
      </c>
    </row>
    <row r="17" spans="1:24" s="25" customFormat="1" ht="14.25" customHeight="1" x14ac:dyDescent="0.2">
      <c r="A17" s="167">
        <v>6080004300000</v>
      </c>
      <c r="B17" s="22" t="s">
        <v>6856</v>
      </c>
      <c r="C17" s="22">
        <v>0.37</v>
      </c>
      <c r="D17" s="22">
        <v>0.5</v>
      </c>
      <c r="E17" s="24">
        <v>709.18</v>
      </c>
      <c r="F17" s="35"/>
      <c r="G17" s="36">
        <f t="shared" si="0"/>
        <v>0</v>
      </c>
      <c r="H17" s="36">
        <f t="shared" si="1"/>
        <v>0</v>
      </c>
      <c r="I17" s="36">
        <f t="shared" si="3"/>
        <v>0</v>
      </c>
      <c r="J17" s="72" t="s">
        <v>2231</v>
      </c>
      <c r="K17" s="26"/>
      <c r="L17" s="26">
        <f>IFERROR((VLOOKUP(K17,tenute!D:E,2,FALSE)),0)</f>
        <v>0</v>
      </c>
      <c r="M17" s="26"/>
      <c r="N17" s="26">
        <f>IFERROR((VLOOKUP(M17,guarnizioni!G:H,2,FALSE)),0)</f>
        <v>0</v>
      </c>
      <c r="O17" s="26"/>
      <c r="P17" s="26">
        <f>IFERROR((VLOOKUP(O17,'IP55'!A:B,2,FALSE)),0)</f>
        <v>0</v>
      </c>
      <c r="Q17" s="26"/>
      <c r="R17" s="26">
        <f>IFERROR((VLOOKUP(Q17,giranti!H:I,2,FALSE)),0)</f>
        <v>0</v>
      </c>
      <c r="S17" s="26"/>
      <c r="T17" s="26">
        <f>IFERROR((VLOOKUP(S17,'IP55'!A:C,3,FALSE)),0)</f>
        <v>0</v>
      </c>
      <c r="U17" s="26"/>
      <c r="V17" s="124" t="str">
        <f t="shared" si="2"/>
        <v>0,00</v>
      </c>
      <c r="W17" s="26" t="e">
        <f t="shared" si="4"/>
        <v>#VALUE!</v>
      </c>
      <c r="X17" s="26" t="e">
        <f t="shared" si="5"/>
        <v>#VALUE!</v>
      </c>
    </row>
    <row r="18" spans="1:24" s="25" customFormat="1" ht="14.25" customHeight="1" x14ac:dyDescent="0.2">
      <c r="A18" s="167">
        <v>6080005300000</v>
      </c>
      <c r="B18" s="22" t="s">
        <v>6857</v>
      </c>
      <c r="C18" s="22">
        <v>0.55000000000000004</v>
      </c>
      <c r="D18" s="22">
        <v>0.75</v>
      </c>
      <c r="E18" s="24">
        <v>753.57</v>
      </c>
      <c r="F18" s="35"/>
      <c r="G18" s="36">
        <f t="shared" si="0"/>
        <v>0</v>
      </c>
      <c r="H18" s="36">
        <f t="shared" si="1"/>
        <v>0</v>
      </c>
      <c r="I18" s="36">
        <f t="shared" si="3"/>
        <v>0</v>
      </c>
      <c r="J18" s="72"/>
      <c r="K18" s="26"/>
      <c r="L18" s="26">
        <f>IFERROR((VLOOKUP(K18,tenute!D:E,2,FALSE)),0)</f>
        <v>0</v>
      </c>
      <c r="M18" s="26"/>
      <c r="N18" s="26">
        <f>IFERROR((VLOOKUP(M18,guarnizioni!G:H,2,FALSE)),0)</f>
        <v>0</v>
      </c>
      <c r="O18" s="26"/>
      <c r="P18" s="26">
        <f>IFERROR((VLOOKUP(O18,'IP55'!A:B,2,FALSE)),0)</f>
        <v>0</v>
      </c>
      <c r="Q18" s="26"/>
      <c r="R18" s="26">
        <f>IFERROR((VLOOKUP(Q18,giranti!H:I,2,FALSE)),0)</f>
        <v>0</v>
      </c>
      <c r="S18" s="26"/>
      <c r="T18" s="26">
        <f>IFERROR((VLOOKUP(S18,'IP55'!A:C,3,FALSE)),0)</f>
        <v>0</v>
      </c>
      <c r="U18" s="26"/>
      <c r="V18" s="124" t="str">
        <f t="shared" si="2"/>
        <v>0,00</v>
      </c>
      <c r="W18" s="26" t="e">
        <f t="shared" si="4"/>
        <v>#VALUE!</v>
      </c>
      <c r="X18" s="26" t="e">
        <f t="shared" si="5"/>
        <v>#VALUE!</v>
      </c>
    </row>
    <row r="19" spans="1:24" s="25" customFormat="1" ht="14.25" customHeight="1" x14ac:dyDescent="0.2">
      <c r="A19" s="167">
        <v>6080006400000</v>
      </c>
      <c r="B19" s="22" t="s">
        <v>2972</v>
      </c>
      <c r="C19" s="22">
        <v>0.75</v>
      </c>
      <c r="D19" s="22">
        <v>1</v>
      </c>
      <c r="E19" s="24">
        <v>845.64</v>
      </c>
      <c r="F19" s="35"/>
      <c r="G19" s="36">
        <f t="shared" si="0"/>
        <v>0</v>
      </c>
      <c r="H19" s="36">
        <f t="shared" si="1"/>
        <v>0</v>
      </c>
      <c r="I19" s="36">
        <f t="shared" si="3"/>
        <v>0</v>
      </c>
      <c r="J19" s="72"/>
      <c r="K19" s="26"/>
      <c r="L19" s="26">
        <f>IFERROR((VLOOKUP(K19,tenute!D:E,2,FALSE)),0)</f>
        <v>0</v>
      </c>
      <c r="M19" s="26"/>
      <c r="N19" s="26">
        <f>IFERROR((VLOOKUP(M19,guarnizioni!G:H,2,FALSE)),0)</f>
        <v>0</v>
      </c>
      <c r="O19" s="26"/>
      <c r="P19" s="26">
        <f>IFERROR((VLOOKUP(O19,'IP55'!A:B,2,FALSE)),0)</f>
        <v>0</v>
      </c>
      <c r="Q19" s="26"/>
      <c r="R19" s="26">
        <f>IFERROR((VLOOKUP(Q19,giranti!H:I,2,FALSE)),0)</f>
        <v>0</v>
      </c>
      <c r="S19" s="26"/>
      <c r="T19" s="26">
        <f>IFERROR((VLOOKUP(S19,'IP55'!A:C,3,FALSE)),0)</f>
        <v>0</v>
      </c>
      <c r="U19" s="26"/>
      <c r="V19" s="124" t="str">
        <f t="shared" si="2"/>
        <v>0,00</v>
      </c>
      <c r="W19" s="26" t="e">
        <f t="shared" si="4"/>
        <v>#VALUE!</v>
      </c>
      <c r="X19" s="26" t="e">
        <f t="shared" si="5"/>
        <v>#VALUE!</v>
      </c>
    </row>
    <row r="20" spans="1:24" s="25" customFormat="1" ht="14.25" customHeight="1" x14ac:dyDescent="0.2">
      <c r="A20" s="167">
        <v>6090002200000</v>
      </c>
      <c r="B20" s="22" t="s">
        <v>6858</v>
      </c>
      <c r="C20" s="22">
        <v>0.37</v>
      </c>
      <c r="D20" s="22">
        <v>0.5</v>
      </c>
      <c r="E20" s="24">
        <v>795.48</v>
      </c>
      <c r="F20" s="35"/>
      <c r="G20" s="36">
        <f t="shared" si="0"/>
        <v>0</v>
      </c>
      <c r="H20" s="36">
        <f t="shared" si="1"/>
        <v>0</v>
      </c>
      <c r="I20" s="36">
        <f t="shared" si="3"/>
        <v>0</v>
      </c>
      <c r="J20" s="72"/>
      <c r="K20" s="26"/>
      <c r="L20" s="26">
        <f>IFERROR((VLOOKUP(K20,tenute!D:E,2,FALSE)),0)</f>
        <v>0</v>
      </c>
      <c r="M20" s="26"/>
      <c r="N20" s="26">
        <f>IFERROR((VLOOKUP(M20,guarnizioni!G:H,2,FALSE)),0)</f>
        <v>0</v>
      </c>
      <c r="O20" s="26"/>
      <c r="P20" s="26">
        <f>IFERROR((VLOOKUP(O20,'IP55'!A:B,2,FALSE)),0)</f>
        <v>0</v>
      </c>
      <c r="Q20" s="26"/>
      <c r="R20" s="26">
        <f>IFERROR((VLOOKUP(Q20,giranti!H:I,2,FALSE)),0)</f>
        <v>0</v>
      </c>
      <c r="S20" s="26"/>
      <c r="T20" s="26">
        <f>IFERROR((VLOOKUP(S20,'IP55'!A:C,3,FALSE)),0)</f>
        <v>0</v>
      </c>
      <c r="U20" s="26"/>
      <c r="V20" s="124" t="str">
        <f t="shared" si="2"/>
        <v>0,00</v>
      </c>
      <c r="W20" s="26" t="e">
        <f t="shared" si="4"/>
        <v>#VALUE!</v>
      </c>
      <c r="X20" s="26" t="e">
        <f t="shared" si="5"/>
        <v>#VALUE!</v>
      </c>
    </row>
    <row r="21" spans="1:24" s="25" customFormat="1" ht="14.25" customHeight="1" x14ac:dyDescent="0.2">
      <c r="A21" s="167">
        <v>6090004200000</v>
      </c>
      <c r="B21" s="22" t="s">
        <v>6859</v>
      </c>
      <c r="C21" s="22">
        <v>0.37</v>
      </c>
      <c r="D21" s="22">
        <v>0.5</v>
      </c>
      <c r="E21" s="24">
        <v>795.47</v>
      </c>
      <c r="F21" s="35"/>
      <c r="G21" s="36">
        <f t="shared" si="0"/>
        <v>0</v>
      </c>
      <c r="H21" s="36">
        <f t="shared" si="1"/>
        <v>0</v>
      </c>
      <c r="I21" s="36">
        <f t="shared" si="3"/>
        <v>0</v>
      </c>
      <c r="J21" s="72"/>
      <c r="K21" s="26"/>
      <c r="L21" s="26">
        <f>IFERROR((VLOOKUP(K21,tenute!D:E,2,FALSE)),0)</f>
        <v>0</v>
      </c>
      <c r="M21" s="26"/>
      <c r="N21" s="26">
        <f>IFERROR((VLOOKUP(M21,guarnizioni!G:H,2,FALSE)),0)</f>
        <v>0</v>
      </c>
      <c r="O21" s="26"/>
      <c r="P21" s="26">
        <f>IFERROR((VLOOKUP(O21,'IP55'!A:B,2,FALSE)),0)</f>
        <v>0</v>
      </c>
      <c r="Q21" s="26"/>
      <c r="R21" s="26">
        <f>IFERROR((VLOOKUP(Q21,giranti!H:I,2,FALSE)),0)</f>
        <v>0</v>
      </c>
      <c r="S21" s="26"/>
      <c r="T21" s="26">
        <f>IFERROR((VLOOKUP(S21,'IP55'!A:C,3,FALSE)),0)</f>
        <v>0</v>
      </c>
      <c r="U21" s="26"/>
      <c r="V21" s="124" t="str">
        <f t="shared" si="2"/>
        <v>0,00</v>
      </c>
      <c r="W21" s="26" t="e">
        <f t="shared" si="4"/>
        <v>#VALUE!</v>
      </c>
      <c r="X21" s="26" t="e">
        <f t="shared" si="5"/>
        <v>#VALUE!</v>
      </c>
    </row>
    <row r="22" spans="1:24" s="25" customFormat="1" ht="14.25" customHeight="1" x14ac:dyDescent="0.2">
      <c r="A22" s="167">
        <v>6090006200000</v>
      </c>
      <c r="B22" s="22" t="s">
        <v>6860</v>
      </c>
      <c r="C22" s="22">
        <v>0.55000000000000004</v>
      </c>
      <c r="D22" s="22">
        <v>0.75</v>
      </c>
      <c r="E22" s="24">
        <v>897.85</v>
      </c>
      <c r="F22" s="35"/>
      <c r="G22" s="36">
        <f t="shared" si="0"/>
        <v>0</v>
      </c>
      <c r="H22" s="36">
        <f t="shared" si="1"/>
        <v>0</v>
      </c>
      <c r="I22" s="36">
        <f t="shared" si="3"/>
        <v>0</v>
      </c>
      <c r="J22" s="72"/>
      <c r="K22" s="26"/>
      <c r="L22" s="26">
        <f>IFERROR((VLOOKUP(K22,tenute!D:E,2,FALSE)),0)</f>
        <v>0</v>
      </c>
      <c r="M22" s="26"/>
      <c r="N22" s="26">
        <f>IFERROR((VLOOKUP(M22,guarnizioni!G:H,2,FALSE)),0)</f>
        <v>0</v>
      </c>
      <c r="O22" s="26"/>
      <c r="P22" s="26">
        <f>IFERROR((VLOOKUP(O22,'IP55'!A:B,2,FALSE)),0)</f>
        <v>0</v>
      </c>
      <c r="Q22" s="26"/>
      <c r="R22" s="26">
        <f>IFERROR((VLOOKUP(Q22,giranti!H:I,2,FALSE)),0)</f>
        <v>0</v>
      </c>
      <c r="S22" s="26"/>
      <c r="T22" s="26">
        <f>IFERROR((VLOOKUP(S22,'IP55'!A:C,3,FALSE)),0)</f>
        <v>0</v>
      </c>
      <c r="U22" s="26"/>
      <c r="V22" s="124" t="str">
        <f t="shared" si="2"/>
        <v>0,00</v>
      </c>
      <c r="W22" s="26" t="e">
        <f t="shared" si="4"/>
        <v>#VALUE!</v>
      </c>
      <c r="X22" s="26" t="e">
        <f t="shared" si="5"/>
        <v>#VALUE!</v>
      </c>
    </row>
    <row r="23" spans="1:24" s="25" customFormat="1" ht="14.25" customHeight="1" x14ac:dyDescent="0.2">
      <c r="A23" s="167">
        <v>6090008300000</v>
      </c>
      <c r="B23" s="22" t="s">
        <v>2973</v>
      </c>
      <c r="C23" s="22">
        <v>0.75</v>
      </c>
      <c r="D23" s="22">
        <v>1</v>
      </c>
      <c r="E23" s="24">
        <v>999.74</v>
      </c>
      <c r="F23" s="35"/>
      <c r="G23" s="36">
        <f t="shared" si="0"/>
        <v>0</v>
      </c>
      <c r="H23" s="36">
        <f t="shared" si="1"/>
        <v>0</v>
      </c>
      <c r="I23" s="36">
        <f t="shared" si="3"/>
        <v>0</v>
      </c>
      <c r="J23" s="72"/>
      <c r="K23" s="26"/>
      <c r="L23" s="26">
        <f>IFERROR((VLOOKUP(K23,tenute!D:E,2,FALSE)),0)</f>
        <v>0</v>
      </c>
      <c r="M23" s="26"/>
      <c r="N23" s="26">
        <f>IFERROR((VLOOKUP(M23,guarnizioni!G:H,2,FALSE)),0)</f>
        <v>0</v>
      </c>
      <c r="O23" s="26"/>
      <c r="P23" s="26">
        <f>IFERROR((VLOOKUP(O23,'IP55'!A:B,2,FALSE)),0)</f>
        <v>0</v>
      </c>
      <c r="Q23" s="26"/>
      <c r="R23" s="26">
        <f>IFERROR((VLOOKUP(Q23,giranti!H:I,2,FALSE)),0)</f>
        <v>0</v>
      </c>
      <c r="S23" s="26"/>
      <c r="T23" s="26">
        <f>IFERROR((VLOOKUP(S23,'IP55'!A:C,3,FALSE)),0)</f>
        <v>0</v>
      </c>
      <c r="U23" s="26"/>
      <c r="V23" s="124" t="str">
        <f t="shared" si="2"/>
        <v>0,00</v>
      </c>
      <c r="W23" s="26" t="e">
        <f t="shared" si="4"/>
        <v>#VALUE!</v>
      </c>
      <c r="X23" s="26" t="e">
        <f t="shared" si="5"/>
        <v>#VALUE!</v>
      </c>
    </row>
    <row r="24" spans="1:24" s="25" customFormat="1" ht="14.25" customHeight="1" x14ac:dyDescent="0.2">
      <c r="A24" s="167">
        <v>6090010200000</v>
      </c>
      <c r="B24" s="22" t="s">
        <v>6861</v>
      </c>
      <c r="C24" s="22">
        <v>0.37</v>
      </c>
      <c r="D24" s="22">
        <v>0.5</v>
      </c>
      <c r="E24" s="24">
        <v>818.95</v>
      </c>
      <c r="F24" s="35"/>
      <c r="G24" s="36">
        <f t="shared" si="0"/>
        <v>0</v>
      </c>
      <c r="H24" s="36">
        <f t="shared" si="1"/>
        <v>0</v>
      </c>
      <c r="I24" s="36">
        <f t="shared" si="3"/>
        <v>0</v>
      </c>
      <c r="J24" s="72"/>
      <c r="K24" s="26"/>
      <c r="L24" s="26">
        <f>IFERROR((VLOOKUP(K24,tenute!D:E,2,FALSE)),0)</f>
        <v>0</v>
      </c>
      <c r="M24" s="26"/>
      <c r="N24" s="26">
        <f>IFERROR((VLOOKUP(M24,guarnizioni!G:H,2,FALSE)),0)</f>
        <v>0</v>
      </c>
      <c r="O24" s="26"/>
      <c r="P24" s="26">
        <f>IFERROR((VLOOKUP(O24,'IP55'!A:B,2,FALSE)),0)</f>
        <v>0</v>
      </c>
      <c r="Q24" s="26"/>
      <c r="R24" s="26">
        <f>IFERROR((VLOOKUP(Q24,giranti!H:I,2,FALSE)),0)</f>
        <v>0</v>
      </c>
      <c r="S24" s="26"/>
      <c r="T24" s="26">
        <f>IFERROR((VLOOKUP(S24,'IP55'!A:C,3,FALSE)),0)</f>
        <v>0</v>
      </c>
      <c r="U24" s="26"/>
      <c r="V24" s="124" t="str">
        <f t="shared" si="2"/>
        <v>0,00</v>
      </c>
      <c r="W24" s="26" t="e">
        <f t="shared" si="4"/>
        <v>#VALUE!</v>
      </c>
      <c r="X24" s="26" t="e">
        <f t="shared" si="5"/>
        <v>#VALUE!</v>
      </c>
    </row>
    <row r="25" spans="1:24" s="25" customFormat="1" ht="14.25" customHeight="1" x14ac:dyDescent="0.2">
      <c r="A25" s="167">
        <v>6090012200000</v>
      </c>
      <c r="B25" s="22" t="s">
        <v>6862</v>
      </c>
      <c r="C25" s="22">
        <v>0.55000000000000004</v>
      </c>
      <c r="D25" s="22">
        <v>0.75</v>
      </c>
      <c r="E25" s="24">
        <v>867.03</v>
      </c>
      <c r="F25" s="35"/>
      <c r="G25" s="36">
        <f t="shared" si="0"/>
        <v>0</v>
      </c>
      <c r="H25" s="36">
        <f t="shared" si="1"/>
        <v>0</v>
      </c>
      <c r="I25" s="36">
        <f t="shared" si="3"/>
        <v>0</v>
      </c>
      <c r="J25" s="72"/>
      <c r="K25" s="26"/>
      <c r="L25" s="26">
        <f>IFERROR((VLOOKUP(K25,tenute!D:E,2,FALSE)),0)</f>
        <v>0</v>
      </c>
      <c r="M25" s="26"/>
      <c r="N25" s="26">
        <f>IFERROR((VLOOKUP(M25,guarnizioni!G:H,2,FALSE)),0)</f>
        <v>0</v>
      </c>
      <c r="O25" s="26"/>
      <c r="P25" s="26">
        <f>IFERROR((VLOOKUP(O25,'IP55'!A:B,2,FALSE)),0)</f>
        <v>0</v>
      </c>
      <c r="Q25" s="26"/>
      <c r="R25" s="26">
        <f>IFERROR((VLOOKUP(Q25,giranti!H:I,2,FALSE)),0)</f>
        <v>0</v>
      </c>
      <c r="S25" s="26"/>
      <c r="T25" s="26">
        <f>IFERROR((VLOOKUP(S25,'IP55'!A:C,3,FALSE)),0)</f>
        <v>0</v>
      </c>
      <c r="U25" s="26"/>
      <c r="V25" s="124" t="str">
        <f t="shared" si="2"/>
        <v>0,00</v>
      </c>
      <c r="W25" s="26" t="e">
        <f t="shared" si="4"/>
        <v>#VALUE!</v>
      </c>
      <c r="X25" s="26" t="e">
        <f t="shared" si="5"/>
        <v>#VALUE!</v>
      </c>
    </row>
    <row r="26" spans="1:24" s="25" customFormat="1" ht="14.25" customHeight="1" x14ac:dyDescent="0.2">
      <c r="A26" s="167">
        <v>6090014300000</v>
      </c>
      <c r="B26" s="22" t="s">
        <v>2974</v>
      </c>
      <c r="C26" s="22">
        <v>0.75</v>
      </c>
      <c r="D26" s="22">
        <v>1</v>
      </c>
      <c r="E26" s="24">
        <v>968.13</v>
      </c>
      <c r="F26" s="35"/>
      <c r="G26" s="36">
        <f t="shared" si="0"/>
        <v>0</v>
      </c>
      <c r="H26" s="36">
        <f t="shared" si="1"/>
        <v>0</v>
      </c>
      <c r="I26" s="36">
        <f t="shared" si="3"/>
        <v>0</v>
      </c>
      <c r="J26" s="72"/>
      <c r="K26" s="26"/>
      <c r="L26" s="26">
        <f>IFERROR((VLOOKUP(K26,tenute!D:E,2,FALSE)),0)</f>
        <v>0</v>
      </c>
      <c r="M26" s="26"/>
      <c r="N26" s="26">
        <f>IFERROR((VLOOKUP(M26,guarnizioni!G:H,2,FALSE)),0)</f>
        <v>0</v>
      </c>
      <c r="O26" s="26"/>
      <c r="P26" s="26">
        <f>IFERROR((VLOOKUP(O26,'IP55'!A:B,2,FALSE)),0)</f>
        <v>0</v>
      </c>
      <c r="Q26" s="26"/>
      <c r="R26" s="26">
        <f>IFERROR((VLOOKUP(Q26,giranti!H:I,2,FALSE)),0)</f>
        <v>0</v>
      </c>
      <c r="S26" s="26"/>
      <c r="T26" s="26">
        <f>IFERROR((VLOOKUP(S26,'IP55'!A:C,3,FALSE)),0)</f>
        <v>0</v>
      </c>
      <c r="U26" s="26"/>
      <c r="V26" s="124" t="str">
        <f t="shared" si="2"/>
        <v>0,00</v>
      </c>
      <c r="W26" s="26" t="e">
        <f t="shared" si="4"/>
        <v>#VALUE!</v>
      </c>
      <c r="X26" s="26" t="e">
        <f t="shared" si="5"/>
        <v>#VALUE!</v>
      </c>
    </row>
    <row r="27" spans="1:24" s="25" customFormat="1" ht="14.25" customHeight="1" x14ac:dyDescent="0.2">
      <c r="A27" s="167">
        <v>6090016300000</v>
      </c>
      <c r="B27" s="22" t="s">
        <v>2975</v>
      </c>
      <c r="C27" s="22">
        <v>1.1000000000000001</v>
      </c>
      <c r="D27" s="22">
        <v>1.5</v>
      </c>
      <c r="E27" s="24">
        <v>1172.26</v>
      </c>
      <c r="F27" s="35"/>
      <c r="G27" s="36">
        <f t="shared" si="0"/>
        <v>0</v>
      </c>
      <c r="H27" s="36">
        <f t="shared" si="1"/>
        <v>0</v>
      </c>
      <c r="I27" s="36">
        <f t="shared" si="3"/>
        <v>0</v>
      </c>
      <c r="J27" s="72"/>
      <c r="K27" s="26"/>
      <c r="L27" s="26">
        <f>IFERROR((VLOOKUP(K27,tenute!D:E,2,FALSE)),0)</f>
        <v>0</v>
      </c>
      <c r="M27" s="26"/>
      <c r="N27" s="26">
        <f>IFERROR((VLOOKUP(M27,guarnizioni!G:H,2,FALSE)),0)</f>
        <v>0</v>
      </c>
      <c r="O27" s="26"/>
      <c r="P27" s="26">
        <f>IFERROR((VLOOKUP(O27,'IP55'!A:B,2,FALSE)),0)</f>
        <v>0</v>
      </c>
      <c r="Q27" s="26"/>
      <c r="R27" s="26">
        <f>IFERROR((VLOOKUP(Q27,giranti!H:I,2,FALSE)),0)</f>
        <v>0</v>
      </c>
      <c r="S27" s="26"/>
      <c r="T27" s="26">
        <f>IFERROR((VLOOKUP(S27,'IP55'!A:C,3,FALSE)),0)</f>
        <v>0</v>
      </c>
      <c r="U27" s="26"/>
      <c r="V27" s="124" t="str">
        <f t="shared" si="2"/>
        <v>0,00</v>
      </c>
      <c r="W27" s="26" t="e">
        <f t="shared" si="4"/>
        <v>#VALUE!</v>
      </c>
      <c r="X27" s="26" t="e">
        <f t="shared" si="5"/>
        <v>#VALUE!</v>
      </c>
    </row>
    <row r="28" spans="1:24" s="25" customFormat="1" ht="14.25" customHeight="1" x14ac:dyDescent="0.2">
      <c r="A28" s="167">
        <v>6090018300000</v>
      </c>
      <c r="B28" s="22" t="s">
        <v>2976</v>
      </c>
      <c r="C28" s="22">
        <v>1.1000000000000001</v>
      </c>
      <c r="D28" s="22">
        <v>1.5</v>
      </c>
      <c r="E28" s="24">
        <v>1172.26</v>
      </c>
      <c r="F28" s="35"/>
      <c r="G28" s="36">
        <f t="shared" si="0"/>
        <v>0</v>
      </c>
      <c r="H28" s="36">
        <f t="shared" si="1"/>
        <v>0</v>
      </c>
      <c r="I28" s="36">
        <f t="shared" si="3"/>
        <v>0</v>
      </c>
      <c r="J28" s="72"/>
      <c r="K28" s="26"/>
      <c r="L28" s="26">
        <f>IFERROR((VLOOKUP(K28,tenute!D:E,2,FALSE)),0)</f>
        <v>0</v>
      </c>
      <c r="M28" s="26"/>
      <c r="N28" s="26">
        <f>IFERROR((VLOOKUP(M28,guarnizioni!G:H,2,FALSE)),0)</f>
        <v>0</v>
      </c>
      <c r="O28" s="26"/>
      <c r="P28" s="26">
        <f>IFERROR((VLOOKUP(O28,'IP55'!A:B,2,FALSE)),0)</f>
        <v>0</v>
      </c>
      <c r="Q28" s="26"/>
      <c r="R28" s="26">
        <f>IFERROR((VLOOKUP(Q28,giranti!H:I,2,FALSE)),0)</f>
        <v>0</v>
      </c>
      <c r="S28" s="26"/>
      <c r="T28" s="26">
        <f>IFERROR((VLOOKUP(S28,'IP55'!A:C,3,FALSE)),0)</f>
        <v>0</v>
      </c>
      <c r="U28" s="26"/>
      <c r="V28" s="124" t="str">
        <f t="shared" si="2"/>
        <v>0,00</v>
      </c>
      <c r="W28" s="26" t="e">
        <f t="shared" si="4"/>
        <v>#VALUE!</v>
      </c>
      <c r="X28" s="26" t="e">
        <f t="shared" si="5"/>
        <v>#VALUE!</v>
      </c>
    </row>
    <row r="29" spans="1:24" s="25" customFormat="1" ht="14.25" customHeight="1" x14ac:dyDescent="0.2">
      <c r="A29" s="167">
        <v>6090020300000</v>
      </c>
      <c r="B29" s="22" t="s">
        <v>2977</v>
      </c>
      <c r="C29" s="22">
        <v>1.5</v>
      </c>
      <c r="D29" s="22">
        <v>2</v>
      </c>
      <c r="E29" s="24">
        <v>1545</v>
      </c>
      <c r="F29" s="35"/>
      <c r="G29" s="36">
        <f t="shared" si="0"/>
        <v>0</v>
      </c>
      <c r="H29" s="36">
        <f t="shared" si="1"/>
        <v>0</v>
      </c>
      <c r="I29" s="36">
        <f t="shared" si="3"/>
        <v>0</v>
      </c>
      <c r="J29" s="72"/>
      <c r="K29" s="26"/>
      <c r="L29" s="26">
        <f>IFERROR((VLOOKUP(K29,tenute!D:E,2,FALSE)),0)</f>
        <v>0</v>
      </c>
      <c r="M29" s="26"/>
      <c r="N29" s="26">
        <f>IFERROR((VLOOKUP(M29,guarnizioni!G:H,2,FALSE)),0)</f>
        <v>0</v>
      </c>
      <c r="O29" s="26"/>
      <c r="P29" s="26">
        <f>IFERROR((VLOOKUP(O29,'IP55'!A:B,2,FALSE)),0)</f>
        <v>0</v>
      </c>
      <c r="Q29" s="26"/>
      <c r="R29" s="26">
        <f>IFERROR((VLOOKUP(Q29,giranti!H:I,2,FALSE)),0)</f>
        <v>0</v>
      </c>
      <c r="S29" s="26"/>
      <c r="T29" s="26">
        <f>IFERROR((VLOOKUP(S29,'IP55'!A:C,3,FALSE)),0)</f>
        <v>0</v>
      </c>
      <c r="U29" s="26"/>
      <c r="V29" s="124" t="str">
        <f t="shared" si="2"/>
        <v>0,00</v>
      </c>
      <c r="W29" s="26" t="e">
        <f t="shared" si="4"/>
        <v>#VALUE!</v>
      </c>
      <c r="X29" s="26" t="e">
        <f t="shared" si="5"/>
        <v>#VALUE!</v>
      </c>
    </row>
    <row r="30" spans="1:24" s="25" customFormat="1" ht="14.25" customHeight="1" x14ac:dyDescent="0.2">
      <c r="A30" s="167">
        <v>6090024300000</v>
      </c>
      <c r="B30" s="22" t="s">
        <v>2978</v>
      </c>
      <c r="C30" s="22">
        <v>2.2000000000000002</v>
      </c>
      <c r="D30" s="22">
        <v>3</v>
      </c>
      <c r="E30" s="24">
        <v>1668.83</v>
      </c>
      <c r="F30" s="35"/>
      <c r="G30" s="36">
        <f t="shared" si="0"/>
        <v>0</v>
      </c>
      <c r="H30" s="36">
        <f t="shared" si="1"/>
        <v>0</v>
      </c>
      <c r="I30" s="36">
        <f t="shared" si="3"/>
        <v>0</v>
      </c>
      <c r="J30" s="72"/>
      <c r="K30" s="26"/>
      <c r="L30" s="26">
        <f>IFERROR((VLOOKUP(K30,tenute!D:E,2,FALSE)),0)</f>
        <v>0</v>
      </c>
      <c r="M30" s="26"/>
      <c r="N30" s="26">
        <f>IFERROR((VLOOKUP(M30,guarnizioni!G:H,2,FALSE)),0)</f>
        <v>0</v>
      </c>
      <c r="O30" s="26"/>
      <c r="P30" s="26">
        <f>IFERROR((VLOOKUP(O30,'IP55'!A:B,2,FALSE)),0)</f>
        <v>0</v>
      </c>
      <c r="Q30" s="26"/>
      <c r="R30" s="26">
        <f>IFERROR((VLOOKUP(Q30,giranti!H:I,2,FALSE)),0)</f>
        <v>0</v>
      </c>
      <c r="S30" s="26"/>
      <c r="T30" s="26">
        <f>IFERROR((VLOOKUP(S30,'IP55'!A:C,3,FALSE)),0)</f>
        <v>0</v>
      </c>
      <c r="U30" s="26"/>
      <c r="V30" s="124" t="str">
        <f t="shared" si="2"/>
        <v>0,00</v>
      </c>
      <c r="W30" s="26" t="e">
        <f t="shared" si="4"/>
        <v>#VALUE!</v>
      </c>
      <c r="X30" s="26" t="e">
        <f t="shared" si="5"/>
        <v>#VALUE!</v>
      </c>
    </row>
    <row r="31" spans="1:24" s="25" customFormat="1" ht="14.25" customHeight="1" x14ac:dyDescent="0.2">
      <c r="A31" s="167">
        <v>6090028200000</v>
      </c>
      <c r="B31" s="22" t="s">
        <v>169</v>
      </c>
      <c r="C31" s="22">
        <v>3</v>
      </c>
      <c r="D31" s="22">
        <v>4</v>
      </c>
      <c r="E31" s="24">
        <v>1766.16</v>
      </c>
      <c r="F31" s="35"/>
      <c r="G31" s="36">
        <f t="shared" si="0"/>
        <v>0</v>
      </c>
      <c r="H31" s="36">
        <f t="shared" si="1"/>
        <v>0</v>
      </c>
      <c r="I31" s="36">
        <f t="shared" si="3"/>
        <v>0</v>
      </c>
      <c r="J31" s="72"/>
      <c r="K31" s="26"/>
      <c r="L31" s="26">
        <f>IFERROR((VLOOKUP(K31,tenute!D:E,2,FALSE)),0)</f>
        <v>0</v>
      </c>
      <c r="M31" s="26"/>
      <c r="N31" s="26">
        <f>IFERROR((VLOOKUP(M31,guarnizioni!G:H,2,FALSE)),0)</f>
        <v>0</v>
      </c>
      <c r="O31" s="26"/>
      <c r="P31" s="26">
        <f>IFERROR((VLOOKUP(O31,'IP55'!A:B,2,FALSE)),0)</f>
        <v>0</v>
      </c>
      <c r="Q31" s="26"/>
      <c r="R31" s="26">
        <f>IFERROR((VLOOKUP(Q31,giranti!H:I,2,FALSE)),0)</f>
        <v>0</v>
      </c>
      <c r="S31" s="26"/>
      <c r="T31" s="26">
        <f>IFERROR((VLOOKUP(S31,'IP55'!A:C,3,FALSE)),0)</f>
        <v>0</v>
      </c>
      <c r="U31" s="26"/>
      <c r="V31" s="124" t="str">
        <f t="shared" si="2"/>
        <v>0,00</v>
      </c>
      <c r="W31" s="26" t="e">
        <f t="shared" si="4"/>
        <v>#VALUE!</v>
      </c>
      <c r="X31" s="26" t="e">
        <f t="shared" si="5"/>
        <v>#VALUE!</v>
      </c>
    </row>
    <row r="32" spans="1:24" s="25" customFormat="1" ht="14.25" customHeight="1" x14ac:dyDescent="0.2">
      <c r="A32" s="167">
        <v>6090032300000</v>
      </c>
      <c r="B32" s="22" t="s">
        <v>2979</v>
      </c>
      <c r="C32" s="22">
        <v>1.1000000000000001</v>
      </c>
      <c r="D32" s="22">
        <v>1.5</v>
      </c>
      <c r="E32" s="24">
        <v>1156.45</v>
      </c>
      <c r="F32" s="35"/>
      <c r="G32" s="36">
        <f t="shared" si="0"/>
        <v>0</v>
      </c>
      <c r="H32" s="36">
        <f t="shared" si="1"/>
        <v>0</v>
      </c>
      <c r="I32" s="36">
        <f t="shared" si="3"/>
        <v>0</v>
      </c>
      <c r="J32" s="72"/>
      <c r="K32" s="26"/>
      <c r="L32" s="26">
        <f>IFERROR((VLOOKUP(K32,tenute!D:E,2,FALSE)),0)</f>
        <v>0</v>
      </c>
      <c r="M32" s="26"/>
      <c r="N32" s="26">
        <f>IFERROR((VLOOKUP(M32,guarnizioni!G:H,2,FALSE)),0)</f>
        <v>0</v>
      </c>
      <c r="O32" s="26"/>
      <c r="P32" s="26">
        <f>IFERROR((VLOOKUP(O32,'IP55'!A:B,2,FALSE)),0)</f>
        <v>0</v>
      </c>
      <c r="Q32" s="26"/>
      <c r="R32" s="26">
        <f>IFERROR((VLOOKUP(Q32,giranti!H:I,2,FALSE)),0)</f>
        <v>0</v>
      </c>
      <c r="S32" s="26"/>
      <c r="T32" s="26">
        <f>IFERROR((VLOOKUP(S32,'IP55'!A:C,3,FALSE)),0)</f>
        <v>0</v>
      </c>
      <c r="U32" s="26"/>
      <c r="V32" s="124" t="str">
        <f t="shared" si="2"/>
        <v>0,00</v>
      </c>
      <c r="W32" s="26" t="e">
        <f t="shared" si="4"/>
        <v>#VALUE!</v>
      </c>
      <c r="X32" s="26" t="e">
        <f t="shared" si="5"/>
        <v>#VALUE!</v>
      </c>
    </row>
    <row r="33" spans="1:24" s="25" customFormat="1" ht="14.25" customHeight="1" x14ac:dyDescent="0.2">
      <c r="A33" s="167">
        <v>6090034300000</v>
      </c>
      <c r="B33" s="22" t="s">
        <v>2980</v>
      </c>
      <c r="C33" s="22">
        <v>1.1000000000000001</v>
      </c>
      <c r="D33" s="22">
        <v>1.5</v>
      </c>
      <c r="E33" s="24">
        <v>1156.45</v>
      </c>
      <c r="F33" s="35"/>
      <c r="G33" s="36">
        <f t="shared" si="0"/>
        <v>0</v>
      </c>
      <c r="H33" s="36">
        <f t="shared" si="1"/>
        <v>0</v>
      </c>
      <c r="I33" s="36">
        <f t="shared" si="3"/>
        <v>0</v>
      </c>
      <c r="J33" s="72"/>
      <c r="K33" s="26"/>
      <c r="L33" s="26">
        <f>IFERROR((VLOOKUP(K33,tenute!D:E,2,FALSE)),0)</f>
        <v>0</v>
      </c>
      <c r="M33" s="26"/>
      <c r="N33" s="26">
        <f>IFERROR((VLOOKUP(M33,guarnizioni!G:H,2,FALSE)),0)</f>
        <v>0</v>
      </c>
      <c r="O33" s="26"/>
      <c r="P33" s="26">
        <f>IFERROR((VLOOKUP(O33,'IP55'!A:B,2,FALSE)),0)</f>
        <v>0</v>
      </c>
      <c r="Q33" s="26"/>
      <c r="R33" s="26">
        <f>IFERROR((VLOOKUP(Q33,giranti!H:I,2,FALSE)),0)</f>
        <v>0</v>
      </c>
      <c r="S33" s="26"/>
      <c r="T33" s="26">
        <f>IFERROR((VLOOKUP(S33,'IP55'!A:C,3,FALSE)),0)</f>
        <v>0</v>
      </c>
      <c r="U33" s="26"/>
      <c r="V33" s="124" t="str">
        <f t="shared" si="2"/>
        <v>0,00</v>
      </c>
      <c r="W33" s="26" t="e">
        <f t="shared" si="4"/>
        <v>#VALUE!</v>
      </c>
      <c r="X33" s="26" t="e">
        <f t="shared" si="5"/>
        <v>#VALUE!</v>
      </c>
    </row>
    <row r="34" spans="1:24" s="25" customFormat="1" ht="14.25" customHeight="1" x14ac:dyDescent="0.2">
      <c r="A34" s="167">
        <v>6090036300000</v>
      </c>
      <c r="B34" s="22" t="s">
        <v>2981</v>
      </c>
      <c r="C34" s="22">
        <v>1.1000000000000001</v>
      </c>
      <c r="D34" s="22">
        <v>1.5</v>
      </c>
      <c r="E34" s="24">
        <v>1269.78</v>
      </c>
      <c r="F34" s="35"/>
      <c r="G34" s="36">
        <f t="shared" si="0"/>
        <v>0</v>
      </c>
      <c r="H34" s="36">
        <f t="shared" si="1"/>
        <v>0</v>
      </c>
      <c r="I34" s="36">
        <f t="shared" si="3"/>
        <v>0</v>
      </c>
      <c r="J34" s="72"/>
      <c r="K34" s="26"/>
      <c r="L34" s="26">
        <f>IFERROR((VLOOKUP(K34,tenute!D:E,2,FALSE)),0)</f>
        <v>0</v>
      </c>
      <c r="M34" s="26"/>
      <c r="N34" s="26">
        <f>IFERROR((VLOOKUP(M34,guarnizioni!G:H,2,FALSE)),0)</f>
        <v>0</v>
      </c>
      <c r="O34" s="26"/>
      <c r="P34" s="26">
        <f>IFERROR((VLOOKUP(O34,'IP55'!A:B,2,FALSE)),0)</f>
        <v>0</v>
      </c>
      <c r="Q34" s="26"/>
      <c r="R34" s="26">
        <f>IFERROR((VLOOKUP(Q34,giranti!H:I,2,FALSE)),0)</f>
        <v>0</v>
      </c>
      <c r="S34" s="26"/>
      <c r="T34" s="26">
        <f>IFERROR((VLOOKUP(S34,'IP55'!A:C,3,FALSE)),0)</f>
        <v>0</v>
      </c>
      <c r="U34" s="26"/>
      <c r="V34" s="124" t="str">
        <f t="shared" si="2"/>
        <v>0,00</v>
      </c>
      <c r="W34" s="26" t="e">
        <f t="shared" si="4"/>
        <v>#VALUE!</v>
      </c>
      <c r="X34" s="26" t="e">
        <f t="shared" si="5"/>
        <v>#VALUE!</v>
      </c>
    </row>
    <row r="35" spans="1:24" s="25" customFormat="1" ht="14.25" customHeight="1" x14ac:dyDescent="0.2">
      <c r="A35" s="167">
        <v>6090038300000</v>
      </c>
      <c r="B35" s="22" t="s">
        <v>2982</v>
      </c>
      <c r="C35" s="22">
        <v>1.5</v>
      </c>
      <c r="D35" s="22">
        <v>2</v>
      </c>
      <c r="E35" s="24">
        <v>1355.32</v>
      </c>
      <c r="F35" s="35"/>
      <c r="G35" s="36">
        <f t="shared" si="0"/>
        <v>0</v>
      </c>
      <c r="H35" s="36">
        <f t="shared" si="1"/>
        <v>0</v>
      </c>
      <c r="I35" s="36">
        <f t="shared" si="3"/>
        <v>0</v>
      </c>
      <c r="J35" s="72"/>
      <c r="K35" s="26"/>
      <c r="L35" s="26">
        <f>IFERROR((VLOOKUP(K35,tenute!D:E,2,FALSE)),0)</f>
        <v>0</v>
      </c>
      <c r="M35" s="26"/>
      <c r="N35" s="26">
        <f>IFERROR((VLOOKUP(M35,guarnizioni!G:H,2,FALSE)),0)</f>
        <v>0</v>
      </c>
      <c r="O35" s="26"/>
      <c r="P35" s="26">
        <f>IFERROR((VLOOKUP(O35,'IP55'!A:B,2,FALSE)),0)</f>
        <v>0</v>
      </c>
      <c r="Q35" s="26"/>
      <c r="R35" s="26">
        <f>IFERROR((VLOOKUP(Q35,giranti!H:I,2,FALSE)),0)</f>
        <v>0</v>
      </c>
      <c r="S35" s="26"/>
      <c r="T35" s="26">
        <f>IFERROR((VLOOKUP(S35,'IP55'!A:C,3,FALSE)),0)</f>
        <v>0</v>
      </c>
      <c r="U35" s="26"/>
      <c r="V35" s="124" t="str">
        <f t="shared" si="2"/>
        <v>0,00</v>
      </c>
      <c r="W35" s="26" t="e">
        <f t="shared" si="4"/>
        <v>#VALUE!</v>
      </c>
      <c r="X35" s="26" t="e">
        <f t="shared" si="5"/>
        <v>#VALUE!</v>
      </c>
    </row>
    <row r="36" spans="1:24" s="25" customFormat="1" ht="14.25" customHeight="1" x14ac:dyDescent="0.2">
      <c r="A36" s="167">
        <v>6090042300000</v>
      </c>
      <c r="B36" s="22" t="s">
        <v>2983</v>
      </c>
      <c r="C36" s="22">
        <v>2.2000000000000002</v>
      </c>
      <c r="D36" s="22">
        <v>3</v>
      </c>
      <c r="E36" s="24">
        <v>1483.14</v>
      </c>
      <c r="F36" s="35"/>
      <c r="G36" s="36">
        <f t="shared" si="0"/>
        <v>0</v>
      </c>
      <c r="H36" s="36">
        <f t="shared" si="1"/>
        <v>0</v>
      </c>
      <c r="I36" s="36">
        <f t="shared" si="3"/>
        <v>0</v>
      </c>
      <c r="J36" s="72"/>
      <c r="K36" s="26"/>
      <c r="L36" s="26">
        <f>IFERROR((VLOOKUP(K36,tenute!D:E,2,FALSE)),0)</f>
        <v>0</v>
      </c>
      <c r="M36" s="26"/>
      <c r="N36" s="26">
        <f>IFERROR((VLOOKUP(M36,guarnizioni!G:H,2,FALSE)),0)</f>
        <v>0</v>
      </c>
      <c r="O36" s="26"/>
      <c r="P36" s="26">
        <f>IFERROR((VLOOKUP(O36,'IP55'!A:B,2,FALSE)),0)</f>
        <v>0</v>
      </c>
      <c r="Q36" s="26"/>
      <c r="R36" s="26">
        <f>IFERROR((VLOOKUP(Q36,giranti!H:I,2,FALSE)),0)</f>
        <v>0</v>
      </c>
      <c r="S36" s="26"/>
      <c r="T36" s="26">
        <f>IFERROR((VLOOKUP(S36,'IP55'!A:C,3,FALSE)),0)</f>
        <v>0</v>
      </c>
      <c r="U36" s="26"/>
      <c r="V36" s="124" t="str">
        <f t="shared" si="2"/>
        <v>0,00</v>
      </c>
      <c r="W36" s="26" t="e">
        <f t="shared" si="4"/>
        <v>#VALUE!</v>
      </c>
      <c r="X36" s="26" t="e">
        <f t="shared" si="5"/>
        <v>#VALUE!</v>
      </c>
    </row>
    <row r="37" spans="1:24" s="25" customFormat="1" ht="14.25" customHeight="1" x14ac:dyDescent="0.2">
      <c r="A37" s="167">
        <v>6090046030000</v>
      </c>
      <c r="B37" s="22" t="s">
        <v>2984</v>
      </c>
      <c r="C37" s="22">
        <v>2.2000000000000002</v>
      </c>
      <c r="D37" s="22">
        <v>3</v>
      </c>
      <c r="E37" s="24">
        <v>1668.83</v>
      </c>
      <c r="F37" s="35"/>
      <c r="G37" s="36">
        <f t="shared" si="0"/>
        <v>0</v>
      </c>
      <c r="H37" s="36">
        <f t="shared" si="1"/>
        <v>0</v>
      </c>
      <c r="I37" s="36">
        <f t="shared" si="3"/>
        <v>0</v>
      </c>
      <c r="J37" s="72"/>
      <c r="K37" s="26"/>
      <c r="L37" s="26">
        <f>IFERROR((VLOOKUP(K37,tenute!D:E,2,FALSE)),0)</f>
        <v>0</v>
      </c>
      <c r="M37" s="26"/>
      <c r="N37" s="26">
        <f>IFERROR((VLOOKUP(M37,guarnizioni!G:H,2,FALSE)),0)</f>
        <v>0</v>
      </c>
      <c r="O37" s="26"/>
      <c r="P37" s="26">
        <f>IFERROR((VLOOKUP(O37,'IP55'!A:B,2,FALSE)),0)</f>
        <v>0</v>
      </c>
      <c r="Q37" s="26"/>
      <c r="R37" s="26">
        <f>IFERROR((VLOOKUP(Q37,giranti!H:I,2,FALSE)),0)</f>
        <v>0</v>
      </c>
      <c r="S37" s="26"/>
      <c r="T37" s="26">
        <f>IFERROR((VLOOKUP(S37,'IP55'!A:C,3,FALSE)),0)</f>
        <v>0</v>
      </c>
      <c r="U37" s="26"/>
      <c r="V37" s="124" t="str">
        <f t="shared" si="2"/>
        <v>0,00</v>
      </c>
      <c r="W37" s="26" t="e">
        <f t="shared" si="4"/>
        <v>#VALUE!</v>
      </c>
      <c r="X37" s="26" t="e">
        <f t="shared" si="5"/>
        <v>#VALUE!</v>
      </c>
    </row>
    <row r="38" spans="1:24" s="25" customFormat="1" ht="14.25" customHeight="1" x14ac:dyDescent="0.2">
      <c r="A38" s="167">
        <v>6090046300000</v>
      </c>
      <c r="B38" s="22" t="s">
        <v>2985</v>
      </c>
      <c r="C38" s="22">
        <v>2.2000000000000002</v>
      </c>
      <c r="D38" s="22">
        <v>3</v>
      </c>
      <c r="E38" s="24">
        <v>1668.83</v>
      </c>
      <c r="F38" s="35"/>
      <c r="G38" s="36">
        <f t="shared" si="0"/>
        <v>0</v>
      </c>
      <c r="H38" s="36">
        <f t="shared" si="1"/>
        <v>0</v>
      </c>
      <c r="I38" s="36">
        <f t="shared" si="3"/>
        <v>0</v>
      </c>
      <c r="J38" s="72"/>
      <c r="K38" s="26"/>
      <c r="L38" s="26">
        <f>IFERROR((VLOOKUP(K38,tenute!D:E,2,FALSE)),0)</f>
        <v>0</v>
      </c>
      <c r="M38" s="26"/>
      <c r="N38" s="26">
        <f>IFERROR((VLOOKUP(M38,guarnizioni!G:H,2,FALSE)),0)</f>
        <v>0</v>
      </c>
      <c r="O38" s="26"/>
      <c r="P38" s="26">
        <f>IFERROR((VLOOKUP(O38,'IP55'!A:B,2,FALSE)),0)</f>
        <v>0</v>
      </c>
      <c r="Q38" s="26"/>
      <c r="R38" s="26">
        <f>IFERROR((VLOOKUP(Q38,giranti!H:I,2,FALSE)),0)</f>
        <v>0</v>
      </c>
      <c r="S38" s="26"/>
      <c r="T38" s="26">
        <f>IFERROR((VLOOKUP(S38,'IP55'!A:C,3,FALSE)),0)</f>
        <v>0</v>
      </c>
      <c r="U38" s="26"/>
      <c r="V38" s="124" t="str">
        <f t="shared" si="2"/>
        <v>0,00</v>
      </c>
      <c r="W38" s="26" t="e">
        <f t="shared" si="4"/>
        <v>#VALUE!</v>
      </c>
      <c r="X38" s="26" t="e">
        <f t="shared" si="5"/>
        <v>#VALUE!</v>
      </c>
    </row>
    <row r="39" spans="1:24" s="25" customFormat="1" ht="14.25" customHeight="1" x14ac:dyDescent="0.2">
      <c r="A39" s="167">
        <v>6090050200000</v>
      </c>
      <c r="B39" s="22" t="s">
        <v>170</v>
      </c>
      <c r="C39" s="22">
        <v>3</v>
      </c>
      <c r="D39" s="22">
        <v>4</v>
      </c>
      <c r="E39" s="24">
        <v>1771.05</v>
      </c>
      <c r="F39" s="35"/>
      <c r="G39" s="36">
        <f t="shared" si="0"/>
        <v>0</v>
      </c>
      <c r="H39" s="36">
        <f t="shared" si="1"/>
        <v>0</v>
      </c>
      <c r="I39" s="36">
        <f t="shared" si="3"/>
        <v>0</v>
      </c>
      <c r="J39" s="72"/>
      <c r="K39" s="26"/>
      <c r="L39" s="26">
        <f>IFERROR((VLOOKUP(K39,tenute!D:E,2,FALSE)),0)</f>
        <v>0</v>
      </c>
      <c r="M39" s="26"/>
      <c r="N39" s="26">
        <f>IFERROR((VLOOKUP(M39,guarnizioni!G:H,2,FALSE)),0)</f>
        <v>0</v>
      </c>
      <c r="O39" s="26"/>
      <c r="P39" s="26">
        <f>IFERROR((VLOOKUP(O39,'IP55'!A:B,2,FALSE)),0)</f>
        <v>0</v>
      </c>
      <c r="Q39" s="26"/>
      <c r="R39" s="26">
        <f>IFERROR((VLOOKUP(Q39,giranti!H:I,2,FALSE)),0)</f>
        <v>0</v>
      </c>
      <c r="S39" s="26"/>
      <c r="T39" s="26">
        <f>IFERROR((VLOOKUP(S39,'IP55'!A:C,3,FALSE)),0)</f>
        <v>0</v>
      </c>
      <c r="U39" s="26"/>
      <c r="V39" s="124" t="str">
        <f t="shared" si="2"/>
        <v>0,00</v>
      </c>
      <c r="W39" s="26" t="e">
        <f t="shared" si="4"/>
        <v>#VALUE!</v>
      </c>
      <c r="X39" s="26" t="e">
        <f t="shared" si="5"/>
        <v>#VALUE!</v>
      </c>
    </row>
    <row r="40" spans="1:24" s="25" customFormat="1" ht="14.25" customHeight="1" x14ac:dyDescent="0.2">
      <c r="A40" s="167">
        <v>6090056200000</v>
      </c>
      <c r="B40" s="22" t="s">
        <v>171</v>
      </c>
      <c r="C40" s="22">
        <v>4</v>
      </c>
      <c r="D40" s="22">
        <v>5.5</v>
      </c>
      <c r="E40" s="24">
        <v>1963.45</v>
      </c>
      <c r="F40" s="35"/>
      <c r="G40" s="36">
        <f t="shared" si="0"/>
        <v>0</v>
      </c>
      <c r="H40" s="36">
        <f t="shared" si="1"/>
        <v>0</v>
      </c>
      <c r="I40" s="36">
        <f t="shared" si="3"/>
        <v>0</v>
      </c>
      <c r="J40" s="72"/>
      <c r="K40" s="26"/>
      <c r="L40" s="26">
        <f>IFERROR((VLOOKUP(K40,tenute!D:E,2,FALSE)),0)</f>
        <v>0</v>
      </c>
      <c r="M40" s="26"/>
      <c r="N40" s="26">
        <f>IFERROR((VLOOKUP(M40,guarnizioni!G:H,2,FALSE)),0)</f>
        <v>0</v>
      </c>
      <c r="O40" s="26"/>
      <c r="P40" s="26">
        <f>IFERROR((VLOOKUP(O40,'IP55'!A:B,2,FALSE)),0)</f>
        <v>0</v>
      </c>
      <c r="Q40" s="26"/>
      <c r="R40" s="26">
        <f>IFERROR((VLOOKUP(Q40,giranti!H:I,2,FALSE)),0)</f>
        <v>0</v>
      </c>
      <c r="S40" s="26"/>
      <c r="T40" s="26">
        <f>IFERROR((VLOOKUP(S40,'IP55'!A:C,3,FALSE)),0)</f>
        <v>0</v>
      </c>
      <c r="U40" s="26"/>
      <c r="V40" s="124" t="str">
        <f t="shared" si="2"/>
        <v>0,00</v>
      </c>
      <c r="W40" s="26" t="e">
        <f t="shared" si="4"/>
        <v>#VALUE!</v>
      </c>
      <c r="X40" s="26" t="e">
        <f t="shared" si="5"/>
        <v>#VALUE!</v>
      </c>
    </row>
    <row r="41" spans="1:24" s="25" customFormat="1" ht="14.25" customHeight="1" x14ac:dyDescent="0.2">
      <c r="A41" s="167">
        <v>6090058400000</v>
      </c>
      <c r="B41" s="22" t="s">
        <v>2986</v>
      </c>
      <c r="C41" s="22">
        <v>1.1000000000000001</v>
      </c>
      <c r="D41" s="22">
        <v>1.5</v>
      </c>
      <c r="E41" s="24">
        <v>1202.58</v>
      </c>
      <c r="F41" s="35"/>
      <c r="G41" s="36">
        <f t="shared" si="0"/>
        <v>0</v>
      </c>
      <c r="H41" s="36">
        <f t="shared" si="1"/>
        <v>0</v>
      </c>
      <c r="I41" s="36">
        <f t="shared" si="3"/>
        <v>0</v>
      </c>
      <c r="J41" s="72"/>
      <c r="K41" s="26"/>
      <c r="L41" s="26">
        <f>IFERROR((VLOOKUP(K41,tenute!D:E,2,FALSE)),0)</f>
        <v>0</v>
      </c>
      <c r="M41" s="26"/>
      <c r="N41" s="26">
        <f>IFERROR((VLOOKUP(M41,guarnizioni!G:H,2,FALSE)),0)</f>
        <v>0</v>
      </c>
      <c r="O41" s="26"/>
      <c r="P41" s="26">
        <f>IFERROR((VLOOKUP(O41,'IP55'!A:B,2,FALSE)),0)</f>
        <v>0</v>
      </c>
      <c r="Q41" s="26"/>
      <c r="R41" s="26">
        <f>IFERROR((VLOOKUP(Q41,giranti!H:I,2,FALSE)),0)</f>
        <v>0</v>
      </c>
      <c r="S41" s="26"/>
      <c r="T41" s="26">
        <f>IFERROR((VLOOKUP(S41,'IP55'!A:C,3,FALSE)),0)</f>
        <v>0</v>
      </c>
      <c r="U41" s="26"/>
      <c r="V41" s="124" t="str">
        <f t="shared" si="2"/>
        <v>0,00</v>
      </c>
      <c r="W41" s="26" t="e">
        <f t="shared" si="4"/>
        <v>#VALUE!</v>
      </c>
      <c r="X41" s="26" t="e">
        <f t="shared" si="5"/>
        <v>#VALUE!</v>
      </c>
    </row>
    <row r="42" spans="1:24" s="25" customFormat="1" ht="14.25" customHeight="1" x14ac:dyDescent="0.2">
      <c r="A42" s="167">
        <v>6090060400000</v>
      </c>
      <c r="B42" s="22" t="s">
        <v>2987</v>
      </c>
      <c r="C42" s="22">
        <v>1.1000000000000001</v>
      </c>
      <c r="D42" s="22">
        <v>1.5</v>
      </c>
      <c r="E42" s="24">
        <v>1202.58</v>
      </c>
      <c r="F42" s="35"/>
      <c r="G42" s="36">
        <f t="shared" si="0"/>
        <v>0</v>
      </c>
      <c r="H42" s="36">
        <f t="shared" si="1"/>
        <v>0</v>
      </c>
      <c r="I42" s="36">
        <f t="shared" si="3"/>
        <v>0</v>
      </c>
      <c r="J42" s="72"/>
      <c r="K42" s="26"/>
      <c r="L42" s="26">
        <f>IFERROR((VLOOKUP(K42,tenute!D:E,2,FALSE)),0)</f>
        <v>0</v>
      </c>
      <c r="M42" s="26"/>
      <c r="N42" s="26">
        <f>IFERROR((VLOOKUP(M42,guarnizioni!G:H,2,FALSE)),0)</f>
        <v>0</v>
      </c>
      <c r="O42" s="26"/>
      <c r="P42" s="26">
        <f>IFERROR((VLOOKUP(O42,'IP55'!A:B,2,FALSE)),0)</f>
        <v>0</v>
      </c>
      <c r="Q42" s="26"/>
      <c r="R42" s="26">
        <f>IFERROR((VLOOKUP(Q42,giranti!H:I,2,FALSE)),0)</f>
        <v>0</v>
      </c>
      <c r="S42" s="26"/>
      <c r="T42" s="26">
        <f>IFERROR((VLOOKUP(S42,'IP55'!A:C,3,FALSE)),0)</f>
        <v>0</v>
      </c>
      <c r="U42" s="26"/>
      <c r="V42" s="124" t="str">
        <f t="shared" si="2"/>
        <v>0,00</v>
      </c>
      <c r="W42" s="26" t="e">
        <f t="shared" si="4"/>
        <v>#VALUE!</v>
      </c>
      <c r="X42" s="26" t="e">
        <f t="shared" si="5"/>
        <v>#VALUE!</v>
      </c>
    </row>
    <row r="43" spans="1:24" s="25" customFormat="1" ht="14.25" customHeight="1" x14ac:dyDescent="0.2">
      <c r="A43" s="167">
        <v>6090062400000</v>
      </c>
      <c r="B43" s="22" t="s">
        <v>2988</v>
      </c>
      <c r="C43" s="22">
        <v>1.5</v>
      </c>
      <c r="D43" s="22">
        <v>2</v>
      </c>
      <c r="E43" s="24">
        <v>1309.23</v>
      </c>
      <c r="F43" s="35"/>
      <c r="G43" s="36">
        <f>IF(F43="",IF($I$8="","",$I$8),F43)</f>
        <v>0</v>
      </c>
      <c r="H43" s="36">
        <f t="shared" si="1"/>
        <v>0</v>
      </c>
      <c r="I43" s="36">
        <f t="shared" si="3"/>
        <v>0</v>
      </c>
      <c r="J43" s="72"/>
      <c r="K43" s="26"/>
      <c r="L43" s="26">
        <f>IFERROR((VLOOKUP(K43,tenute!D:E,2,FALSE)),0)</f>
        <v>0</v>
      </c>
      <c r="M43" s="26"/>
      <c r="N43" s="26">
        <f>IFERROR((VLOOKUP(M43,guarnizioni!G:H,2,FALSE)),0)</f>
        <v>0</v>
      </c>
      <c r="O43" s="26"/>
      <c r="P43" s="26">
        <f>IFERROR((VLOOKUP(O43,'IP55'!A:B,2,FALSE)),0)</f>
        <v>0</v>
      </c>
      <c r="Q43" s="26"/>
      <c r="R43" s="26">
        <f>IFERROR((VLOOKUP(Q43,giranti!H:I,2,FALSE)),0)</f>
        <v>0</v>
      </c>
      <c r="S43" s="26"/>
      <c r="T43" s="26">
        <f>IFERROR((VLOOKUP(S43,'IP55'!A:C,3,FALSE)),0)</f>
        <v>0</v>
      </c>
      <c r="U43" s="26"/>
      <c r="V43" s="124" t="str">
        <f t="shared" si="2"/>
        <v>0,00</v>
      </c>
      <c r="W43" s="26" t="e">
        <f t="shared" si="4"/>
        <v>#VALUE!</v>
      </c>
      <c r="X43" s="26" t="e">
        <f t="shared" si="5"/>
        <v>#VALUE!</v>
      </c>
    </row>
    <row r="44" spans="1:24" s="25" customFormat="1" ht="14.25" customHeight="1" x14ac:dyDescent="0.2">
      <c r="A44" s="167" t="s">
        <v>6878</v>
      </c>
      <c r="B44" s="22" t="s">
        <v>2989</v>
      </c>
      <c r="C44" s="22">
        <v>2.2000000000000002</v>
      </c>
      <c r="D44" s="22">
        <v>3</v>
      </c>
      <c r="E44" s="24">
        <v>1438.71</v>
      </c>
      <c r="F44" s="35"/>
      <c r="G44" s="36">
        <f>IF(F44="",IF($I$8="","",$I$8),F44)</f>
        <v>0</v>
      </c>
      <c r="H44" s="36">
        <f>ROUND(E44*(G44),2)</f>
        <v>0</v>
      </c>
      <c r="I44" s="36">
        <f t="shared" si="3"/>
        <v>0</v>
      </c>
      <c r="J44" s="72"/>
      <c r="K44" s="26"/>
      <c r="L44" s="26">
        <f>IFERROR((VLOOKUP(K44,tenute!D:E,2,FALSE)),0)</f>
        <v>0</v>
      </c>
      <c r="M44" s="26"/>
      <c r="N44" s="26">
        <f>IFERROR((VLOOKUP(M44,guarnizioni!G:H,2,FALSE)),0)</f>
        <v>0</v>
      </c>
      <c r="O44" s="26"/>
      <c r="P44" s="26">
        <f>IFERROR((VLOOKUP(O44,'IP55'!A:B,2,FALSE)),0)</f>
        <v>0</v>
      </c>
      <c r="Q44" s="26"/>
      <c r="R44" s="26">
        <f>IFERROR((VLOOKUP(Q44,giranti!H:I,2,FALSE)),0)</f>
        <v>0</v>
      </c>
      <c r="S44" s="26"/>
      <c r="T44" s="26">
        <f>IFERROR((VLOOKUP(S44,'IP55'!A:C,3,FALSE)),0)</f>
        <v>0</v>
      </c>
      <c r="U44" s="26"/>
      <c r="V44" s="124" t="str">
        <f t="shared" si="2"/>
        <v>0,00</v>
      </c>
      <c r="W44" s="26" t="e">
        <f t="shared" si="4"/>
        <v>#VALUE!</v>
      </c>
      <c r="X44" s="26" t="e">
        <f t="shared" si="5"/>
        <v>#VALUE!</v>
      </c>
    </row>
    <row r="45" spans="1:24" s="25" customFormat="1" ht="14.25" customHeight="1" x14ac:dyDescent="0.2">
      <c r="A45" s="167">
        <v>6090066400000</v>
      </c>
      <c r="B45" s="22" t="s">
        <v>4256</v>
      </c>
      <c r="C45" s="22">
        <v>2.2000000000000002</v>
      </c>
      <c r="D45" s="22">
        <v>3</v>
      </c>
      <c r="E45" s="24">
        <v>1545</v>
      </c>
      <c r="F45" s="35"/>
      <c r="G45" s="36">
        <f>IF(F45="",IF($I$8="","",$I$8),F45)</f>
        <v>0</v>
      </c>
      <c r="H45" s="36">
        <f t="shared" si="1"/>
        <v>0</v>
      </c>
      <c r="I45" s="36">
        <f t="shared" si="3"/>
        <v>0</v>
      </c>
      <c r="J45" s="72"/>
      <c r="K45" s="26"/>
      <c r="L45" s="26">
        <f>IFERROR((VLOOKUP(K45,tenute!D:E,2,FALSE)),0)</f>
        <v>0</v>
      </c>
      <c r="M45" s="26"/>
      <c r="N45" s="26"/>
      <c r="O45" s="26"/>
      <c r="P45" s="26">
        <f>IFERROR((VLOOKUP(O45,'IP55'!A:B,2,FALSE)),0)</f>
        <v>0</v>
      </c>
      <c r="Q45" s="26"/>
      <c r="R45" s="26">
        <f>IFERROR((VLOOKUP(Q45,giranti!H:I,2,FALSE)),0)</f>
        <v>0</v>
      </c>
      <c r="S45" s="26"/>
      <c r="T45" s="26">
        <f>IFERROR((VLOOKUP(S45,'IP55'!A:C,3,FALSE)),0)</f>
        <v>0</v>
      </c>
      <c r="U45" s="26"/>
      <c r="V45" s="124" t="str">
        <f t="shared" si="2"/>
        <v>0,00</v>
      </c>
      <c r="W45" s="26" t="e">
        <f t="shared" si="4"/>
        <v>#VALUE!</v>
      </c>
      <c r="X45" s="26" t="e">
        <f t="shared" si="5"/>
        <v>#VALUE!</v>
      </c>
    </row>
    <row r="46" spans="1:24" s="25" customFormat="1" ht="14.25" customHeight="1" x14ac:dyDescent="0.2">
      <c r="A46" s="167">
        <v>6090070300000</v>
      </c>
      <c r="B46" s="22" t="s">
        <v>4257</v>
      </c>
      <c r="C46" s="22">
        <v>3</v>
      </c>
      <c r="D46" s="22">
        <v>4</v>
      </c>
      <c r="E46" s="24">
        <v>1635.38</v>
      </c>
      <c r="F46" s="35"/>
      <c r="G46" s="36">
        <f>IF(F46="",IF($I$8="","",$I$8),F46)</f>
        <v>0</v>
      </c>
      <c r="H46" s="36">
        <f t="shared" si="1"/>
        <v>0</v>
      </c>
      <c r="I46" s="36">
        <f t="shared" si="3"/>
        <v>0</v>
      </c>
      <c r="J46" s="72"/>
      <c r="K46" s="26"/>
      <c r="L46" s="26">
        <f>IFERROR((VLOOKUP(K46,tenute!D:E,2,FALSE)),0)</f>
        <v>0</v>
      </c>
      <c r="M46" s="26"/>
      <c r="N46" s="26"/>
      <c r="O46" s="26"/>
      <c r="P46" s="26">
        <f>IFERROR((VLOOKUP(O46,'IP55'!A:B,2,FALSE)),0)</f>
        <v>0</v>
      </c>
      <c r="Q46" s="26"/>
      <c r="R46" s="26">
        <f>IFERROR((VLOOKUP(Q46,giranti!H:I,2,FALSE)),0)</f>
        <v>0</v>
      </c>
      <c r="S46" s="26"/>
      <c r="T46" s="26">
        <f>IFERROR((VLOOKUP(S46,'IP55'!A:C,3,FALSE)),0)</f>
        <v>0</v>
      </c>
      <c r="U46" s="26"/>
      <c r="V46" s="124" t="str">
        <f t="shared" ref="V46:V77" si="6">IF(U46="ok",(E46*0.06),"0,00")</f>
        <v>0,00</v>
      </c>
      <c r="W46" s="26" t="e">
        <f t="shared" si="4"/>
        <v>#VALUE!</v>
      </c>
      <c r="X46" s="26" t="e">
        <f t="shared" si="5"/>
        <v>#VALUE!</v>
      </c>
    </row>
    <row r="47" spans="1:24" s="25" customFormat="1" ht="14.25" customHeight="1" x14ac:dyDescent="0.2">
      <c r="A47" s="167">
        <v>6090076300000</v>
      </c>
      <c r="B47" s="22" t="s">
        <v>4258</v>
      </c>
      <c r="C47" s="22">
        <v>4</v>
      </c>
      <c r="D47" s="22">
        <v>5.5</v>
      </c>
      <c r="E47" s="24">
        <v>2133.63</v>
      </c>
      <c r="F47" s="35"/>
      <c r="G47" s="36">
        <f>IF(F47="",IF($I$8="","",$I$8),F47)</f>
        <v>0</v>
      </c>
      <c r="H47" s="36">
        <f t="shared" ref="H47:H76" si="7">ROUND(E47*(G47),2)</f>
        <v>0</v>
      </c>
      <c r="I47" s="36">
        <f t="shared" si="3"/>
        <v>0</v>
      </c>
      <c r="J47" s="72"/>
      <c r="K47" s="26"/>
      <c r="L47" s="26">
        <f>IFERROR((VLOOKUP(K47,tenute!D:E,2,FALSE)),0)</f>
        <v>0</v>
      </c>
      <c r="M47" s="26"/>
      <c r="N47" s="26"/>
      <c r="O47" s="26"/>
      <c r="P47" s="26">
        <f>IFERROR((VLOOKUP(O47,'IP55'!A:B,2,FALSE)),0)</f>
        <v>0</v>
      </c>
      <c r="Q47" s="26"/>
      <c r="R47" s="26">
        <f>IFERROR((VLOOKUP(Q47,giranti!H:I,2,FALSE)),0)</f>
        <v>0</v>
      </c>
      <c r="S47" s="26"/>
      <c r="T47" s="26">
        <f>IFERROR((VLOOKUP(S47,'IP55'!A:C,3,FALSE)),0)</f>
        <v>0</v>
      </c>
      <c r="U47" s="26"/>
      <c r="V47" s="124" t="str">
        <f t="shared" si="6"/>
        <v>0,00</v>
      </c>
      <c r="W47" s="26" t="e">
        <f t="shared" si="4"/>
        <v>#VALUE!</v>
      </c>
      <c r="X47" s="26" t="e">
        <f t="shared" si="5"/>
        <v>#VALUE!</v>
      </c>
    </row>
    <row r="48" spans="1:24" s="25" customFormat="1" ht="14.25" customHeight="1" x14ac:dyDescent="0.2">
      <c r="A48" s="167">
        <v>6090080400000</v>
      </c>
      <c r="B48" s="22" t="s">
        <v>4259</v>
      </c>
      <c r="C48" s="22">
        <v>5.5</v>
      </c>
      <c r="D48" s="22">
        <v>7.5</v>
      </c>
      <c r="E48" s="24">
        <v>3027.31</v>
      </c>
      <c r="F48" s="35"/>
      <c r="G48" s="36">
        <f t="shared" ref="G48:G67" si="8">IF(F48="",IF($I$8="","",$I$8),F48)</f>
        <v>0</v>
      </c>
      <c r="H48" s="36">
        <f t="shared" si="7"/>
        <v>0</v>
      </c>
      <c r="I48" s="36">
        <f t="shared" si="3"/>
        <v>0</v>
      </c>
      <c r="J48" s="72"/>
      <c r="K48" s="26"/>
      <c r="L48" s="26">
        <f>IFERROR((VLOOKUP(K48,tenute!D:E,2,FALSE)),0)</f>
        <v>0</v>
      </c>
      <c r="M48" s="26"/>
      <c r="N48" s="26"/>
      <c r="O48" s="26"/>
      <c r="P48" s="26">
        <f>IFERROR((VLOOKUP(O48,'IP55'!A:B,2,FALSE)),0)</f>
        <v>0</v>
      </c>
      <c r="Q48" s="26"/>
      <c r="R48" s="26">
        <f>IFERROR((VLOOKUP(Q48,giranti!H:I,2,FALSE)),0)</f>
        <v>0</v>
      </c>
      <c r="S48" s="26"/>
      <c r="T48" s="26">
        <f>IFERROR((VLOOKUP(S48,'IP55'!A:C,3,FALSE)),0)</f>
        <v>0</v>
      </c>
      <c r="U48" s="26"/>
      <c r="V48" s="124" t="str">
        <f t="shared" si="6"/>
        <v>0,00</v>
      </c>
      <c r="W48" s="26" t="e">
        <f t="shared" si="4"/>
        <v>#VALUE!</v>
      </c>
      <c r="X48" s="26" t="e">
        <f t="shared" si="5"/>
        <v>#VALUE!</v>
      </c>
    </row>
    <row r="49" spans="1:24" s="25" customFormat="1" ht="14.25" customHeight="1" x14ac:dyDescent="0.2">
      <c r="A49" s="167">
        <v>6090084300000</v>
      </c>
      <c r="B49" s="22" t="s">
        <v>2299</v>
      </c>
      <c r="C49" s="22">
        <v>5.5</v>
      </c>
      <c r="D49" s="22">
        <v>7.5</v>
      </c>
      <c r="E49" s="24">
        <v>3886.44</v>
      </c>
      <c r="F49" s="35"/>
      <c r="G49" s="36">
        <f t="shared" si="8"/>
        <v>0</v>
      </c>
      <c r="H49" s="36">
        <f t="shared" si="7"/>
        <v>0</v>
      </c>
      <c r="I49" s="36">
        <f t="shared" si="3"/>
        <v>0</v>
      </c>
      <c r="J49" s="72"/>
      <c r="K49" s="26"/>
      <c r="L49" s="26">
        <f>IFERROR((VLOOKUP(K49,tenute!D:E,2,FALSE)),0)</f>
        <v>0</v>
      </c>
      <c r="M49" s="26"/>
      <c r="N49" s="26"/>
      <c r="O49" s="26"/>
      <c r="P49" s="26">
        <f>IFERROR((VLOOKUP(O49,'IP55'!A:B,2,FALSE)),0)</f>
        <v>0</v>
      </c>
      <c r="Q49" s="26"/>
      <c r="R49" s="26">
        <f>IFERROR((VLOOKUP(Q49,giranti!H:I,2,FALSE)),0)</f>
        <v>0</v>
      </c>
      <c r="S49" s="26"/>
      <c r="T49" s="26">
        <f>IFERROR((VLOOKUP(S49,'IP55'!A:C,3,FALSE)),0)</f>
        <v>0</v>
      </c>
      <c r="U49" s="26"/>
      <c r="V49" s="124" t="str">
        <f t="shared" si="6"/>
        <v>0,00</v>
      </c>
      <c r="W49" s="26" t="e">
        <f t="shared" si="4"/>
        <v>#VALUE!</v>
      </c>
      <c r="X49" s="26" t="e">
        <f t="shared" si="5"/>
        <v>#VALUE!</v>
      </c>
    </row>
    <row r="50" spans="1:24" s="25" customFormat="1" ht="14.25" customHeight="1" x14ac:dyDescent="0.2">
      <c r="A50" s="167">
        <v>6090088300000</v>
      </c>
      <c r="B50" s="22" t="s">
        <v>2300</v>
      </c>
      <c r="C50" s="22">
        <v>7.5</v>
      </c>
      <c r="D50" s="22">
        <v>10</v>
      </c>
      <c r="E50" s="24">
        <v>4160.87</v>
      </c>
      <c r="F50" s="35"/>
      <c r="G50" s="36">
        <f t="shared" si="8"/>
        <v>0</v>
      </c>
      <c r="H50" s="36">
        <f t="shared" si="7"/>
        <v>0</v>
      </c>
      <c r="I50" s="36">
        <f t="shared" si="3"/>
        <v>0</v>
      </c>
      <c r="J50" s="72"/>
      <c r="K50" s="26"/>
      <c r="L50" s="26">
        <f>IFERROR((VLOOKUP(K50,tenute!D:E,2,FALSE)),0)</f>
        <v>0</v>
      </c>
      <c r="M50" s="26"/>
      <c r="N50" s="26">
        <f>IFERROR((VLOOKUP(M50,guarnizioni!G:H,2,FALSE)),0)</f>
        <v>0</v>
      </c>
      <c r="O50" s="26"/>
      <c r="P50" s="26">
        <f>IFERROR((VLOOKUP(O50,'IP55'!A:B,2,FALSE)),0)</f>
        <v>0</v>
      </c>
      <c r="Q50" s="26"/>
      <c r="R50" s="26">
        <f>IFERROR((VLOOKUP(Q50,giranti!H:I,2,FALSE)),0)</f>
        <v>0</v>
      </c>
      <c r="S50" s="26"/>
      <c r="T50" s="26">
        <f>IFERROR((VLOOKUP(S50,'IP55'!A:C,3,FALSE)),0)</f>
        <v>0</v>
      </c>
      <c r="U50" s="26"/>
      <c r="V50" s="124" t="str">
        <f t="shared" si="6"/>
        <v>0,00</v>
      </c>
      <c r="W50" s="26" t="e">
        <f t="shared" si="4"/>
        <v>#VALUE!</v>
      </c>
      <c r="X50" s="26" t="e">
        <f t="shared" si="5"/>
        <v>#VALUE!</v>
      </c>
    </row>
    <row r="51" spans="1:24" s="25" customFormat="1" ht="14.25" customHeight="1" x14ac:dyDescent="0.2">
      <c r="A51" s="167">
        <v>6090092300000</v>
      </c>
      <c r="B51" s="22" t="s">
        <v>2301</v>
      </c>
      <c r="C51" s="22">
        <v>9.1999999999999993</v>
      </c>
      <c r="D51" s="22">
        <v>12.5</v>
      </c>
      <c r="E51" s="24">
        <v>4467.08</v>
      </c>
      <c r="F51" s="35"/>
      <c r="G51" s="36">
        <f t="shared" si="8"/>
        <v>0</v>
      </c>
      <c r="H51" s="36">
        <f t="shared" si="7"/>
        <v>0</v>
      </c>
      <c r="I51" s="36">
        <f t="shared" si="3"/>
        <v>0</v>
      </c>
      <c r="J51" s="72"/>
      <c r="K51" s="26"/>
      <c r="L51" s="26">
        <f>IFERROR((VLOOKUP(K51,tenute!D:E,2,FALSE)),0)</f>
        <v>0</v>
      </c>
      <c r="M51" s="26"/>
      <c r="N51" s="26">
        <f>IFERROR((VLOOKUP(M51,guarnizioni!G:H,2,FALSE)),0)</f>
        <v>0</v>
      </c>
      <c r="O51" s="26"/>
      <c r="P51" s="26">
        <f>IFERROR((VLOOKUP(O51,'IP55'!A:B,2,FALSE)),0)</f>
        <v>0</v>
      </c>
      <c r="Q51" s="26"/>
      <c r="R51" s="26">
        <f>IFERROR((VLOOKUP(Q51,giranti!H:I,2,FALSE)),0)</f>
        <v>0</v>
      </c>
      <c r="S51" s="26"/>
      <c r="T51" s="26">
        <f>IFERROR((VLOOKUP(S51,'IP55'!A:C,3,FALSE)),0)</f>
        <v>0</v>
      </c>
      <c r="U51" s="26"/>
      <c r="V51" s="124" t="str">
        <f t="shared" si="6"/>
        <v>0,00</v>
      </c>
      <c r="W51" s="26" t="e">
        <f t="shared" si="4"/>
        <v>#VALUE!</v>
      </c>
      <c r="X51" s="26" t="e">
        <f t="shared" si="5"/>
        <v>#VALUE!</v>
      </c>
    </row>
    <row r="52" spans="1:24" s="25" customFormat="1" ht="14.25" customHeight="1" x14ac:dyDescent="0.2">
      <c r="A52" s="167">
        <v>6090094400000</v>
      </c>
      <c r="B52" s="22" t="s">
        <v>2990</v>
      </c>
      <c r="C52" s="22">
        <v>1.1000000000000001</v>
      </c>
      <c r="D52" s="22">
        <v>1.5</v>
      </c>
      <c r="E52" s="24">
        <v>1409.35</v>
      </c>
      <c r="F52" s="35"/>
      <c r="G52" s="36">
        <f t="shared" si="8"/>
        <v>0</v>
      </c>
      <c r="H52" s="36">
        <f t="shared" si="7"/>
        <v>0</v>
      </c>
      <c r="I52" s="36">
        <f t="shared" si="3"/>
        <v>0</v>
      </c>
      <c r="J52" s="72"/>
      <c r="K52" s="26"/>
      <c r="L52" s="26">
        <f>IFERROR((VLOOKUP(K52,tenute!D:E,2,FALSE)),0)</f>
        <v>0</v>
      </c>
      <c r="M52" s="26"/>
      <c r="N52" s="26">
        <f>IFERROR((VLOOKUP(M52,guarnizioni!G:H,2,FALSE)),0)</f>
        <v>0</v>
      </c>
      <c r="O52" s="26"/>
      <c r="P52" s="26">
        <f>IFERROR((VLOOKUP(O52,'IP55'!A:B,2,FALSE)),0)</f>
        <v>0</v>
      </c>
      <c r="Q52" s="26"/>
      <c r="R52" s="26">
        <f>IFERROR((VLOOKUP(Q52,giranti!H:I,2,FALSE)),0)</f>
        <v>0</v>
      </c>
      <c r="S52" s="26"/>
      <c r="T52" s="26">
        <f>IFERROR((VLOOKUP(S52,'IP55'!A:C,3,FALSE)),0)</f>
        <v>0</v>
      </c>
      <c r="U52" s="26"/>
      <c r="V52" s="124" t="str">
        <f t="shared" si="6"/>
        <v>0,00</v>
      </c>
      <c r="W52" s="26" t="e">
        <f t="shared" si="4"/>
        <v>#VALUE!</v>
      </c>
      <c r="X52" s="26" t="e">
        <f t="shared" si="5"/>
        <v>#VALUE!</v>
      </c>
    </row>
    <row r="53" spans="1:24" s="25" customFormat="1" ht="14.25" customHeight="1" x14ac:dyDescent="0.2">
      <c r="A53" s="167">
        <v>6090096400000</v>
      </c>
      <c r="B53" s="22" t="s">
        <v>2991</v>
      </c>
      <c r="C53" s="22">
        <v>1.5</v>
      </c>
      <c r="D53" s="22">
        <v>2</v>
      </c>
      <c r="E53" s="24">
        <v>1521.34</v>
      </c>
      <c r="F53" s="35"/>
      <c r="G53" s="36">
        <f t="shared" si="8"/>
        <v>0</v>
      </c>
      <c r="H53" s="36">
        <f t="shared" si="7"/>
        <v>0</v>
      </c>
      <c r="I53" s="36">
        <f t="shared" si="3"/>
        <v>0</v>
      </c>
      <c r="J53" s="72"/>
      <c r="K53" s="26"/>
      <c r="L53" s="26">
        <f>IFERROR((VLOOKUP(K53,tenute!D:E,2,FALSE)),0)</f>
        <v>0</v>
      </c>
      <c r="M53" s="26"/>
      <c r="N53" s="26">
        <f>IFERROR((VLOOKUP(M53,guarnizioni!G:H,2,FALSE)),0)</f>
        <v>0</v>
      </c>
      <c r="O53" s="26"/>
      <c r="P53" s="26">
        <f>IFERROR((VLOOKUP(O53,'IP55'!A:B,2,FALSE)),0)</f>
        <v>0</v>
      </c>
      <c r="Q53" s="26"/>
      <c r="R53" s="26">
        <f>IFERROR((VLOOKUP(Q53,giranti!H:I,2,FALSE)),0)</f>
        <v>0</v>
      </c>
      <c r="S53" s="26"/>
      <c r="T53" s="26">
        <f>IFERROR((VLOOKUP(S53,'IP55'!A:C,3,FALSE)),0)</f>
        <v>0</v>
      </c>
      <c r="U53" s="26"/>
      <c r="V53" s="124" t="str">
        <f t="shared" si="6"/>
        <v>0,00</v>
      </c>
      <c r="W53" s="26" t="e">
        <f t="shared" si="4"/>
        <v>#VALUE!</v>
      </c>
      <c r="X53" s="26" t="e">
        <f t="shared" si="5"/>
        <v>#VALUE!</v>
      </c>
    </row>
    <row r="54" spans="1:24" s="25" customFormat="1" ht="14.25" customHeight="1" x14ac:dyDescent="0.2">
      <c r="A54" s="167">
        <v>6090100400000</v>
      </c>
      <c r="B54" s="22" t="s">
        <v>2992</v>
      </c>
      <c r="C54" s="22">
        <v>2.2000000000000002</v>
      </c>
      <c r="D54" s="22">
        <v>3</v>
      </c>
      <c r="E54" s="24">
        <v>1638.53</v>
      </c>
      <c r="F54" s="35"/>
      <c r="G54" s="36">
        <f t="shared" si="8"/>
        <v>0</v>
      </c>
      <c r="H54" s="36">
        <f t="shared" si="7"/>
        <v>0</v>
      </c>
      <c r="I54" s="36">
        <f t="shared" si="3"/>
        <v>0</v>
      </c>
      <c r="J54" s="72"/>
      <c r="K54" s="26"/>
      <c r="L54" s="26">
        <f>IFERROR((VLOOKUP(K54,tenute!D:E,2,FALSE)),0)</f>
        <v>0</v>
      </c>
      <c r="M54" s="26"/>
      <c r="N54" s="26">
        <f>IFERROR((VLOOKUP(M54,guarnizioni!G:H,2,FALSE)),0)</f>
        <v>0</v>
      </c>
      <c r="O54" s="26"/>
      <c r="P54" s="26">
        <f>IFERROR((VLOOKUP(O54,'IP55'!A:B,2,FALSE)),0)</f>
        <v>0</v>
      </c>
      <c r="Q54" s="26"/>
      <c r="R54" s="26">
        <f>IFERROR((VLOOKUP(Q54,giranti!H:I,2,FALSE)),0)</f>
        <v>0</v>
      </c>
      <c r="S54" s="26"/>
      <c r="T54" s="26">
        <f>IFERROR((VLOOKUP(S54,'IP55'!A:C,3,FALSE)),0)</f>
        <v>0</v>
      </c>
      <c r="U54" s="26"/>
      <c r="V54" s="124" t="str">
        <f t="shared" si="6"/>
        <v>0,00</v>
      </c>
      <c r="W54" s="26" t="e">
        <f t="shared" si="4"/>
        <v>#VALUE!</v>
      </c>
      <c r="X54" s="26" t="e">
        <f t="shared" si="5"/>
        <v>#VALUE!</v>
      </c>
    </row>
    <row r="55" spans="1:24" s="25" customFormat="1" ht="14.25" customHeight="1" x14ac:dyDescent="0.2">
      <c r="A55" s="167">
        <v>6090104400000</v>
      </c>
      <c r="B55" s="22" t="s">
        <v>6863</v>
      </c>
      <c r="C55" s="22">
        <v>2.2000000000000002</v>
      </c>
      <c r="D55" s="22">
        <v>3</v>
      </c>
      <c r="E55" s="24">
        <v>1782.5</v>
      </c>
      <c r="F55" s="35"/>
      <c r="G55" s="36">
        <f t="shared" si="8"/>
        <v>0</v>
      </c>
      <c r="H55" s="36">
        <f t="shared" si="7"/>
        <v>0</v>
      </c>
      <c r="I55" s="36">
        <f t="shared" si="3"/>
        <v>0</v>
      </c>
      <c r="J55" s="72"/>
      <c r="K55" s="26"/>
      <c r="L55" s="26">
        <f>IFERROR((VLOOKUP(K55,tenute!D:E,2,FALSE)),0)</f>
        <v>0</v>
      </c>
      <c r="M55" s="26"/>
      <c r="N55" s="26">
        <f>IFERROR((VLOOKUP(M55,guarnizioni!G:H,2,FALSE)),0)</f>
        <v>0</v>
      </c>
      <c r="O55" s="26"/>
      <c r="P55" s="26">
        <f>IFERROR((VLOOKUP(O55,'IP55'!A:B,2,FALSE)),0)</f>
        <v>0</v>
      </c>
      <c r="Q55" s="26"/>
      <c r="R55" s="26">
        <f>IFERROR((VLOOKUP(Q55,giranti!H:I,2,FALSE)),0)</f>
        <v>0</v>
      </c>
      <c r="S55" s="26"/>
      <c r="T55" s="26">
        <f>IFERROR((VLOOKUP(S55,'IP55'!A:C,3,FALSE)),0)</f>
        <v>0</v>
      </c>
      <c r="U55" s="26"/>
      <c r="V55" s="124" t="str">
        <f t="shared" si="6"/>
        <v>0,00</v>
      </c>
      <c r="W55" s="26" t="e">
        <f t="shared" si="4"/>
        <v>#VALUE!</v>
      </c>
      <c r="X55" s="26" t="e">
        <f t="shared" si="5"/>
        <v>#VALUE!</v>
      </c>
    </row>
    <row r="56" spans="1:24" s="25" customFormat="1" ht="14.25" customHeight="1" x14ac:dyDescent="0.2">
      <c r="A56" s="167">
        <v>6090108300000</v>
      </c>
      <c r="B56" s="22" t="s">
        <v>6864</v>
      </c>
      <c r="C56" s="22">
        <v>3</v>
      </c>
      <c r="D56" s="22">
        <v>4</v>
      </c>
      <c r="E56" s="24">
        <v>1797.45</v>
      </c>
      <c r="F56" s="35"/>
      <c r="G56" s="36">
        <f t="shared" si="8"/>
        <v>0</v>
      </c>
      <c r="H56" s="36">
        <f t="shared" si="7"/>
        <v>0</v>
      </c>
      <c r="I56" s="36">
        <f t="shared" si="3"/>
        <v>0</v>
      </c>
      <c r="J56" s="72"/>
      <c r="K56" s="26"/>
      <c r="L56" s="26">
        <f>IFERROR((VLOOKUP(K56,tenute!D:E,2,FALSE)),0)</f>
        <v>0</v>
      </c>
      <c r="M56" s="26"/>
      <c r="N56" s="26">
        <f>IFERROR((VLOOKUP(M56,guarnizioni!G:H,2,FALSE)),0)</f>
        <v>0</v>
      </c>
      <c r="O56" s="26"/>
      <c r="P56" s="26">
        <f>IFERROR((VLOOKUP(O56,'IP55'!A:B,2,FALSE)),0)</f>
        <v>0</v>
      </c>
      <c r="Q56" s="26"/>
      <c r="R56" s="26">
        <f>IFERROR((VLOOKUP(Q56,giranti!H:I,2,FALSE)),0)</f>
        <v>0</v>
      </c>
      <c r="S56" s="26"/>
      <c r="T56" s="26">
        <f>IFERROR((VLOOKUP(S56,'IP55'!A:C,3,FALSE)),0)</f>
        <v>0</v>
      </c>
      <c r="U56" s="26"/>
      <c r="V56" s="124" t="str">
        <f t="shared" si="6"/>
        <v>0,00</v>
      </c>
      <c r="W56" s="26" t="e">
        <f t="shared" si="4"/>
        <v>#VALUE!</v>
      </c>
      <c r="X56" s="26" t="e">
        <f t="shared" si="5"/>
        <v>#VALUE!</v>
      </c>
    </row>
    <row r="57" spans="1:24" s="25" customFormat="1" ht="14.25" customHeight="1" x14ac:dyDescent="0.2">
      <c r="A57" s="167">
        <v>6090114300000</v>
      </c>
      <c r="B57" s="22" t="s">
        <v>6865</v>
      </c>
      <c r="C57" s="22">
        <v>4</v>
      </c>
      <c r="D57" s="22">
        <v>5.5</v>
      </c>
      <c r="E57" s="24">
        <v>2010.2</v>
      </c>
      <c r="F57" s="35"/>
      <c r="G57" s="36">
        <f t="shared" si="8"/>
        <v>0</v>
      </c>
      <c r="H57" s="36">
        <f t="shared" si="7"/>
        <v>0</v>
      </c>
      <c r="I57" s="36">
        <f t="shared" si="3"/>
        <v>0</v>
      </c>
      <c r="J57" s="72"/>
      <c r="K57" s="26"/>
      <c r="L57" s="26">
        <f>IFERROR((VLOOKUP(K57,tenute!D:E,2,FALSE)),0)</f>
        <v>0</v>
      </c>
      <c r="M57" s="26"/>
      <c r="N57" s="26">
        <f>IFERROR((VLOOKUP(M57,guarnizioni!G:H,2,FALSE)),0)</f>
        <v>0</v>
      </c>
      <c r="O57" s="26"/>
      <c r="P57" s="26">
        <f>IFERROR((VLOOKUP(O57,'IP55'!A:B,2,FALSE)),0)</f>
        <v>0</v>
      </c>
      <c r="Q57" s="26"/>
      <c r="R57" s="26">
        <f>IFERROR((VLOOKUP(Q57,giranti!H:I,2,FALSE)),0)</f>
        <v>0</v>
      </c>
      <c r="S57" s="26"/>
      <c r="T57" s="26">
        <f>IFERROR((VLOOKUP(S57,'IP55'!A:C,3,FALSE)),0)</f>
        <v>0</v>
      </c>
      <c r="U57" s="26"/>
      <c r="V57" s="124" t="str">
        <f t="shared" si="6"/>
        <v>0,00</v>
      </c>
      <c r="W57" s="26" t="e">
        <f t="shared" si="4"/>
        <v>#VALUE!</v>
      </c>
      <c r="X57" s="26" t="e">
        <f t="shared" si="5"/>
        <v>#VALUE!</v>
      </c>
    </row>
    <row r="58" spans="1:24" s="25" customFormat="1" ht="14.25" customHeight="1" x14ac:dyDescent="0.2">
      <c r="A58" s="167">
        <v>6090118200000</v>
      </c>
      <c r="B58" s="22" t="s">
        <v>172</v>
      </c>
      <c r="C58" s="22">
        <v>4</v>
      </c>
      <c r="D58" s="22">
        <v>5.5</v>
      </c>
      <c r="E58" s="24">
        <v>2544.36</v>
      </c>
      <c r="F58" s="35"/>
      <c r="G58" s="36">
        <f t="shared" si="8"/>
        <v>0</v>
      </c>
      <c r="H58" s="36">
        <f t="shared" si="7"/>
        <v>0</v>
      </c>
      <c r="I58" s="36">
        <f t="shared" si="3"/>
        <v>0</v>
      </c>
      <c r="J58" s="72"/>
      <c r="K58" s="26"/>
      <c r="L58" s="26">
        <f>IFERROR((VLOOKUP(K58,tenute!D:E,2,FALSE)),0)</f>
        <v>0</v>
      </c>
      <c r="M58" s="26"/>
      <c r="N58" s="26">
        <f>IFERROR((VLOOKUP(M58,guarnizioni!G:H,2,FALSE)),0)</f>
        <v>0</v>
      </c>
      <c r="O58" s="26"/>
      <c r="P58" s="26">
        <f>IFERROR((VLOOKUP(O58,'IP55'!A:B,2,FALSE)),0)</f>
        <v>0</v>
      </c>
      <c r="Q58" s="26"/>
      <c r="R58" s="26">
        <f>IFERROR((VLOOKUP(Q58,giranti!H:I,2,FALSE)),0)</f>
        <v>0</v>
      </c>
      <c r="S58" s="26"/>
      <c r="T58" s="26">
        <f>IFERROR((VLOOKUP(S58,'IP55'!A:C,3,FALSE)),0)</f>
        <v>0</v>
      </c>
      <c r="U58" s="26"/>
      <c r="V58" s="124" t="str">
        <f t="shared" si="6"/>
        <v>0,00</v>
      </c>
      <c r="W58" s="26" t="e">
        <f t="shared" si="4"/>
        <v>#VALUE!</v>
      </c>
      <c r="X58" s="26" t="e">
        <f t="shared" si="5"/>
        <v>#VALUE!</v>
      </c>
    </row>
    <row r="59" spans="1:24" s="25" customFormat="1" ht="14.25" customHeight="1" x14ac:dyDescent="0.2">
      <c r="A59" s="167">
        <v>6090122300000</v>
      </c>
      <c r="B59" s="22" t="s">
        <v>2302</v>
      </c>
      <c r="C59" s="22">
        <v>5.5</v>
      </c>
      <c r="D59" s="22">
        <v>7.5</v>
      </c>
      <c r="E59" s="24">
        <v>3365.13</v>
      </c>
      <c r="F59" s="35"/>
      <c r="G59" s="36">
        <f t="shared" si="8"/>
        <v>0</v>
      </c>
      <c r="H59" s="36">
        <f t="shared" si="7"/>
        <v>0</v>
      </c>
      <c r="I59" s="36">
        <f t="shared" si="3"/>
        <v>0</v>
      </c>
      <c r="J59" s="72"/>
      <c r="K59" s="26"/>
      <c r="L59" s="26">
        <f>IFERROR((VLOOKUP(K59,tenute!D:E,2,FALSE)),0)</f>
        <v>0</v>
      </c>
      <c r="M59" s="26"/>
      <c r="N59" s="26">
        <f>IFERROR((VLOOKUP(M59,guarnizioni!G:H,2,FALSE)),0)</f>
        <v>0</v>
      </c>
      <c r="O59" s="26"/>
      <c r="P59" s="26">
        <f>IFERROR((VLOOKUP(O59,'IP55'!A:B,2,FALSE)),0)</f>
        <v>0</v>
      </c>
      <c r="Q59" s="26"/>
      <c r="R59" s="26">
        <f>IFERROR((VLOOKUP(Q59,giranti!H:I,2,FALSE)),0)</f>
        <v>0</v>
      </c>
      <c r="S59" s="26"/>
      <c r="T59" s="26">
        <f>IFERROR((VLOOKUP(S59,'IP55'!A:C,3,FALSE)),0)</f>
        <v>0</v>
      </c>
      <c r="U59" s="26"/>
      <c r="V59" s="124" t="str">
        <f t="shared" si="6"/>
        <v>0,00</v>
      </c>
      <c r="W59" s="26" t="e">
        <f t="shared" si="4"/>
        <v>#VALUE!</v>
      </c>
      <c r="X59" s="26" t="e">
        <f t="shared" si="5"/>
        <v>#VALUE!</v>
      </c>
    </row>
    <row r="60" spans="1:24" s="25" customFormat="1" ht="14.25" customHeight="1" x14ac:dyDescent="0.2">
      <c r="A60" s="167">
        <v>6090126300000</v>
      </c>
      <c r="B60" s="22" t="s">
        <v>2303</v>
      </c>
      <c r="C60" s="22">
        <v>7.5</v>
      </c>
      <c r="D60" s="22">
        <v>10</v>
      </c>
      <c r="E60" s="24">
        <v>3642.31</v>
      </c>
      <c r="F60" s="35"/>
      <c r="G60" s="36">
        <f t="shared" si="8"/>
        <v>0</v>
      </c>
      <c r="H60" s="36">
        <f t="shared" si="7"/>
        <v>0</v>
      </c>
      <c r="I60" s="36">
        <f t="shared" si="3"/>
        <v>0</v>
      </c>
      <c r="J60" s="72"/>
      <c r="K60" s="26"/>
      <c r="L60" s="26">
        <f>IFERROR((VLOOKUP(K60,tenute!D:E,2,FALSE)),0)</f>
        <v>0</v>
      </c>
      <c r="M60" s="26"/>
      <c r="N60" s="26">
        <f>IFERROR((VLOOKUP(M60,guarnizioni!G:H,2,FALSE)),0)</f>
        <v>0</v>
      </c>
      <c r="O60" s="26"/>
      <c r="P60" s="26">
        <f>IFERROR((VLOOKUP(O60,'IP55'!A:B,2,FALSE)),0)</f>
        <v>0</v>
      </c>
      <c r="Q60" s="26"/>
      <c r="R60" s="26">
        <f>IFERROR((VLOOKUP(Q60,giranti!H:I,2,FALSE)),0)</f>
        <v>0</v>
      </c>
      <c r="S60" s="26"/>
      <c r="T60" s="26">
        <f>IFERROR((VLOOKUP(S60,'IP55'!A:C,3,FALSE)),0)</f>
        <v>0</v>
      </c>
      <c r="U60" s="26"/>
      <c r="V60" s="124" t="str">
        <f t="shared" si="6"/>
        <v>0,00</v>
      </c>
      <c r="W60" s="26" t="e">
        <f t="shared" si="4"/>
        <v>#VALUE!</v>
      </c>
      <c r="X60" s="26" t="e">
        <f t="shared" si="5"/>
        <v>#VALUE!</v>
      </c>
    </row>
    <row r="61" spans="1:24" s="25" customFormat="1" ht="14.25" customHeight="1" x14ac:dyDescent="0.2">
      <c r="A61" s="167">
        <v>6090130300000</v>
      </c>
      <c r="B61" s="22" t="s">
        <v>2304</v>
      </c>
      <c r="C61" s="22">
        <v>9.1999999999999993</v>
      </c>
      <c r="D61" s="22">
        <v>12.5</v>
      </c>
      <c r="E61" s="24">
        <v>4651.87</v>
      </c>
      <c r="F61" s="35"/>
      <c r="G61" s="36">
        <f t="shared" si="8"/>
        <v>0</v>
      </c>
      <c r="H61" s="36">
        <f t="shared" si="7"/>
        <v>0</v>
      </c>
      <c r="I61" s="36">
        <f t="shared" si="3"/>
        <v>0</v>
      </c>
      <c r="J61" s="72"/>
      <c r="K61" s="26"/>
      <c r="L61" s="26">
        <f>IFERROR((VLOOKUP(K61,tenute!D:E,2,FALSE)),0)</f>
        <v>0</v>
      </c>
      <c r="M61" s="26"/>
      <c r="N61" s="26">
        <f>IFERROR((VLOOKUP(M61,guarnizioni!G:H,2,FALSE)),0)</f>
        <v>0</v>
      </c>
      <c r="O61" s="26"/>
      <c r="P61" s="26">
        <f>IFERROR((VLOOKUP(O61,'IP55'!A:B,2,FALSE)),0)</f>
        <v>0</v>
      </c>
      <c r="Q61" s="26"/>
      <c r="R61" s="26">
        <f>IFERROR((VLOOKUP(Q61,giranti!H:I,2,FALSE)),0)</f>
        <v>0</v>
      </c>
      <c r="S61" s="26"/>
      <c r="T61" s="26">
        <f>IFERROR((VLOOKUP(S61,'IP55'!A:C,3,FALSE)),0)</f>
        <v>0</v>
      </c>
      <c r="U61" s="26"/>
      <c r="V61" s="124" t="str">
        <f t="shared" si="6"/>
        <v>0,00</v>
      </c>
      <c r="W61" s="26" t="e">
        <f t="shared" si="4"/>
        <v>#VALUE!</v>
      </c>
      <c r="X61" s="26" t="e">
        <f t="shared" si="5"/>
        <v>#VALUE!</v>
      </c>
    </row>
    <row r="62" spans="1:24" s="25" customFormat="1" ht="14.25" customHeight="1" x14ac:dyDescent="0.2">
      <c r="A62" s="167">
        <v>6090134300000</v>
      </c>
      <c r="B62" s="22" t="s">
        <v>2993</v>
      </c>
      <c r="C62" s="22">
        <v>11</v>
      </c>
      <c r="D62" s="22">
        <v>15</v>
      </c>
      <c r="E62" s="24">
        <v>5593.37</v>
      </c>
      <c r="F62" s="35"/>
      <c r="G62" s="36">
        <f t="shared" si="8"/>
        <v>0</v>
      </c>
      <c r="H62" s="36">
        <f t="shared" si="7"/>
        <v>0</v>
      </c>
      <c r="I62" s="36">
        <f t="shared" si="3"/>
        <v>0</v>
      </c>
      <c r="J62" s="72"/>
      <c r="K62" s="26"/>
      <c r="L62" s="26">
        <f>IFERROR((VLOOKUP(K62,tenute!D:E,2,FALSE)),0)</f>
        <v>0</v>
      </c>
      <c r="M62" s="26"/>
      <c r="N62" s="26">
        <f>IFERROR((VLOOKUP(M62,guarnizioni!G:H,2,FALSE)),0)</f>
        <v>0</v>
      </c>
      <c r="O62" s="26"/>
      <c r="P62" s="26">
        <f>IFERROR((VLOOKUP(O62,'IP55'!A:B,2,FALSE)),0)</f>
        <v>0</v>
      </c>
      <c r="Q62" s="26"/>
      <c r="R62" s="26">
        <f>IFERROR((VLOOKUP(Q62,giranti!H:I,2,FALSE)),0)</f>
        <v>0</v>
      </c>
      <c r="S62" s="26"/>
      <c r="T62" s="26">
        <f>IFERROR((VLOOKUP(S62,'IP55'!A:C,3,FALSE)),0)</f>
        <v>0</v>
      </c>
      <c r="U62" s="26"/>
      <c r="V62" s="124" t="str">
        <f t="shared" si="6"/>
        <v>0,00</v>
      </c>
      <c r="W62" s="26" t="e">
        <f t="shared" si="4"/>
        <v>#VALUE!</v>
      </c>
      <c r="X62" s="26" t="e">
        <f t="shared" si="5"/>
        <v>#VALUE!</v>
      </c>
    </row>
    <row r="63" spans="1:24" s="25" customFormat="1" ht="14.25" customHeight="1" x14ac:dyDescent="0.2">
      <c r="A63" s="167">
        <v>6090138300000</v>
      </c>
      <c r="B63" s="22" t="s">
        <v>2994</v>
      </c>
      <c r="C63" s="22">
        <v>15</v>
      </c>
      <c r="D63" s="22">
        <v>20</v>
      </c>
      <c r="E63" s="24">
        <v>6461.28</v>
      </c>
      <c r="F63" s="35"/>
      <c r="G63" s="36">
        <f t="shared" si="8"/>
        <v>0</v>
      </c>
      <c r="H63" s="36">
        <f t="shared" si="7"/>
        <v>0</v>
      </c>
      <c r="I63" s="36">
        <f t="shared" si="3"/>
        <v>0</v>
      </c>
      <c r="J63" s="72"/>
      <c r="K63" s="26"/>
      <c r="L63" s="26">
        <f>IFERROR((VLOOKUP(K63,tenute!D:E,2,FALSE)),0)</f>
        <v>0</v>
      </c>
      <c r="M63" s="26"/>
      <c r="N63" s="26">
        <f>IFERROR((VLOOKUP(M63,guarnizioni!G:H,2,FALSE)),0)</f>
        <v>0</v>
      </c>
      <c r="O63" s="26"/>
      <c r="P63" s="26">
        <f>IFERROR((VLOOKUP(O63,'IP55'!A:B,2,FALSE)),0)</f>
        <v>0</v>
      </c>
      <c r="Q63" s="26"/>
      <c r="R63" s="26">
        <f>IFERROR((VLOOKUP(Q63,giranti!H:I,2,FALSE)),0)</f>
        <v>0</v>
      </c>
      <c r="S63" s="26"/>
      <c r="T63" s="26">
        <f>IFERROR((VLOOKUP(S63,'IP55'!A:C,3,FALSE)),0)</f>
        <v>0</v>
      </c>
      <c r="U63" s="26"/>
      <c r="V63" s="124" t="str">
        <f t="shared" si="6"/>
        <v>0,00</v>
      </c>
      <c r="W63" s="26" t="e">
        <f t="shared" si="4"/>
        <v>#VALUE!</v>
      </c>
      <c r="X63" s="26" t="e">
        <f t="shared" si="5"/>
        <v>#VALUE!</v>
      </c>
    </row>
    <row r="64" spans="1:24" s="25" customFormat="1" ht="14.25" customHeight="1" x14ac:dyDescent="0.2">
      <c r="A64" s="167" t="s">
        <v>3002</v>
      </c>
      <c r="B64" s="22" t="s">
        <v>2995</v>
      </c>
      <c r="C64" s="22">
        <v>18.5</v>
      </c>
      <c r="D64" s="22">
        <v>25</v>
      </c>
      <c r="E64" s="24">
        <v>7189.83</v>
      </c>
      <c r="F64" s="35"/>
      <c r="G64" s="36">
        <f t="shared" si="8"/>
        <v>0</v>
      </c>
      <c r="H64" s="36">
        <f t="shared" si="7"/>
        <v>0</v>
      </c>
      <c r="I64" s="36">
        <f t="shared" si="3"/>
        <v>0</v>
      </c>
      <c r="J64" s="72"/>
      <c r="K64" s="26"/>
      <c r="L64" s="26">
        <f>IFERROR((VLOOKUP(K64,tenute!D:E,2,FALSE)),0)</f>
        <v>0</v>
      </c>
      <c r="M64" s="26"/>
      <c r="N64" s="26">
        <f>IFERROR((VLOOKUP(M64,guarnizioni!G:H,2,FALSE)),0)</f>
        <v>0</v>
      </c>
      <c r="O64" s="26"/>
      <c r="P64" s="26"/>
      <c r="Q64" s="26"/>
      <c r="R64" s="26">
        <f>IFERROR((VLOOKUP(Q64,giranti!H:I,2,FALSE)),0)</f>
        <v>0</v>
      </c>
      <c r="S64" s="26"/>
      <c r="T64" s="26">
        <f>IFERROR((VLOOKUP(S64,'IP55'!A:C,3,FALSE)),0)</f>
        <v>0</v>
      </c>
      <c r="U64" s="26"/>
      <c r="V64" s="124" t="str">
        <f t="shared" si="6"/>
        <v>0,00</v>
      </c>
      <c r="W64" s="26" t="e">
        <f t="shared" si="4"/>
        <v>#VALUE!</v>
      </c>
      <c r="X64" s="26" t="e">
        <f t="shared" si="5"/>
        <v>#VALUE!</v>
      </c>
    </row>
    <row r="65" spans="1:24" s="25" customFormat="1" ht="14.25" customHeight="1" x14ac:dyDescent="0.2">
      <c r="A65" s="167" t="s">
        <v>3003</v>
      </c>
      <c r="B65" s="22" t="s">
        <v>2996</v>
      </c>
      <c r="C65" s="22">
        <v>18.5</v>
      </c>
      <c r="D65" s="22">
        <v>25</v>
      </c>
      <c r="E65" s="24">
        <v>7734.31</v>
      </c>
      <c r="F65" s="35"/>
      <c r="G65" s="36">
        <f t="shared" si="8"/>
        <v>0</v>
      </c>
      <c r="H65" s="36">
        <f t="shared" si="7"/>
        <v>0</v>
      </c>
      <c r="I65" s="36">
        <f t="shared" si="3"/>
        <v>0</v>
      </c>
      <c r="J65" s="72"/>
      <c r="K65" s="26"/>
      <c r="L65" s="26">
        <f>IFERROR((VLOOKUP(K65,tenute!D:E,2,FALSE)),0)</f>
        <v>0</v>
      </c>
      <c r="M65" s="26"/>
      <c r="N65" s="26">
        <f>IFERROR((VLOOKUP(M65,guarnizioni!G:H,2,FALSE)),0)</f>
        <v>0</v>
      </c>
      <c r="O65" s="26"/>
      <c r="P65" s="26"/>
      <c r="Q65" s="26"/>
      <c r="R65" s="26">
        <f>IFERROR((VLOOKUP(Q65,giranti!H:I,2,FALSE)),0)</f>
        <v>0</v>
      </c>
      <c r="S65" s="26"/>
      <c r="T65" s="26">
        <f>IFERROR((VLOOKUP(S65,'IP55'!A:C,3,FALSE)),0)</f>
        <v>0</v>
      </c>
      <c r="U65" s="26"/>
      <c r="V65" s="124" t="str">
        <f t="shared" si="6"/>
        <v>0,00</v>
      </c>
      <c r="W65" s="26" t="e">
        <f t="shared" si="4"/>
        <v>#VALUE!</v>
      </c>
      <c r="X65" s="26" t="e">
        <f t="shared" si="5"/>
        <v>#VALUE!</v>
      </c>
    </row>
    <row r="66" spans="1:24" s="25" customFormat="1" ht="14.25" customHeight="1" x14ac:dyDescent="0.2">
      <c r="A66" s="167" t="s">
        <v>3004</v>
      </c>
      <c r="B66" s="22" t="s">
        <v>2997</v>
      </c>
      <c r="C66" s="22">
        <v>22</v>
      </c>
      <c r="D66" s="22">
        <v>30</v>
      </c>
      <c r="E66" s="24">
        <v>8888.2199999999993</v>
      </c>
      <c r="F66" s="35"/>
      <c r="G66" s="36">
        <f t="shared" si="8"/>
        <v>0</v>
      </c>
      <c r="H66" s="36">
        <f t="shared" si="7"/>
        <v>0</v>
      </c>
      <c r="I66" s="36">
        <f t="shared" si="3"/>
        <v>0</v>
      </c>
      <c r="J66" s="72"/>
      <c r="K66" s="26"/>
      <c r="L66" s="26">
        <f>IFERROR((VLOOKUP(K66,tenute!D:E,2,FALSE)),0)</f>
        <v>0</v>
      </c>
      <c r="M66" s="26"/>
      <c r="N66" s="26">
        <f>IFERROR((VLOOKUP(M66,guarnizioni!G:H,2,FALSE)),0)</f>
        <v>0</v>
      </c>
      <c r="O66" s="26"/>
      <c r="P66" s="26"/>
      <c r="Q66" s="26"/>
      <c r="R66" s="26">
        <f>IFERROR((VLOOKUP(Q66,giranti!H:I,2,FALSE)),0)</f>
        <v>0</v>
      </c>
      <c r="S66" s="26"/>
      <c r="T66" s="26">
        <f>IFERROR((VLOOKUP(S66,'IP55'!A:C,3,FALSE)),0)</f>
        <v>0</v>
      </c>
      <c r="U66" s="26"/>
      <c r="V66" s="124" t="str">
        <f t="shared" si="6"/>
        <v>0,00</v>
      </c>
      <c r="W66" s="26" t="e">
        <f t="shared" si="4"/>
        <v>#VALUE!</v>
      </c>
      <c r="X66" s="26" t="e">
        <f t="shared" si="5"/>
        <v>#VALUE!</v>
      </c>
    </row>
    <row r="67" spans="1:24" s="25" customFormat="1" ht="14.25" customHeight="1" x14ac:dyDescent="0.2">
      <c r="A67" s="167" t="s">
        <v>3005</v>
      </c>
      <c r="B67" s="22" t="s">
        <v>2998</v>
      </c>
      <c r="C67" s="22">
        <v>30</v>
      </c>
      <c r="D67" s="22">
        <v>40</v>
      </c>
      <c r="E67" s="24">
        <v>9967.7099999999991</v>
      </c>
      <c r="F67" s="35"/>
      <c r="G67" s="36">
        <f t="shared" si="8"/>
        <v>0</v>
      </c>
      <c r="H67" s="36">
        <f t="shared" si="7"/>
        <v>0</v>
      </c>
      <c r="I67" s="36">
        <f t="shared" si="3"/>
        <v>0</v>
      </c>
      <c r="J67" s="72"/>
      <c r="K67" s="26"/>
      <c r="L67" s="26">
        <f>IFERROR((VLOOKUP(K67,tenute!D:E,2,FALSE)),0)</f>
        <v>0</v>
      </c>
      <c r="M67" s="26"/>
      <c r="N67" s="26">
        <f>IFERROR((VLOOKUP(M67,guarnizioni!G:H,2,FALSE)),0)</f>
        <v>0</v>
      </c>
      <c r="O67" s="26"/>
      <c r="P67" s="26"/>
      <c r="Q67" s="26"/>
      <c r="R67" s="26">
        <f>IFERROR((VLOOKUP(Q67,giranti!H:I,2,FALSE)),0)</f>
        <v>0</v>
      </c>
      <c r="S67" s="26"/>
      <c r="T67" s="26">
        <f>IFERROR((VLOOKUP(S67,'IP55'!A:C,3,FALSE)),0)</f>
        <v>0</v>
      </c>
      <c r="U67" s="26"/>
      <c r="V67" s="124" t="str">
        <f t="shared" si="6"/>
        <v>0,00</v>
      </c>
      <c r="W67" s="26" t="e">
        <f t="shared" si="4"/>
        <v>#VALUE!</v>
      </c>
      <c r="X67" s="26" t="e">
        <f t="shared" si="5"/>
        <v>#VALUE!</v>
      </c>
    </row>
    <row r="68" spans="1:24" s="72" customFormat="1" ht="14.25" customHeight="1" x14ac:dyDescent="0.2">
      <c r="A68" s="167" t="s">
        <v>3006</v>
      </c>
      <c r="B68" s="22" t="s">
        <v>2999</v>
      </c>
      <c r="C68" s="22">
        <v>37</v>
      </c>
      <c r="D68" s="22">
        <v>50</v>
      </c>
      <c r="E68" s="24">
        <v>11519.67</v>
      </c>
      <c r="F68" s="35"/>
      <c r="G68" s="36">
        <f t="shared" ref="G68:G94" si="9">IF(F68="",IF($I$8="","",$I$8),F68)</f>
        <v>0</v>
      </c>
      <c r="H68" s="36">
        <f t="shared" si="7"/>
        <v>0</v>
      </c>
      <c r="I68" s="36">
        <f t="shared" si="3"/>
        <v>0</v>
      </c>
      <c r="K68" s="26"/>
      <c r="L68" s="26">
        <f>IFERROR((VLOOKUP(K68,tenute!D:E,2,FALSE)),0)</f>
        <v>0</v>
      </c>
      <c r="M68" s="26"/>
      <c r="N68" s="26">
        <f>IFERROR((VLOOKUP(M68,guarnizioni!G:H,2,FALSE)),0)</f>
        <v>0</v>
      </c>
      <c r="O68" s="26"/>
      <c r="P68" s="26"/>
      <c r="Q68" s="26"/>
      <c r="R68" s="26">
        <f>IFERROR((VLOOKUP(Q68,giranti!H:I,2,FALSE)),0)</f>
        <v>0</v>
      </c>
      <c r="S68" s="26"/>
      <c r="T68" s="26">
        <f>IFERROR((VLOOKUP(S68,'IP55'!A:C,3,FALSE)),0)</f>
        <v>0</v>
      </c>
      <c r="U68" s="26"/>
      <c r="V68" s="124" t="str">
        <f t="shared" si="6"/>
        <v>0,00</v>
      </c>
      <c r="W68" s="26" t="e">
        <f t="shared" si="4"/>
        <v>#VALUE!</v>
      </c>
      <c r="X68" s="26" t="e">
        <f t="shared" si="5"/>
        <v>#VALUE!</v>
      </c>
    </row>
    <row r="69" spans="1:24" s="72" customFormat="1" ht="14.25" customHeight="1" x14ac:dyDescent="0.2">
      <c r="A69" s="167">
        <v>6090148200000</v>
      </c>
      <c r="B69" s="22" t="s">
        <v>173</v>
      </c>
      <c r="C69" s="22">
        <v>3</v>
      </c>
      <c r="D69" s="22">
        <v>4</v>
      </c>
      <c r="E69" s="24">
        <v>2337.17</v>
      </c>
      <c r="F69" s="35"/>
      <c r="G69" s="36">
        <f t="shared" si="9"/>
        <v>0</v>
      </c>
      <c r="H69" s="36">
        <f t="shared" si="7"/>
        <v>0</v>
      </c>
      <c r="I69" s="36">
        <f t="shared" si="3"/>
        <v>0</v>
      </c>
      <c r="K69" s="26"/>
      <c r="L69" s="26">
        <f>IFERROR((VLOOKUP(K69,tenute!D:E,2,FALSE)),0)</f>
        <v>0</v>
      </c>
      <c r="M69" s="26"/>
      <c r="N69" s="26"/>
      <c r="O69" s="26"/>
      <c r="P69" s="26">
        <f>IFERROR((VLOOKUP(O69,'IP55'!A:B,2,FALSE)),0)</f>
        <v>0</v>
      </c>
      <c r="Q69" s="26"/>
      <c r="R69" s="26">
        <f>IFERROR((VLOOKUP(Q69,giranti!H:I,2,FALSE)),0)</f>
        <v>0</v>
      </c>
      <c r="S69" s="26"/>
      <c r="T69" s="26">
        <f>IFERROR((VLOOKUP(S69,'IP55'!A:C,3,FALSE)),0)</f>
        <v>0</v>
      </c>
      <c r="U69" s="26"/>
      <c r="V69" s="124" t="str">
        <f t="shared" si="6"/>
        <v>0,00</v>
      </c>
      <c r="W69" s="26" t="e">
        <f t="shared" si="4"/>
        <v>#VALUE!</v>
      </c>
      <c r="X69" s="26" t="e">
        <f t="shared" si="5"/>
        <v>#VALUE!</v>
      </c>
    </row>
    <row r="70" spans="1:24" s="72" customFormat="1" ht="14.25" customHeight="1" x14ac:dyDescent="0.2">
      <c r="A70" s="167">
        <v>6090154200000</v>
      </c>
      <c r="B70" s="22" t="s">
        <v>174</v>
      </c>
      <c r="C70" s="22">
        <v>4</v>
      </c>
      <c r="D70" s="22">
        <v>5.5</v>
      </c>
      <c r="E70" s="24">
        <v>2487.63</v>
      </c>
      <c r="F70" s="35"/>
      <c r="G70" s="36">
        <f t="shared" si="9"/>
        <v>0</v>
      </c>
      <c r="H70" s="36">
        <f t="shared" si="7"/>
        <v>0</v>
      </c>
      <c r="I70" s="36">
        <f t="shared" si="3"/>
        <v>0</v>
      </c>
      <c r="K70" s="26"/>
      <c r="L70" s="26">
        <f>IFERROR((VLOOKUP(K70,tenute!D:E,2,FALSE)),0)</f>
        <v>0</v>
      </c>
      <c r="M70" s="26"/>
      <c r="N70" s="26"/>
      <c r="O70" s="26"/>
      <c r="P70" s="26">
        <f>IFERROR((VLOOKUP(O70,'IP55'!A:B,2,FALSE)),0)</f>
        <v>0</v>
      </c>
      <c r="Q70" s="26"/>
      <c r="R70" s="26">
        <f>IFERROR((VLOOKUP(Q70,giranti!H:I,2,FALSE)),0)</f>
        <v>0</v>
      </c>
      <c r="S70" s="26"/>
      <c r="T70" s="26">
        <f>IFERROR((VLOOKUP(S70,'IP55'!A:C,3,FALSE)),0)</f>
        <v>0</v>
      </c>
      <c r="U70" s="26"/>
      <c r="V70" s="124" t="str">
        <f t="shared" si="6"/>
        <v>0,00</v>
      </c>
      <c r="W70" s="26" t="e">
        <f t="shared" si="4"/>
        <v>#VALUE!</v>
      </c>
      <c r="X70" s="26" t="e">
        <f t="shared" si="5"/>
        <v>#VALUE!</v>
      </c>
    </row>
    <row r="71" spans="1:24" s="72" customFormat="1" ht="14.25" customHeight="1" x14ac:dyDescent="0.2">
      <c r="A71" s="167">
        <v>6090158400000</v>
      </c>
      <c r="B71" s="22" t="s">
        <v>2305</v>
      </c>
      <c r="C71" s="22">
        <v>5.5</v>
      </c>
      <c r="D71" s="22">
        <v>7.5</v>
      </c>
      <c r="E71" s="24">
        <v>3301.85</v>
      </c>
      <c r="F71" s="35"/>
      <c r="G71" s="36">
        <f t="shared" si="9"/>
        <v>0</v>
      </c>
      <c r="H71" s="36">
        <f t="shared" si="7"/>
        <v>0</v>
      </c>
      <c r="I71" s="36">
        <f t="shared" si="3"/>
        <v>0</v>
      </c>
      <c r="K71" s="26"/>
      <c r="L71" s="26">
        <f>IFERROR((VLOOKUP(K71,tenute!D:E,2,FALSE)),0)</f>
        <v>0</v>
      </c>
      <c r="M71" s="26"/>
      <c r="N71" s="26"/>
      <c r="O71" s="26"/>
      <c r="P71" s="26">
        <f>IFERROR((VLOOKUP(O71,'IP55'!A:B,2,FALSE)),0)</f>
        <v>0</v>
      </c>
      <c r="Q71" s="26"/>
      <c r="R71" s="26">
        <f>IFERROR((VLOOKUP(Q71,giranti!H:I,2,FALSE)),0)</f>
        <v>0</v>
      </c>
      <c r="S71" s="26"/>
      <c r="T71" s="26">
        <f>IFERROR((VLOOKUP(S71,'IP55'!A:C,3,FALSE)),0)</f>
        <v>0</v>
      </c>
      <c r="U71" s="26"/>
      <c r="V71" s="124" t="str">
        <f t="shared" si="6"/>
        <v>0,00</v>
      </c>
      <c r="W71" s="26" t="e">
        <f t="shared" si="4"/>
        <v>#VALUE!</v>
      </c>
      <c r="X71" s="26" t="e">
        <f t="shared" si="5"/>
        <v>#VALUE!</v>
      </c>
    </row>
    <row r="72" spans="1:24" s="72" customFormat="1" ht="14.25" customHeight="1" x14ac:dyDescent="0.2">
      <c r="A72" s="167">
        <v>6090162300000</v>
      </c>
      <c r="B72" s="22" t="s">
        <v>2306</v>
      </c>
      <c r="C72" s="22">
        <v>7.5</v>
      </c>
      <c r="D72" s="22">
        <v>10</v>
      </c>
      <c r="E72" s="24">
        <v>3915.5</v>
      </c>
      <c r="F72" s="35"/>
      <c r="G72" s="36">
        <f t="shared" si="9"/>
        <v>0</v>
      </c>
      <c r="H72" s="36">
        <f t="shared" si="7"/>
        <v>0</v>
      </c>
      <c r="I72" s="36">
        <f t="shared" si="3"/>
        <v>0</v>
      </c>
      <c r="K72" s="26"/>
      <c r="L72" s="26">
        <f>IFERROR((VLOOKUP(K72,tenute!D:E,2,FALSE)),0)</f>
        <v>0</v>
      </c>
      <c r="M72" s="26"/>
      <c r="N72" s="26">
        <f>IFERROR((VLOOKUP(M72,guarnizioni!G:H,2,FALSE)),0)</f>
        <v>0</v>
      </c>
      <c r="O72" s="26"/>
      <c r="P72" s="26">
        <f>IFERROR((VLOOKUP(O72,'IP55'!A:B,2,FALSE)),0)</f>
        <v>0</v>
      </c>
      <c r="Q72" s="26"/>
      <c r="R72" s="26">
        <f>IFERROR((VLOOKUP(Q72,giranti!H:I,2,FALSE)),0)</f>
        <v>0</v>
      </c>
      <c r="S72" s="26"/>
      <c r="T72" s="26">
        <f>IFERROR((VLOOKUP(S72,'IP55'!A:C,3,FALSE)),0)</f>
        <v>0</v>
      </c>
      <c r="U72" s="26"/>
      <c r="V72" s="124" t="str">
        <f t="shared" si="6"/>
        <v>0,00</v>
      </c>
      <c r="W72" s="26" t="e">
        <f t="shared" si="4"/>
        <v>#VALUE!</v>
      </c>
      <c r="X72" s="26" t="e">
        <f t="shared" si="5"/>
        <v>#VALUE!</v>
      </c>
    </row>
    <row r="73" spans="1:24" s="72" customFormat="1" ht="14.25" customHeight="1" x14ac:dyDescent="0.2">
      <c r="A73" s="167">
        <v>6090166300000</v>
      </c>
      <c r="B73" s="22" t="s">
        <v>2307</v>
      </c>
      <c r="C73" s="22">
        <v>9.1999999999999993</v>
      </c>
      <c r="D73" s="22">
        <v>12.5</v>
      </c>
      <c r="E73" s="24">
        <v>4220.32</v>
      </c>
      <c r="F73" s="35"/>
      <c r="G73" s="36">
        <f t="shared" si="9"/>
        <v>0</v>
      </c>
      <c r="H73" s="36">
        <f t="shared" si="7"/>
        <v>0</v>
      </c>
      <c r="I73" s="36">
        <f t="shared" si="3"/>
        <v>0</v>
      </c>
      <c r="K73" s="26"/>
      <c r="L73" s="26">
        <f>IFERROR((VLOOKUP(K73,tenute!D:E,2,FALSE)),0)</f>
        <v>0</v>
      </c>
      <c r="M73" s="26"/>
      <c r="N73" s="26">
        <f>IFERROR((VLOOKUP(M73,guarnizioni!G:H,2,FALSE)),0)</f>
        <v>0</v>
      </c>
      <c r="O73" s="26"/>
      <c r="P73" s="26">
        <f>IFERROR((VLOOKUP(O73,'IP55'!A:B,2,FALSE)),0)</f>
        <v>0</v>
      </c>
      <c r="Q73" s="26"/>
      <c r="R73" s="26">
        <f>IFERROR((VLOOKUP(Q73,giranti!H:I,2,FALSE)),0)</f>
        <v>0</v>
      </c>
      <c r="S73" s="26"/>
      <c r="T73" s="26">
        <f>IFERROR((VLOOKUP(S73,'IP55'!A:C,3,FALSE)),0)</f>
        <v>0</v>
      </c>
      <c r="U73" s="26"/>
      <c r="V73" s="124" t="str">
        <f t="shared" si="6"/>
        <v>0,00</v>
      </c>
      <c r="W73" s="26" t="e">
        <f t="shared" si="4"/>
        <v>#VALUE!</v>
      </c>
      <c r="X73" s="26" t="e">
        <f t="shared" si="5"/>
        <v>#VALUE!</v>
      </c>
    </row>
    <row r="74" spans="1:24" s="72" customFormat="1" ht="14.25" customHeight="1" x14ac:dyDescent="0.2">
      <c r="A74" s="167">
        <v>6090170300000</v>
      </c>
      <c r="B74" s="22" t="s">
        <v>4254</v>
      </c>
      <c r="C74" s="22">
        <v>11</v>
      </c>
      <c r="D74" s="22">
        <v>15</v>
      </c>
      <c r="E74" s="24">
        <v>5754.51</v>
      </c>
      <c r="F74" s="35"/>
      <c r="G74" s="36">
        <f t="shared" si="9"/>
        <v>0</v>
      </c>
      <c r="H74" s="36">
        <f t="shared" si="7"/>
        <v>0</v>
      </c>
      <c r="I74" s="36">
        <f t="shared" si="3"/>
        <v>0</v>
      </c>
      <c r="K74" s="26"/>
      <c r="L74" s="26">
        <f>IFERROR((VLOOKUP(K74,tenute!D:E,2,FALSE)),0)</f>
        <v>0</v>
      </c>
      <c r="M74" s="26"/>
      <c r="N74" s="26">
        <f>IFERROR((VLOOKUP(M74,guarnizioni!G:H,2,FALSE)),0)</f>
        <v>0</v>
      </c>
      <c r="O74" s="26"/>
      <c r="P74" s="26">
        <f>IFERROR((VLOOKUP(O74,'IP55'!A:B,2,FALSE)),0)</f>
        <v>0</v>
      </c>
      <c r="Q74" s="26"/>
      <c r="R74" s="26">
        <f>IFERROR((VLOOKUP(Q74,giranti!H:I,2,FALSE)),0)</f>
        <v>0</v>
      </c>
      <c r="S74" s="26"/>
      <c r="T74" s="26">
        <f>IFERROR((VLOOKUP(S74,'IP55'!A:C,3,FALSE)),0)</f>
        <v>0</v>
      </c>
      <c r="U74" s="26"/>
      <c r="V74" s="124" t="str">
        <f t="shared" si="6"/>
        <v>0,00</v>
      </c>
      <c r="W74" s="26" t="e">
        <f t="shared" si="4"/>
        <v>#VALUE!</v>
      </c>
      <c r="X74" s="26" t="e">
        <f t="shared" si="5"/>
        <v>#VALUE!</v>
      </c>
    </row>
    <row r="75" spans="1:24" s="72" customFormat="1" ht="14.25" customHeight="1" x14ac:dyDescent="0.2">
      <c r="A75" s="167">
        <v>6090174300000</v>
      </c>
      <c r="B75" s="22" t="s">
        <v>4255</v>
      </c>
      <c r="C75" s="22">
        <v>15</v>
      </c>
      <c r="D75" s="22">
        <v>20</v>
      </c>
      <c r="E75" s="24">
        <v>6618.62</v>
      </c>
      <c r="F75" s="35"/>
      <c r="G75" s="36">
        <f t="shared" si="9"/>
        <v>0</v>
      </c>
      <c r="H75" s="36">
        <f t="shared" si="7"/>
        <v>0</v>
      </c>
      <c r="I75" s="36">
        <f t="shared" si="3"/>
        <v>0</v>
      </c>
      <c r="K75" s="26"/>
      <c r="L75" s="26">
        <f>IFERROR((VLOOKUP(K75,tenute!D:E,2,FALSE)),0)</f>
        <v>0</v>
      </c>
      <c r="M75" s="26"/>
      <c r="N75" s="26">
        <f>IFERROR((VLOOKUP(M75,guarnizioni!G:H,2,FALSE)),0)</f>
        <v>0</v>
      </c>
      <c r="O75" s="26"/>
      <c r="P75" s="26">
        <f>IFERROR((VLOOKUP(O75,'IP55'!A:B,2,FALSE)),0)</f>
        <v>0</v>
      </c>
      <c r="Q75" s="26"/>
      <c r="R75" s="26">
        <f>IFERROR((VLOOKUP(Q75,giranti!H:I,2,FALSE)),0)</f>
        <v>0</v>
      </c>
      <c r="S75" s="26"/>
      <c r="T75" s="26">
        <f>IFERROR((VLOOKUP(S75,'IP55'!A:C,3,FALSE)),0)</f>
        <v>0</v>
      </c>
      <c r="U75" s="26"/>
      <c r="V75" s="124" t="str">
        <f t="shared" si="6"/>
        <v>0,00</v>
      </c>
      <c r="W75" s="26" t="e">
        <f t="shared" si="4"/>
        <v>#VALUE!</v>
      </c>
      <c r="X75" s="26" t="e">
        <f t="shared" si="5"/>
        <v>#VALUE!</v>
      </c>
    </row>
    <row r="76" spans="1:24" s="72" customFormat="1" ht="14.25" customHeight="1" x14ac:dyDescent="0.2">
      <c r="A76" s="167" t="s">
        <v>2283</v>
      </c>
      <c r="B76" s="22" t="s">
        <v>2308</v>
      </c>
      <c r="C76" s="22">
        <v>18.5</v>
      </c>
      <c r="D76" s="22">
        <v>25</v>
      </c>
      <c r="E76" s="24">
        <v>7347.2</v>
      </c>
      <c r="F76" s="35"/>
      <c r="G76" s="36">
        <f t="shared" si="9"/>
        <v>0</v>
      </c>
      <c r="H76" s="36">
        <f t="shared" si="7"/>
        <v>0</v>
      </c>
      <c r="I76" s="36">
        <f t="shared" si="3"/>
        <v>0</v>
      </c>
      <c r="K76" s="26"/>
      <c r="L76" s="26">
        <f>IFERROR((VLOOKUP(K76,tenute!D:E,2,FALSE)),0)</f>
        <v>0</v>
      </c>
      <c r="M76" s="26"/>
      <c r="N76" s="26">
        <f>IFERROR((VLOOKUP(M76,guarnizioni!G:H,2,FALSE)),0)</f>
        <v>0</v>
      </c>
      <c r="O76" s="26"/>
      <c r="P76" s="26"/>
      <c r="Q76" s="26"/>
      <c r="R76" s="26">
        <f>IFERROR((VLOOKUP(Q76,giranti!H:I,2,FALSE)),0)</f>
        <v>0</v>
      </c>
      <c r="S76" s="26"/>
      <c r="T76" s="26">
        <f>IFERROR((VLOOKUP(S76,'IP55'!A:C,3,FALSE)),0)</f>
        <v>0</v>
      </c>
      <c r="U76" s="26"/>
      <c r="V76" s="124" t="str">
        <f t="shared" si="6"/>
        <v>0,00</v>
      </c>
      <c r="W76" s="26" t="e">
        <f t="shared" si="4"/>
        <v>#VALUE!</v>
      </c>
      <c r="X76" s="26" t="e">
        <f t="shared" si="5"/>
        <v>#VALUE!</v>
      </c>
    </row>
    <row r="77" spans="1:24" s="72" customFormat="1" ht="14.25" customHeight="1" x14ac:dyDescent="0.2">
      <c r="A77" s="167" t="s">
        <v>2284</v>
      </c>
      <c r="B77" s="22" t="s">
        <v>2309</v>
      </c>
      <c r="C77" s="22">
        <v>22</v>
      </c>
      <c r="D77" s="22">
        <v>30</v>
      </c>
      <c r="E77" s="24">
        <v>9257.14</v>
      </c>
      <c r="F77" s="35"/>
      <c r="G77" s="36">
        <f>IF(F77="",IF($I$8="","",$I$8),F77)</f>
        <v>0</v>
      </c>
      <c r="H77" s="36">
        <f>ROUND(E77*(G77),2)</f>
        <v>0</v>
      </c>
      <c r="I77" s="36">
        <f t="shared" si="3"/>
        <v>0</v>
      </c>
      <c r="K77" s="26"/>
      <c r="L77" s="26">
        <f>IFERROR((VLOOKUP(K77,tenute!D:E,2,FALSE)),0)</f>
        <v>0</v>
      </c>
      <c r="M77" s="26"/>
      <c r="N77" s="26">
        <f>IFERROR((VLOOKUP(M77,guarnizioni!G:H,2,FALSE)),0)</f>
        <v>0</v>
      </c>
      <c r="O77" s="26"/>
      <c r="P77" s="26"/>
      <c r="Q77" s="26"/>
      <c r="R77" s="26">
        <f>IFERROR((VLOOKUP(Q77,giranti!H:I,2,FALSE)),0)</f>
        <v>0</v>
      </c>
      <c r="S77" s="26"/>
      <c r="T77" s="26">
        <f>IFERROR((VLOOKUP(S77,'IP55'!A:C,3,FALSE)),0)</f>
        <v>0</v>
      </c>
      <c r="U77" s="26"/>
      <c r="V77" s="124" t="str">
        <f t="shared" si="6"/>
        <v>0,00</v>
      </c>
      <c r="W77" s="26" t="e">
        <f t="shared" si="4"/>
        <v>#VALUE!</v>
      </c>
      <c r="X77" s="26" t="e">
        <f t="shared" si="5"/>
        <v>#VALUE!</v>
      </c>
    </row>
    <row r="78" spans="1:24" s="72" customFormat="1" ht="14.25" customHeight="1" x14ac:dyDescent="0.2">
      <c r="A78" s="167" t="s">
        <v>2285</v>
      </c>
      <c r="B78" s="22" t="s">
        <v>2310</v>
      </c>
      <c r="C78" s="22">
        <v>30</v>
      </c>
      <c r="D78" s="22">
        <v>40</v>
      </c>
      <c r="E78" s="24">
        <v>10454.73</v>
      </c>
      <c r="F78" s="35"/>
      <c r="G78" s="36">
        <f t="shared" si="9"/>
        <v>0</v>
      </c>
      <c r="H78" s="36">
        <f t="shared" ref="H78:H94" si="10">ROUND(E78*(G78),2)</f>
        <v>0</v>
      </c>
      <c r="I78" s="36">
        <f t="shared" si="3"/>
        <v>0</v>
      </c>
      <c r="K78" s="26"/>
      <c r="L78" s="26">
        <f>IFERROR((VLOOKUP(K78,tenute!D:E,2,FALSE)),0)</f>
        <v>0</v>
      </c>
      <c r="M78" s="26"/>
      <c r="N78" s="26">
        <f>IFERROR((VLOOKUP(M78,guarnizioni!G:H,2,FALSE)),0)</f>
        <v>0</v>
      </c>
      <c r="O78" s="26"/>
      <c r="P78" s="26"/>
      <c r="Q78" s="26"/>
      <c r="R78" s="26">
        <f>IFERROR((VLOOKUP(Q78,giranti!H:I,2,FALSE)),0)</f>
        <v>0</v>
      </c>
      <c r="S78" s="26"/>
      <c r="T78" s="26">
        <f>IFERROR((VLOOKUP(S78,'IP55'!A:C,3,FALSE)),0)</f>
        <v>0</v>
      </c>
      <c r="U78" s="26"/>
      <c r="V78" s="124" t="str">
        <f t="shared" ref="V78:V97" si="11">IF(U78="ok",(E78*0.06),"0,00")</f>
        <v>0,00</v>
      </c>
      <c r="W78" s="26" t="e">
        <f t="shared" si="4"/>
        <v>#VALUE!</v>
      </c>
      <c r="X78" s="26" t="e">
        <f t="shared" si="5"/>
        <v>#VALUE!</v>
      </c>
    </row>
    <row r="79" spans="1:24" s="72" customFormat="1" ht="14.25" customHeight="1" x14ac:dyDescent="0.2">
      <c r="A79" s="167" t="s">
        <v>2286</v>
      </c>
      <c r="B79" s="22" t="s">
        <v>2311</v>
      </c>
      <c r="C79" s="22">
        <v>37</v>
      </c>
      <c r="D79" s="22">
        <v>50</v>
      </c>
      <c r="E79" s="24">
        <v>12048.48</v>
      </c>
      <c r="F79" s="35"/>
      <c r="G79" s="36">
        <f t="shared" si="9"/>
        <v>0</v>
      </c>
      <c r="H79" s="36">
        <f t="shared" si="10"/>
        <v>0</v>
      </c>
      <c r="I79" s="36">
        <f t="shared" ref="I79:I94" si="12">H79*$I$10</f>
        <v>0</v>
      </c>
      <c r="K79" s="26"/>
      <c r="L79" s="26">
        <f>IFERROR((VLOOKUP(K79,tenute!D:E,2,FALSE)),0)</f>
        <v>0</v>
      </c>
      <c r="M79" s="26"/>
      <c r="N79" s="26">
        <f>IFERROR((VLOOKUP(M79,guarnizioni!G:H,2,FALSE)),0)</f>
        <v>0</v>
      </c>
      <c r="O79" s="26"/>
      <c r="P79" s="26"/>
      <c r="Q79" s="26"/>
      <c r="R79" s="26">
        <f>IFERROR((VLOOKUP(Q79,giranti!H:I,2,FALSE)),0)</f>
        <v>0</v>
      </c>
      <c r="S79" s="26"/>
      <c r="T79" s="26">
        <f>IFERROR((VLOOKUP(S79,'IP55'!A:C,3,FALSE)),0)</f>
        <v>0</v>
      </c>
      <c r="U79" s="26"/>
      <c r="V79" s="124" t="str">
        <f t="shared" si="11"/>
        <v>0,00</v>
      </c>
      <c r="W79" s="26" t="e">
        <f t="shared" ref="W79:W97" si="13">E79+L79+N79+P79+R79+T79+V79</f>
        <v>#VALUE!</v>
      </c>
      <c r="X79" s="26" t="e">
        <f t="shared" ref="X79:X97" si="14">W79*$I$8</f>
        <v>#VALUE!</v>
      </c>
    </row>
    <row r="80" spans="1:24" s="72" customFormat="1" ht="14.25" customHeight="1" x14ac:dyDescent="0.2">
      <c r="A80" s="167">
        <v>6090188300000</v>
      </c>
      <c r="B80" s="22" t="s">
        <v>2312</v>
      </c>
      <c r="C80" s="22">
        <v>5.5</v>
      </c>
      <c r="D80" s="22">
        <v>7.5</v>
      </c>
      <c r="E80" s="24">
        <v>4009.12</v>
      </c>
      <c r="F80" s="35"/>
      <c r="G80" s="36">
        <f t="shared" si="9"/>
        <v>0</v>
      </c>
      <c r="H80" s="36">
        <f t="shared" si="10"/>
        <v>0</v>
      </c>
      <c r="I80" s="36">
        <f t="shared" si="12"/>
        <v>0</v>
      </c>
      <c r="K80" s="26"/>
      <c r="L80" s="26">
        <f>IFERROR((VLOOKUP(K80,tenute!D:E,2,FALSE)),0)</f>
        <v>0</v>
      </c>
      <c r="M80" s="26"/>
      <c r="N80" s="26">
        <f>IFERROR((VLOOKUP(M80,guarnizioni!G:H,2,FALSE)),0)</f>
        <v>0</v>
      </c>
      <c r="O80" s="26"/>
      <c r="P80" s="26">
        <f>IFERROR((VLOOKUP(O80,'IP55'!A:B,2,FALSE)),0)</f>
        <v>0</v>
      </c>
      <c r="Q80" s="26"/>
      <c r="R80" s="26">
        <f>IFERROR((VLOOKUP(Q80,giranti!H:I,2,FALSE)),0)</f>
        <v>0</v>
      </c>
      <c r="S80" s="26"/>
      <c r="T80" s="26">
        <f>IFERROR((VLOOKUP(S80,'IP55'!A:C,3,FALSE)),0)</f>
        <v>0</v>
      </c>
      <c r="U80" s="26"/>
      <c r="V80" s="124" t="str">
        <f t="shared" si="11"/>
        <v>0,00</v>
      </c>
      <c r="W80" s="26" t="e">
        <f t="shared" si="13"/>
        <v>#VALUE!</v>
      </c>
      <c r="X80" s="26" t="e">
        <f t="shared" si="14"/>
        <v>#VALUE!</v>
      </c>
    </row>
    <row r="81" spans="1:24" s="72" customFormat="1" ht="14.25" customHeight="1" x14ac:dyDescent="0.2">
      <c r="A81" s="167">
        <v>6090192300000</v>
      </c>
      <c r="B81" s="22" t="s">
        <v>2313</v>
      </c>
      <c r="C81" s="22">
        <v>7.5</v>
      </c>
      <c r="D81" s="22">
        <v>10</v>
      </c>
      <c r="E81" s="24">
        <v>4284.97</v>
      </c>
      <c r="F81" s="35"/>
      <c r="G81" s="36">
        <f t="shared" si="9"/>
        <v>0</v>
      </c>
      <c r="H81" s="36">
        <f t="shared" si="10"/>
        <v>0</v>
      </c>
      <c r="I81" s="36">
        <f t="shared" si="12"/>
        <v>0</v>
      </c>
      <c r="K81" s="26"/>
      <c r="L81" s="26">
        <f>IFERROR((VLOOKUP(K81,tenute!D:E,2,FALSE)),0)</f>
        <v>0</v>
      </c>
      <c r="M81" s="26"/>
      <c r="N81" s="26">
        <f>IFERROR((VLOOKUP(M81,guarnizioni!G:H,2,FALSE)),0)</f>
        <v>0</v>
      </c>
      <c r="O81" s="26"/>
      <c r="P81" s="26">
        <f>IFERROR((VLOOKUP(O81,'IP55'!A:B,2,FALSE)),0)</f>
        <v>0</v>
      </c>
      <c r="Q81" s="26"/>
      <c r="R81" s="26">
        <f>IFERROR((VLOOKUP(Q81,giranti!H:I,2,FALSE)),0)</f>
        <v>0</v>
      </c>
      <c r="S81" s="26"/>
      <c r="T81" s="26">
        <f>IFERROR((VLOOKUP(S81,'IP55'!A:C,3,FALSE)),0)</f>
        <v>0</v>
      </c>
      <c r="U81" s="26"/>
      <c r="V81" s="124" t="str">
        <f t="shared" si="11"/>
        <v>0,00</v>
      </c>
      <c r="W81" s="26" t="e">
        <f t="shared" si="13"/>
        <v>#VALUE!</v>
      </c>
      <c r="X81" s="26" t="e">
        <f t="shared" si="14"/>
        <v>#VALUE!</v>
      </c>
    </row>
    <row r="82" spans="1:24" s="72" customFormat="1" ht="14.25" customHeight="1" x14ac:dyDescent="0.2">
      <c r="A82" s="167">
        <v>6090196300000</v>
      </c>
      <c r="B82" s="22" t="s">
        <v>2314</v>
      </c>
      <c r="C82" s="22">
        <v>9.1999999999999993</v>
      </c>
      <c r="D82" s="22">
        <v>12.5</v>
      </c>
      <c r="E82" s="24">
        <v>4588.4799999999996</v>
      </c>
      <c r="F82" s="35"/>
      <c r="G82" s="36">
        <f t="shared" si="9"/>
        <v>0</v>
      </c>
      <c r="H82" s="36">
        <f t="shared" si="10"/>
        <v>0</v>
      </c>
      <c r="I82" s="36">
        <f t="shared" si="12"/>
        <v>0</v>
      </c>
      <c r="K82" s="26"/>
      <c r="L82" s="26">
        <f>IFERROR((VLOOKUP(K82,tenute!D:E,2,FALSE)),0)</f>
        <v>0</v>
      </c>
      <c r="M82" s="26"/>
      <c r="N82" s="26">
        <f>IFERROR((VLOOKUP(M82,guarnizioni!G:H,2,FALSE)),0)</f>
        <v>0</v>
      </c>
      <c r="O82" s="26"/>
      <c r="P82" s="26">
        <f>IFERROR((VLOOKUP(O82,'IP55'!A:B,2,FALSE)),0)</f>
        <v>0</v>
      </c>
      <c r="Q82" s="26"/>
      <c r="R82" s="26">
        <f>IFERROR((VLOOKUP(Q82,giranti!H:I,2,FALSE)),0)</f>
        <v>0</v>
      </c>
      <c r="S82" s="26"/>
      <c r="T82" s="26">
        <f>IFERROR((VLOOKUP(S82,'IP55'!A:C,3,FALSE)),0)</f>
        <v>0</v>
      </c>
      <c r="U82" s="26"/>
      <c r="V82" s="124" t="str">
        <f t="shared" si="11"/>
        <v>0,00</v>
      </c>
      <c r="W82" s="26" t="e">
        <f t="shared" si="13"/>
        <v>#VALUE!</v>
      </c>
      <c r="X82" s="26" t="e">
        <f t="shared" si="14"/>
        <v>#VALUE!</v>
      </c>
    </row>
    <row r="83" spans="1:24" s="72" customFormat="1" ht="14.25" customHeight="1" x14ac:dyDescent="0.2">
      <c r="A83" s="167">
        <v>6090200300000</v>
      </c>
      <c r="B83" s="22" t="s">
        <v>3000</v>
      </c>
      <c r="C83" s="22">
        <v>11</v>
      </c>
      <c r="D83" s="22">
        <v>15</v>
      </c>
      <c r="E83" s="24">
        <v>5489.32</v>
      </c>
      <c r="F83" s="35"/>
      <c r="G83" s="36">
        <f t="shared" si="9"/>
        <v>0</v>
      </c>
      <c r="H83" s="36">
        <f t="shared" si="10"/>
        <v>0</v>
      </c>
      <c r="I83" s="36">
        <f t="shared" si="12"/>
        <v>0</v>
      </c>
      <c r="K83" s="26"/>
      <c r="L83" s="26">
        <f>IFERROR((VLOOKUP(K83,tenute!D:E,2,FALSE)),0)</f>
        <v>0</v>
      </c>
      <c r="M83" s="26"/>
      <c r="N83" s="26">
        <f>IFERROR((VLOOKUP(M83,guarnizioni!G:H,2,FALSE)),0)</f>
        <v>0</v>
      </c>
      <c r="O83" s="26"/>
      <c r="P83" s="26">
        <f>IFERROR((VLOOKUP(O83,'IP55'!A:B,2,FALSE)),0)</f>
        <v>0</v>
      </c>
      <c r="Q83" s="26"/>
      <c r="R83" s="26">
        <f>IFERROR((VLOOKUP(Q83,giranti!H:I,2,FALSE)),0)</f>
        <v>0</v>
      </c>
      <c r="S83" s="26"/>
      <c r="T83" s="26">
        <f>IFERROR((VLOOKUP(S83,'IP55'!A:C,3,FALSE)),0)</f>
        <v>0</v>
      </c>
      <c r="U83" s="26"/>
      <c r="V83" s="124" t="str">
        <f t="shared" si="11"/>
        <v>0,00</v>
      </c>
      <c r="W83" s="26" t="e">
        <f t="shared" si="13"/>
        <v>#VALUE!</v>
      </c>
      <c r="X83" s="26" t="e">
        <f t="shared" si="14"/>
        <v>#VALUE!</v>
      </c>
    </row>
    <row r="84" spans="1:24" s="72" customFormat="1" ht="14.25" customHeight="1" x14ac:dyDescent="0.2">
      <c r="A84" s="167">
        <v>6090204300000</v>
      </c>
      <c r="B84" s="22" t="s">
        <v>3001</v>
      </c>
      <c r="C84" s="22">
        <v>15</v>
      </c>
      <c r="D84" s="22">
        <v>20</v>
      </c>
      <c r="E84" s="24">
        <v>6357.22</v>
      </c>
      <c r="F84" s="35"/>
      <c r="G84" s="36">
        <f t="shared" si="9"/>
        <v>0</v>
      </c>
      <c r="H84" s="36">
        <f t="shared" si="10"/>
        <v>0</v>
      </c>
      <c r="I84" s="36">
        <f t="shared" si="12"/>
        <v>0</v>
      </c>
      <c r="K84" s="26"/>
      <c r="L84" s="26">
        <f>IFERROR((VLOOKUP(K84,tenute!D:E,2,FALSE)),0)</f>
        <v>0</v>
      </c>
      <c r="M84" s="26"/>
      <c r="N84" s="26">
        <f>IFERROR((VLOOKUP(M84,guarnizioni!G:H,2,FALSE)),0)</f>
        <v>0</v>
      </c>
      <c r="O84" s="26"/>
      <c r="P84" s="26">
        <f>IFERROR((VLOOKUP(O84,'IP55'!A:B,2,FALSE)),0)</f>
        <v>0</v>
      </c>
      <c r="Q84" s="26"/>
      <c r="R84" s="26">
        <f>IFERROR((VLOOKUP(Q84,giranti!H:I,2,FALSE)),0)</f>
        <v>0</v>
      </c>
      <c r="S84" s="26"/>
      <c r="T84" s="26">
        <f>IFERROR((VLOOKUP(S84,'IP55'!A:C,3,FALSE)),0)</f>
        <v>0</v>
      </c>
      <c r="U84" s="26"/>
      <c r="V84" s="124" t="str">
        <f t="shared" si="11"/>
        <v>0,00</v>
      </c>
      <c r="W84" s="26" t="e">
        <f t="shared" si="13"/>
        <v>#VALUE!</v>
      </c>
      <c r="X84" s="26" t="e">
        <f t="shared" si="14"/>
        <v>#VALUE!</v>
      </c>
    </row>
    <row r="85" spans="1:24" s="72" customFormat="1" ht="14.25" customHeight="1" x14ac:dyDescent="0.2">
      <c r="A85" s="22" t="s">
        <v>2287</v>
      </c>
      <c r="B85" s="22" t="s">
        <v>2315</v>
      </c>
      <c r="C85" s="22">
        <v>18.5</v>
      </c>
      <c r="D85" s="22">
        <v>25</v>
      </c>
      <c r="E85" s="24">
        <v>7176.39</v>
      </c>
      <c r="F85" s="35"/>
      <c r="G85" s="36">
        <f t="shared" si="9"/>
        <v>0</v>
      </c>
      <c r="H85" s="36">
        <f t="shared" si="10"/>
        <v>0</v>
      </c>
      <c r="I85" s="36">
        <f t="shared" si="12"/>
        <v>0</v>
      </c>
      <c r="K85" s="26"/>
      <c r="L85" s="26">
        <f>IFERROR((VLOOKUP(K85,tenute!D:E,2,FALSE)),0)</f>
        <v>0</v>
      </c>
      <c r="M85" s="26"/>
      <c r="N85" s="26">
        <f>IFERROR((VLOOKUP(M85,guarnizioni!G:H,2,FALSE)),0)</f>
        <v>0</v>
      </c>
      <c r="O85" s="26"/>
      <c r="P85" s="26"/>
      <c r="Q85" s="26"/>
      <c r="R85" s="26">
        <f>IFERROR((VLOOKUP(Q85,giranti!H:I,2,FALSE)),0)</f>
        <v>0</v>
      </c>
      <c r="S85" s="26"/>
      <c r="T85" s="26">
        <f>IFERROR((VLOOKUP(S85,'IP55'!A:C,3,FALSE)),0)</f>
        <v>0</v>
      </c>
      <c r="U85" s="26"/>
      <c r="V85" s="124" t="str">
        <f t="shared" si="11"/>
        <v>0,00</v>
      </c>
      <c r="W85" s="26" t="e">
        <f t="shared" si="13"/>
        <v>#VALUE!</v>
      </c>
      <c r="X85" s="26" t="e">
        <f t="shared" si="14"/>
        <v>#VALUE!</v>
      </c>
    </row>
    <row r="86" spans="1:24" s="72" customFormat="1" ht="14.25" customHeight="1" x14ac:dyDescent="0.2">
      <c r="A86" s="22" t="s">
        <v>2288</v>
      </c>
      <c r="B86" s="22" t="s">
        <v>2316</v>
      </c>
      <c r="C86" s="22">
        <v>22</v>
      </c>
      <c r="D86" s="22">
        <v>30</v>
      </c>
      <c r="E86" s="24">
        <v>8294.01</v>
      </c>
      <c r="F86" s="35"/>
      <c r="G86" s="36">
        <f t="shared" si="9"/>
        <v>0</v>
      </c>
      <c r="H86" s="36">
        <f t="shared" si="10"/>
        <v>0</v>
      </c>
      <c r="I86" s="36">
        <f t="shared" si="12"/>
        <v>0</v>
      </c>
      <c r="K86" s="26"/>
      <c r="L86" s="26">
        <f>IFERROR((VLOOKUP(K86,tenute!D:E,2,FALSE)),0)</f>
        <v>0</v>
      </c>
      <c r="M86" s="26"/>
      <c r="N86" s="26">
        <f>IFERROR((VLOOKUP(M86,guarnizioni!G:H,2,FALSE)),0)</f>
        <v>0</v>
      </c>
      <c r="O86" s="26"/>
      <c r="P86" s="26"/>
      <c r="Q86" s="26"/>
      <c r="R86" s="26">
        <f>IFERROR((VLOOKUP(Q86,giranti!H:I,2,FALSE)),0)</f>
        <v>0</v>
      </c>
      <c r="S86" s="26"/>
      <c r="T86" s="26">
        <f>IFERROR((VLOOKUP(S86,'IP55'!A:C,3,FALSE)),0)</f>
        <v>0</v>
      </c>
      <c r="U86" s="26"/>
      <c r="V86" s="124" t="str">
        <f t="shared" si="11"/>
        <v>0,00</v>
      </c>
      <c r="W86" s="26" t="e">
        <f t="shared" si="13"/>
        <v>#VALUE!</v>
      </c>
      <c r="X86" s="26" t="e">
        <f t="shared" si="14"/>
        <v>#VALUE!</v>
      </c>
    </row>
    <row r="87" spans="1:24" s="72" customFormat="1" ht="14.25" customHeight="1" x14ac:dyDescent="0.2">
      <c r="A87" s="22" t="s">
        <v>2289</v>
      </c>
      <c r="B87" s="22" t="s">
        <v>2317</v>
      </c>
      <c r="C87" s="22">
        <v>30</v>
      </c>
      <c r="D87" s="22">
        <v>40</v>
      </c>
      <c r="E87" s="24">
        <v>9635.15</v>
      </c>
      <c r="F87" s="35"/>
      <c r="G87" s="36">
        <f t="shared" si="9"/>
        <v>0</v>
      </c>
      <c r="H87" s="36">
        <f t="shared" si="10"/>
        <v>0</v>
      </c>
      <c r="I87" s="36">
        <f t="shared" si="12"/>
        <v>0</v>
      </c>
      <c r="K87" s="26"/>
      <c r="L87" s="26">
        <f>IFERROR((VLOOKUP(K87,tenute!D:E,2,FALSE)),0)</f>
        <v>0</v>
      </c>
      <c r="M87" s="26"/>
      <c r="N87" s="26">
        <f>IFERROR((VLOOKUP(M87,guarnizioni!G:H,2,FALSE)),0)</f>
        <v>0</v>
      </c>
      <c r="O87" s="26"/>
      <c r="P87" s="26"/>
      <c r="Q87" s="26"/>
      <c r="R87" s="26">
        <f>IFERROR((VLOOKUP(Q87,giranti!H:I,2,FALSE)),0)</f>
        <v>0</v>
      </c>
      <c r="S87" s="26"/>
      <c r="T87" s="26">
        <f>IFERROR((VLOOKUP(S87,'IP55'!A:C,3,FALSE)),0)</f>
        <v>0</v>
      </c>
      <c r="U87" s="26"/>
      <c r="V87" s="124" t="str">
        <f t="shared" si="11"/>
        <v>0,00</v>
      </c>
      <c r="W87" s="26" t="e">
        <f t="shared" si="13"/>
        <v>#VALUE!</v>
      </c>
      <c r="X87" s="26" t="e">
        <f t="shared" si="14"/>
        <v>#VALUE!</v>
      </c>
    </row>
    <row r="88" spans="1:24" s="72" customFormat="1" ht="14.25" customHeight="1" x14ac:dyDescent="0.2">
      <c r="A88" s="22" t="s">
        <v>2290</v>
      </c>
      <c r="B88" s="22" t="s">
        <v>2318</v>
      </c>
      <c r="C88" s="22">
        <v>37</v>
      </c>
      <c r="D88" s="22">
        <v>50</v>
      </c>
      <c r="E88" s="24">
        <v>12468.3</v>
      </c>
      <c r="F88" s="35"/>
      <c r="G88" s="36">
        <f t="shared" si="9"/>
        <v>0</v>
      </c>
      <c r="H88" s="36">
        <f t="shared" si="10"/>
        <v>0</v>
      </c>
      <c r="I88" s="36">
        <f t="shared" si="12"/>
        <v>0</v>
      </c>
      <c r="K88" s="26"/>
      <c r="L88" s="26">
        <f>IFERROR((VLOOKUP(K88,tenute!D:E,2,FALSE)),0)</f>
        <v>0</v>
      </c>
      <c r="M88" s="26"/>
      <c r="N88" s="26">
        <f>IFERROR((VLOOKUP(M88,guarnizioni!G:H,2,FALSE)),0)</f>
        <v>0</v>
      </c>
      <c r="O88" s="26"/>
      <c r="P88" s="26"/>
      <c r="Q88" s="26"/>
      <c r="R88" s="26">
        <f>IFERROR((VLOOKUP(Q88,giranti!H:I,2,FALSE)),0)</f>
        <v>0</v>
      </c>
      <c r="S88" s="26"/>
      <c r="T88" s="26">
        <f>IFERROR((VLOOKUP(S88,'IP55'!A:C,3,FALSE)),0)</f>
        <v>0</v>
      </c>
      <c r="U88" s="26"/>
      <c r="V88" s="124" t="str">
        <f t="shared" si="11"/>
        <v>0,00</v>
      </c>
      <c r="W88" s="26" t="e">
        <f t="shared" si="13"/>
        <v>#VALUE!</v>
      </c>
      <c r="X88" s="26" t="e">
        <f t="shared" si="14"/>
        <v>#VALUE!</v>
      </c>
    </row>
    <row r="89" spans="1:24" s="72" customFormat="1" ht="14.25" customHeight="1" x14ac:dyDescent="0.2">
      <c r="A89" s="22" t="s">
        <v>2291</v>
      </c>
      <c r="B89" s="22" t="s">
        <v>2319</v>
      </c>
      <c r="C89" s="22">
        <v>45</v>
      </c>
      <c r="D89" s="22">
        <v>60</v>
      </c>
      <c r="E89" s="24">
        <v>13587.7</v>
      </c>
      <c r="F89" s="35"/>
      <c r="G89" s="36">
        <f t="shared" si="9"/>
        <v>0</v>
      </c>
      <c r="H89" s="36">
        <f t="shared" si="10"/>
        <v>0</v>
      </c>
      <c r="I89" s="36">
        <f t="shared" si="12"/>
        <v>0</v>
      </c>
      <c r="K89" s="26"/>
      <c r="L89" s="26">
        <f>IFERROR((VLOOKUP(K89,tenute!D:E,2,FALSE)),0)</f>
        <v>0</v>
      </c>
      <c r="M89" s="26"/>
      <c r="N89" s="26">
        <f>IFERROR((VLOOKUP(M89,guarnizioni!G:H,2,FALSE)),0)</f>
        <v>0</v>
      </c>
      <c r="O89" s="26"/>
      <c r="P89" s="26"/>
      <c r="Q89" s="26"/>
      <c r="R89" s="26">
        <f>IFERROR((VLOOKUP(Q89,giranti!H:I,2,FALSE)),0)</f>
        <v>0</v>
      </c>
      <c r="S89" s="26"/>
      <c r="T89" s="26">
        <f>IFERROR((VLOOKUP(S89,'IP55'!A:C,3,FALSE)),0)</f>
        <v>0</v>
      </c>
      <c r="U89" s="26"/>
      <c r="V89" s="124" t="str">
        <f t="shared" si="11"/>
        <v>0,00</v>
      </c>
      <c r="W89" s="26" t="e">
        <f t="shared" si="13"/>
        <v>#VALUE!</v>
      </c>
      <c r="X89" s="26" t="e">
        <f t="shared" si="14"/>
        <v>#VALUE!</v>
      </c>
    </row>
    <row r="90" spans="1:24" s="72" customFormat="1" ht="14.25" customHeight="1" x14ac:dyDescent="0.2">
      <c r="A90" s="22" t="s">
        <v>2292</v>
      </c>
      <c r="B90" s="22" t="s">
        <v>2320</v>
      </c>
      <c r="C90" s="22">
        <v>55</v>
      </c>
      <c r="D90" s="22">
        <v>75</v>
      </c>
      <c r="E90" s="24">
        <v>15357.73</v>
      </c>
      <c r="F90" s="35"/>
      <c r="G90" s="36">
        <f t="shared" si="9"/>
        <v>0</v>
      </c>
      <c r="H90" s="36">
        <f t="shared" si="10"/>
        <v>0</v>
      </c>
      <c r="I90" s="36">
        <f t="shared" si="12"/>
        <v>0</v>
      </c>
      <c r="K90" s="26"/>
      <c r="L90" s="26">
        <f>IFERROR((VLOOKUP(K90,tenute!D:E,2,FALSE)),0)</f>
        <v>0</v>
      </c>
      <c r="M90" s="26"/>
      <c r="N90" s="26">
        <f>IFERROR((VLOOKUP(M90,guarnizioni!G:H,2,FALSE)),0)</f>
        <v>0</v>
      </c>
      <c r="O90" s="26"/>
      <c r="P90" s="26"/>
      <c r="Q90" s="26"/>
      <c r="R90" s="26">
        <f>IFERROR((VLOOKUP(Q90,giranti!H:I,2,FALSE)),0)</f>
        <v>0</v>
      </c>
      <c r="S90" s="26"/>
      <c r="T90" s="26">
        <f>IFERROR((VLOOKUP(S90,'IP55'!A:C,3,FALSE)),0)</f>
        <v>0</v>
      </c>
      <c r="U90" s="26"/>
      <c r="V90" s="124" t="str">
        <f t="shared" si="11"/>
        <v>0,00</v>
      </c>
      <c r="W90" s="26" t="e">
        <f t="shared" si="13"/>
        <v>#VALUE!</v>
      </c>
      <c r="X90" s="26" t="e">
        <f t="shared" si="14"/>
        <v>#VALUE!</v>
      </c>
    </row>
    <row r="91" spans="1:24" s="72" customFormat="1" ht="14.25" customHeight="1" x14ac:dyDescent="0.2">
      <c r="A91" s="22" t="s">
        <v>2293</v>
      </c>
      <c r="B91" s="22" t="s">
        <v>2321</v>
      </c>
      <c r="C91" s="22">
        <v>18.5</v>
      </c>
      <c r="D91" s="22">
        <v>25</v>
      </c>
      <c r="E91" s="24">
        <v>7639.8</v>
      </c>
      <c r="F91" s="35"/>
      <c r="G91" s="36">
        <f t="shared" si="9"/>
        <v>0</v>
      </c>
      <c r="H91" s="36">
        <f t="shared" si="10"/>
        <v>0</v>
      </c>
      <c r="I91" s="36">
        <f t="shared" si="12"/>
        <v>0</v>
      </c>
      <c r="K91" s="26"/>
      <c r="L91" s="26">
        <f>IFERROR((VLOOKUP(K91,tenute!D:E,2,FALSE)),0)</f>
        <v>0</v>
      </c>
      <c r="M91" s="26"/>
      <c r="N91" s="26">
        <f>IFERROR((VLOOKUP(M91,guarnizioni!G:H,2,FALSE)),0)</f>
        <v>0</v>
      </c>
      <c r="O91" s="26"/>
      <c r="P91" s="26"/>
      <c r="Q91" s="26"/>
      <c r="R91" s="26">
        <f>IFERROR((VLOOKUP(Q91,giranti!H:I,2,FALSE)),0)</f>
        <v>0</v>
      </c>
      <c r="S91" s="26"/>
      <c r="T91" s="26">
        <f>IFERROR((VLOOKUP(S91,'IP55'!A:C,3,FALSE)),0)</f>
        <v>0</v>
      </c>
      <c r="U91" s="26"/>
      <c r="V91" s="124" t="str">
        <f t="shared" si="11"/>
        <v>0,00</v>
      </c>
      <c r="W91" s="26" t="e">
        <f t="shared" si="13"/>
        <v>#VALUE!</v>
      </c>
      <c r="X91" s="26" t="e">
        <f t="shared" si="14"/>
        <v>#VALUE!</v>
      </c>
    </row>
    <row r="92" spans="1:24" s="72" customFormat="1" ht="14.25" customHeight="1" x14ac:dyDescent="0.2">
      <c r="A92" s="22" t="s">
        <v>2294</v>
      </c>
      <c r="B92" s="22" t="s">
        <v>2322</v>
      </c>
      <c r="C92" s="22">
        <v>22</v>
      </c>
      <c r="D92" s="22">
        <v>30</v>
      </c>
      <c r="E92" s="24">
        <v>8788.33</v>
      </c>
      <c r="F92" s="35"/>
      <c r="G92" s="36">
        <f t="shared" si="9"/>
        <v>0</v>
      </c>
      <c r="H92" s="36">
        <f t="shared" si="10"/>
        <v>0</v>
      </c>
      <c r="I92" s="36">
        <f t="shared" si="12"/>
        <v>0</v>
      </c>
      <c r="K92" s="26"/>
      <c r="L92" s="26">
        <f>IFERROR((VLOOKUP(K92,tenute!D:E,2,FALSE)),0)</f>
        <v>0</v>
      </c>
      <c r="M92" s="26"/>
      <c r="N92" s="26">
        <f>IFERROR((VLOOKUP(M92,guarnizioni!G:H,2,FALSE)),0)</f>
        <v>0</v>
      </c>
      <c r="O92" s="26"/>
      <c r="P92" s="26"/>
      <c r="Q92" s="26"/>
      <c r="R92" s="26">
        <f>IFERROR((VLOOKUP(Q92,giranti!H:I,2,FALSE)),0)</f>
        <v>0</v>
      </c>
      <c r="S92" s="26"/>
      <c r="T92" s="26">
        <f>IFERROR((VLOOKUP(S92,'IP55'!A:C,3,FALSE)),0)</f>
        <v>0</v>
      </c>
      <c r="U92" s="26"/>
      <c r="V92" s="124" t="str">
        <f t="shared" si="11"/>
        <v>0,00</v>
      </c>
      <c r="W92" s="26" t="e">
        <f t="shared" si="13"/>
        <v>#VALUE!</v>
      </c>
      <c r="X92" s="26" t="e">
        <f t="shared" si="14"/>
        <v>#VALUE!</v>
      </c>
    </row>
    <row r="93" spans="1:24" s="72" customFormat="1" ht="14.25" customHeight="1" x14ac:dyDescent="0.2">
      <c r="A93" s="22" t="s">
        <v>2295</v>
      </c>
      <c r="B93" s="22" t="s">
        <v>2323</v>
      </c>
      <c r="C93" s="22">
        <v>30</v>
      </c>
      <c r="D93" s="22">
        <v>40</v>
      </c>
      <c r="E93" s="24">
        <v>10002.25</v>
      </c>
      <c r="F93" s="35"/>
      <c r="G93" s="36">
        <f t="shared" si="9"/>
        <v>0</v>
      </c>
      <c r="H93" s="36">
        <f t="shared" si="10"/>
        <v>0</v>
      </c>
      <c r="I93" s="36">
        <f t="shared" si="12"/>
        <v>0</v>
      </c>
      <c r="K93" s="26"/>
      <c r="L93" s="26">
        <f>IFERROR((VLOOKUP(K93,tenute!D:E,2,FALSE)),0)</f>
        <v>0</v>
      </c>
      <c r="M93" s="26"/>
      <c r="N93" s="26">
        <f>IFERROR((VLOOKUP(M93,guarnizioni!G:H,2,FALSE)),0)</f>
        <v>0</v>
      </c>
      <c r="O93" s="26"/>
      <c r="P93" s="26"/>
      <c r="Q93" s="26"/>
      <c r="R93" s="26">
        <f>IFERROR((VLOOKUP(Q93,giranti!H:I,2,FALSE)),0)</f>
        <v>0</v>
      </c>
      <c r="S93" s="26"/>
      <c r="T93" s="26">
        <f>IFERROR((VLOOKUP(S93,'IP55'!A:C,3,FALSE)),0)</f>
        <v>0</v>
      </c>
      <c r="U93" s="26"/>
      <c r="V93" s="124" t="str">
        <f t="shared" si="11"/>
        <v>0,00</v>
      </c>
      <c r="W93" s="26" t="e">
        <f t="shared" si="13"/>
        <v>#VALUE!</v>
      </c>
      <c r="X93" s="26" t="e">
        <f t="shared" si="14"/>
        <v>#VALUE!</v>
      </c>
    </row>
    <row r="94" spans="1:24" s="72" customFormat="1" ht="14.25" customHeight="1" x14ac:dyDescent="0.2">
      <c r="A94" s="22" t="s">
        <v>8375</v>
      </c>
      <c r="B94" s="22" t="s">
        <v>8376</v>
      </c>
      <c r="C94" s="22">
        <v>37</v>
      </c>
      <c r="D94" s="22">
        <v>50</v>
      </c>
      <c r="E94" s="24">
        <v>11554.1765</v>
      </c>
      <c r="F94" s="35"/>
      <c r="G94" s="36">
        <f t="shared" si="9"/>
        <v>0</v>
      </c>
      <c r="H94" s="36">
        <f t="shared" si="10"/>
        <v>0</v>
      </c>
      <c r="I94" s="36">
        <f t="shared" si="12"/>
        <v>0</v>
      </c>
      <c r="K94" s="26"/>
      <c r="L94" s="26">
        <f>IFERROR((VLOOKUP(K94,tenute!D:E,2,FALSE)),0)</f>
        <v>0</v>
      </c>
      <c r="M94" s="26"/>
      <c r="N94" s="26">
        <f>IFERROR((VLOOKUP(M94,guarnizioni!G:H,2,FALSE)),0)</f>
        <v>0</v>
      </c>
      <c r="O94" s="26"/>
      <c r="P94" s="26"/>
      <c r="Q94" s="26"/>
      <c r="R94" s="26">
        <f>IFERROR((VLOOKUP(Q94,giranti!H:I,2,FALSE)),0)</f>
        <v>0</v>
      </c>
      <c r="S94" s="26"/>
      <c r="T94" s="26">
        <f>IFERROR((VLOOKUP(S94,'IP55'!A:C,3,FALSE)),0)</f>
        <v>0</v>
      </c>
      <c r="U94" s="26"/>
      <c r="V94" s="124" t="str">
        <f t="shared" si="11"/>
        <v>0,00</v>
      </c>
      <c r="W94" s="26" t="e">
        <f t="shared" si="13"/>
        <v>#VALUE!</v>
      </c>
      <c r="X94" s="26" t="e">
        <f t="shared" si="14"/>
        <v>#VALUE!</v>
      </c>
    </row>
    <row r="95" spans="1:24" s="72" customFormat="1" ht="14.25" customHeight="1" x14ac:dyDescent="0.2">
      <c r="A95" s="22" t="s">
        <v>2296</v>
      </c>
      <c r="B95" s="22" t="s">
        <v>2324</v>
      </c>
      <c r="C95" s="22">
        <v>45</v>
      </c>
      <c r="D95" s="22">
        <v>60</v>
      </c>
      <c r="E95" s="24">
        <v>14025.68</v>
      </c>
      <c r="F95" s="35"/>
      <c r="G95" s="36">
        <f>IF(F95="",IF($I$8="","",$I$8),F95)</f>
        <v>0</v>
      </c>
      <c r="H95" s="36">
        <f>ROUND(E95*(G95),2)</f>
        <v>0</v>
      </c>
      <c r="I95" s="36">
        <f>H95*$I$10</f>
        <v>0</v>
      </c>
      <c r="K95" s="26"/>
      <c r="L95" s="26">
        <f>IFERROR((VLOOKUP(K95,tenute!D:E,2,FALSE)),0)</f>
        <v>0</v>
      </c>
      <c r="M95" s="26"/>
      <c r="N95" s="26">
        <f>IFERROR((VLOOKUP(M95,guarnizioni!G:H,2,FALSE)),0)</f>
        <v>0</v>
      </c>
      <c r="O95" s="26"/>
      <c r="P95" s="26"/>
      <c r="Q95" s="26"/>
      <c r="R95" s="26">
        <f>IFERROR((VLOOKUP(Q95,giranti!H:I,2,FALSE)),0)</f>
        <v>0</v>
      </c>
      <c r="S95" s="26"/>
      <c r="T95" s="26">
        <f>IFERROR((VLOOKUP(S95,'IP55'!A:C,3,FALSE)),0)</f>
        <v>0</v>
      </c>
      <c r="U95" s="26"/>
      <c r="V95" s="124" t="str">
        <f t="shared" si="11"/>
        <v>0,00</v>
      </c>
      <c r="W95" s="26" t="e">
        <f t="shared" si="13"/>
        <v>#VALUE!</v>
      </c>
      <c r="X95" s="26" t="e">
        <f t="shared" si="14"/>
        <v>#VALUE!</v>
      </c>
    </row>
    <row r="96" spans="1:24" s="72" customFormat="1" ht="14.25" customHeight="1" x14ac:dyDescent="0.2">
      <c r="A96" s="22" t="s">
        <v>2297</v>
      </c>
      <c r="B96" s="22" t="s">
        <v>2325</v>
      </c>
      <c r="C96" s="22">
        <v>55</v>
      </c>
      <c r="D96" s="22">
        <v>75</v>
      </c>
      <c r="E96" s="24">
        <v>15813.87</v>
      </c>
      <c r="F96" s="35"/>
      <c r="G96" s="36">
        <f>IF(F96="",IF($I$8="","",$I$8),F96)</f>
        <v>0</v>
      </c>
      <c r="H96" s="36">
        <f>ROUND(E96*(G96),2)</f>
        <v>0</v>
      </c>
      <c r="I96" s="36">
        <f>H96*$I$10</f>
        <v>0</v>
      </c>
      <c r="K96" s="26"/>
      <c r="L96" s="26">
        <f>IFERROR((VLOOKUP(K96,tenute!D:E,2,FALSE)),0)</f>
        <v>0</v>
      </c>
      <c r="M96" s="26"/>
      <c r="N96" s="26">
        <f>IFERROR((VLOOKUP(M96,guarnizioni!G:H,2,FALSE)),0)</f>
        <v>0</v>
      </c>
      <c r="O96" s="26"/>
      <c r="P96" s="26"/>
      <c r="Q96" s="26"/>
      <c r="R96" s="26">
        <f>IFERROR((VLOOKUP(Q96,giranti!H:I,2,FALSE)),0)</f>
        <v>0</v>
      </c>
      <c r="S96" s="26"/>
      <c r="T96" s="26">
        <f>IFERROR((VLOOKUP(S96,'IP55'!A:C,3,FALSE)),0)</f>
        <v>0</v>
      </c>
      <c r="U96" s="26"/>
      <c r="V96" s="124" t="str">
        <f t="shared" si="11"/>
        <v>0,00</v>
      </c>
      <c r="W96" s="26" t="e">
        <f t="shared" si="13"/>
        <v>#VALUE!</v>
      </c>
      <c r="X96" s="26" t="e">
        <f t="shared" si="14"/>
        <v>#VALUE!</v>
      </c>
    </row>
    <row r="97" spans="1:24" s="72" customFormat="1" ht="14.25" customHeight="1" x14ac:dyDescent="0.2">
      <c r="A97" s="22" t="s">
        <v>2298</v>
      </c>
      <c r="B97" s="22" t="s">
        <v>2326</v>
      </c>
      <c r="C97" s="22">
        <v>75</v>
      </c>
      <c r="D97" s="22">
        <v>100</v>
      </c>
      <c r="E97" s="24">
        <v>19845.55</v>
      </c>
      <c r="F97" s="35"/>
      <c r="G97" s="36">
        <f>IF(F97="",IF($I$8="","",$I$8),F97)</f>
        <v>0</v>
      </c>
      <c r="H97" s="36">
        <f>ROUND(E97*(G97),2)</f>
        <v>0</v>
      </c>
      <c r="I97" s="36">
        <f>H97*$I$10</f>
        <v>0</v>
      </c>
      <c r="K97" s="26"/>
      <c r="L97" s="26">
        <f>IFERROR((VLOOKUP(K97,tenute!D:E,2,FALSE)),0)</f>
        <v>0</v>
      </c>
      <c r="M97" s="26"/>
      <c r="N97" s="26">
        <f>IFERROR((VLOOKUP(M97,guarnizioni!G:H,2,FALSE)),0)</f>
        <v>0</v>
      </c>
      <c r="O97" s="26"/>
      <c r="P97" s="26"/>
      <c r="Q97" s="26"/>
      <c r="R97" s="26">
        <f>IFERROR((VLOOKUP(Q97,giranti!H:I,2,FALSE)),0)</f>
        <v>0</v>
      </c>
      <c r="S97" s="26"/>
      <c r="T97" s="26">
        <f>IFERROR((VLOOKUP(S97,'IP55'!A:C,3,FALSE)),0)</f>
        <v>0</v>
      </c>
      <c r="U97" s="26"/>
      <c r="V97" s="124" t="str">
        <f t="shared" si="11"/>
        <v>0,00</v>
      </c>
      <c r="W97" s="26" t="e">
        <f t="shared" si="13"/>
        <v>#VALUE!</v>
      </c>
      <c r="X97" s="26" t="e">
        <f t="shared" si="14"/>
        <v>#VALUE!</v>
      </c>
    </row>
    <row r="98" spans="1:24" s="162" customFormat="1" ht="14.25" customHeight="1" x14ac:dyDescent="0.25">
      <c r="B98" s="162" t="s">
        <v>6853</v>
      </c>
      <c r="E98" s="179"/>
      <c r="F98" s="180"/>
      <c r="G98" s="180"/>
      <c r="H98" s="180"/>
      <c r="I98" s="181"/>
    </row>
    <row r="99" spans="1:24" s="72" customFormat="1" ht="14.25" customHeight="1" x14ac:dyDescent="0.2">
      <c r="A99" s="22" t="s">
        <v>8402</v>
      </c>
      <c r="B99" s="22" t="s">
        <v>8403</v>
      </c>
      <c r="C99" s="22">
        <v>0.37</v>
      </c>
      <c r="D99" s="22">
        <v>0.5</v>
      </c>
      <c r="E99" s="24">
        <v>3947.46</v>
      </c>
      <c r="F99" s="35"/>
      <c r="G99" s="36">
        <f t="shared" ref="G99:G113" si="15">IF(F99="",IF($I$8="","",$I$8),F99)</f>
        <v>0</v>
      </c>
      <c r="H99" s="36">
        <f t="shared" ref="H99:H113" si="16">ROUND(E99*(G99),2)</f>
        <v>0</v>
      </c>
      <c r="I99" s="36">
        <f t="shared" ref="I99:I113" si="17">H99*$I$10</f>
        <v>0</v>
      </c>
      <c r="K99" s="26"/>
      <c r="L99" s="26">
        <f>IFERROR((VLOOKUP(K99,tenute!D:E,2,FALSE)),0)</f>
        <v>0</v>
      </c>
      <c r="M99" s="26"/>
      <c r="N99" s="26">
        <f>IFERROR((VLOOKUP(M99,guarnizioni!G:H,2,FALSE)),0)</f>
        <v>0</v>
      </c>
      <c r="O99" s="26"/>
      <c r="P99" s="26">
        <f>IFERROR((VLOOKUP(O99,'IP55'!A:B,2,FALSE)),0)</f>
        <v>0</v>
      </c>
      <c r="Q99" s="26"/>
      <c r="R99" s="26">
        <f>IFERROR((VLOOKUP(Q99,giranti!H:I,2,FALSE)),0)</f>
        <v>0</v>
      </c>
      <c r="S99" s="26"/>
      <c r="T99" s="26">
        <f>IFERROR((VLOOKUP(S99,'IP55'!A:C,3,FALSE)),0)</f>
        <v>0</v>
      </c>
      <c r="U99" s="26"/>
      <c r="V99" s="26"/>
      <c r="W99" s="26">
        <f>E99+L99+N99+P99+R99+T99</f>
        <v>3947.46</v>
      </c>
      <c r="X99" s="26">
        <f t="shared" ref="X99:X113" si="18">W99*$I$8</f>
        <v>0</v>
      </c>
    </row>
    <row r="100" spans="1:24" s="72" customFormat="1" ht="14.25" customHeight="1" x14ac:dyDescent="0.2">
      <c r="A100" s="22" t="s">
        <v>8405</v>
      </c>
      <c r="B100" s="22" t="s">
        <v>8404</v>
      </c>
      <c r="C100" s="22">
        <v>0.37</v>
      </c>
      <c r="D100" s="22">
        <v>0.5</v>
      </c>
      <c r="E100" s="24">
        <v>3947.46</v>
      </c>
      <c r="F100" s="35"/>
      <c r="G100" s="36">
        <f t="shared" si="15"/>
        <v>0</v>
      </c>
      <c r="H100" s="36">
        <f t="shared" si="16"/>
        <v>0</v>
      </c>
      <c r="I100" s="36">
        <f t="shared" si="17"/>
        <v>0</v>
      </c>
      <c r="K100" s="26"/>
      <c r="L100" s="26">
        <f>IFERROR((VLOOKUP(K100,tenute!D:E,2,FALSE)),0)</f>
        <v>0</v>
      </c>
      <c r="M100" s="26"/>
      <c r="N100" s="26">
        <f>IFERROR((VLOOKUP(M100,guarnizioni!G:H,2,FALSE)),0)</f>
        <v>0</v>
      </c>
      <c r="O100" s="26"/>
      <c r="P100" s="26">
        <f>IFERROR((VLOOKUP(O100,'IP55'!A:B,2,FALSE)),0)</f>
        <v>0</v>
      </c>
      <c r="Q100" s="26"/>
      <c r="R100" s="26">
        <f>IFERROR((VLOOKUP(Q100,giranti!H:I,2,FALSE)),0)</f>
        <v>0</v>
      </c>
      <c r="S100" s="26"/>
      <c r="T100" s="26">
        <f>IFERROR((VLOOKUP(S100,'IP55'!A:C,3,FALSE)),0)</f>
        <v>0</v>
      </c>
      <c r="U100" s="26"/>
      <c r="V100" s="26"/>
      <c r="W100" s="26">
        <f t="shared" ref="W100:W113" si="19">E100+L100+N100+P100+R100+T100</f>
        <v>3947.46</v>
      </c>
      <c r="X100" s="26">
        <f t="shared" si="18"/>
        <v>0</v>
      </c>
    </row>
    <row r="101" spans="1:24" s="72" customFormat="1" ht="13.5" customHeight="1" x14ac:dyDescent="0.2">
      <c r="A101" s="22" t="s">
        <v>8406</v>
      </c>
      <c r="B101" s="22" t="s">
        <v>8407</v>
      </c>
      <c r="C101" s="22">
        <v>0.55000000000000004</v>
      </c>
      <c r="D101" s="22">
        <v>0.75</v>
      </c>
      <c r="E101" s="24">
        <v>4049.83</v>
      </c>
      <c r="F101" s="35"/>
      <c r="G101" s="36">
        <f t="shared" si="15"/>
        <v>0</v>
      </c>
      <c r="H101" s="36">
        <f t="shared" si="16"/>
        <v>0</v>
      </c>
      <c r="I101" s="36">
        <f t="shared" si="17"/>
        <v>0</v>
      </c>
      <c r="K101" s="26"/>
      <c r="L101" s="26">
        <f>IFERROR((VLOOKUP(K101,tenute!D:E,2,FALSE)),0)</f>
        <v>0</v>
      </c>
      <c r="M101" s="26"/>
      <c r="N101" s="26">
        <f>IFERROR((VLOOKUP(M101,guarnizioni!G:H,2,FALSE)),0)</f>
        <v>0</v>
      </c>
      <c r="O101" s="26"/>
      <c r="P101" s="26">
        <f>IFERROR((VLOOKUP(O101,'IP55'!A:B,2,FALSE)),0)</f>
        <v>0</v>
      </c>
      <c r="Q101" s="26"/>
      <c r="R101" s="26">
        <f>IFERROR((VLOOKUP(Q101,giranti!H:I,2,FALSE)),0)</f>
        <v>0</v>
      </c>
      <c r="S101" s="26"/>
      <c r="T101" s="26">
        <f>IFERROR((VLOOKUP(S101,'IP55'!A:C,3,FALSE)),0)</f>
        <v>0</v>
      </c>
      <c r="U101" s="26"/>
      <c r="V101" s="26"/>
      <c r="W101" s="26">
        <f t="shared" si="19"/>
        <v>4049.83</v>
      </c>
      <c r="X101" s="26">
        <f t="shared" si="18"/>
        <v>0</v>
      </c>
    </row>
    <row r="102" spans="1:24" s="72" customFormat="1" ht="13.5" customHeight="1" x14ac:dyDescent="0.2">
      <c r="A102" s="22" t="s">
        <v>3997</v>
      </c>
      <c r="B102" s="22" t="s">
        <v>4040</v>
      </c>
      <c r="C102" s="22">
        <v>0.75</v>
      </c>
      <c r="D102" s="22">
        <v>1</v>
      </c>
      <c r="E102" s="24">
        <v>4151.7</v>
      </c>
      <c r="F102" s="35"/>
      <c r="G102" s="36">
        <f t="shared" si="15"/>
        <v>0</v>
      </c>
      <c r="H102" s="36">
        <f t="shared" si="16"/>
        <v>0</v>
      </c>
      <c r="I102" s="36">
        <f t="shared" si="17"/>
        <v>0</v>
      </c>
      <c r="K102" s="26"/>
      <c r="L102" s="26">
        <f>IFERROR((VLOOKUP(K102,tenute!D:E,2,FALSE)),0)</f>
        <v>0</v>
      </c>
      <c r="M102" s="26"/>
      <c r="N102" s="26">
        <f>IFERROR((VLOOKUP(M102,guarnizioni!G:H,2,FALSE)),0)</f>
        <v>0</v>
      </c>
      <c r="O102" s="26"/>
      <c r="P102" s="26">
        <f>IFERROR((VLOOKUP(O102,'IP55'!A:B,2,FALSE)),0)</f>
        <v>0</v>
      </c>
      <c r="Q102" s="26"/>
      <c r="R102" s="26">
        <f>IFERROR((VLOOKUP(Q102,giranti!H:I,2,FALSE)),0)</f>
        <v>0</v>
      </c>
      <c r="S102" s="26"/>
      <c r="T102" s="26">
        <f>IFERROR((VLOOKUP(S102,'IP55'!A:C,3,FALSE)),0)</f>
        <v>0</v>
      </c>
      <c r="U102" s="26"/>
      <c r="V102" s="26"/>
      <c r="W102" s="26">
        <f t="shared" si="19"/>
        <v>4151.7</v>
      </c>
      <c r="X102" s="26">
        <f t="shared" si="18"/>
        <v>0</v>
      </c>
    </row>
    <row r="103" spans="1:24" s="72" customFormat="1" ht="13.5" customHeight="1" x14ac:dyDescent="0.2">
      <c r="A103" s="22" t="s">
        <v>8410</v>
      </c>
      <c r="B103" s="22" t="s">
        <v>8408</v>
      </c>
      <c r="C103" s="22">
        <v>0.37</v>
      </c>
      <c r="D103" s="22">
        <v>0.5</v>
      </c>
      <c r="E103" s="24">
        <v>3970.9039999999995</v>
      </c>
      <c r="F103" s="35"/>
      <c r="G103" s="36">
        <f t="shared" si="15"/>
        <v>0</v>
      </c>
      <c r="H103" s="36">
        <f t="shared" si="16"/>
        <v>0</v>
      </c>
      <c r="I103" s="36">
        <f t="shared" si="17"/>
        <v>0</v>
      </c>
      <c r="K103" s="26"/>
      <c r="L103" s="26">
        <f>IFERROR((VLOOKUP(K103,tenute!D:E,2,FALSE)),0)</f>
        <v>0</v>
      </c>
      <c r="M103" s="26"/>
      <c r="N103" s="26">
        <f>IFERROR((VLOOKUP(M103,guarnizioni!G:H,2,FALSE)),0)</f>
        <v>0</v>
      </c>
      <c r="O103" s="26"/>
      <c r="P103" s="26">
        <f>IFERROR((VLOOKUP(O103,'IP55'!A:B,2,FALSE)),0)</f>
        <v>0</v>
      </c>
      <c r="Q103" s="26"/>
      <c r="R103" s="26">
        <f>IFERROR((VLOOKUP(Q103,giranti!H:I,2,FALSE)),0)</f>
        <v>0</v>
      </c>
      <c r="S103" s="26"/>
      <c r="T103" s="26">
        <f>IFERROR((VLOOKUP(S103,'IP55'!A:C,3,FALSE)),0)</f>
        <v>0</v>
      </c>
      <c r="U103" s="26"/>
      <c r="V103" s="26"/>
      <c r="W103" s="26">
        <f t="shared" si="19"/>
        <v>3970.9039999999995</v>
      </c>
      <c r="X103" s="26">
        <f t="shared" si="18"/>
        <v>0</v>
      </c>
    </row>
    <row r="104" spans="1:24" s="72" customFormat="1" ht="13.5" customHeight="1" x14ac:dyDescent="0.2">
      <c r="A104" s="22" t="s">
        <v>8411</v>
      </c>
      <c r="B104" s="22" t="s">
        <v>8409</v>
      </c>
      <c r="C104" s="22">
        <v>0.55000000000000004</v>
      </c>
      <c r="D104" s="22">
        <v>0.75</v>
      </c>
      <c r="E104" s="24">
        <v>4019.03</v>
      </c>
      <c r="F104" s="35"/>
      <c r="G104" s="36">
        <f t="shared" si="15"/>
        <v>0</v>
      </c>
      <c r="H104" s="36">
        <f t="shared" si="16"/>
        <v>0</v>
      </c>
      <c r="I104" s="36">
        <f t="shared" si="17"/>
        <v>0</v>
      </c>
      <c r="K104" s="26"/>
      <c r="L104" s="26">
        <f>IFERROR((VLOOKUP(K104,tenute!D:E,2,FALSE)),0)</f>
        <v>0</v>
      </c>
      <c r="M104" s="26"/>
      <c r="N104" s="26">
        <f>IFERROR((VLOOKUP(M104,guarnizioni!G:H,2,FALSE)),0)</f>
        <v>0</v>
      </c>
      <c r="O104" s="26"/>
      <c r="P104" s="26">
        <f>IFERROR((VLOOKUP(O104,'IP55'!A:B,2,FALSE)),0)</f>
        <v>0</v>
      </c>
      <c r="Q104" s="26"/>
      <c r="R104" s="26">
        <f>IFERROR((VLOOKUP(Q104,giranti!H:I,2,FALSE)),0)</f>
        <v>0</v>
      </c>
      <c r="S104" s="26"/>
      <c r="T104" s="26">
        <f>IFERROR((VLOOKUP(S104,'IP55'!A:C,3,FALSE)),0)</f>
        <v>0</v>
      </c>
      <c r="U104" s="26"/>
      <c r="V104" s="26"/>
      <c r="W104" s="26">
        <f t="shared" si="19"/>
        <v>4019.03</v>
      </c>
      <c r="X104" s="26">
        <f t="shared" si="18"/>
        <v>0</v>
      </c>
    </row>
    <row r="105" spans="1:24" s="72" customFormat="1" ht="13.5" customHeight="1" x14ac:dyDescent="0.2">
      <c r="A105" s="22" t="s">
        <v>3998</v>
      </c>
      <c r="B105" s="22" t="s">
        <v>4041</v>
      </c>
      <c r="C105" s="22">
        <v>0.75</v>
      </c>
      <c r="D105" s="22">
        <v>1</v>
      </c>
      <c r="E105" s="24">
        <v>4120.08</v>
      </c>
      <c r="F105" s="35"/>
      <c r="G105" s="36">
        <f t="shared" si="15"/>
        <v>0</v>
      </c>
      <c r="H105" s="36">
        <f t="shared" si="16"/>
        <v>0</v>
      </c>
      <c r="I105" s="36">
        <f t="shared" si="17"/>
        <v>0</v>
      </c>
      <c r="K105" s="26"/>
      <c r="L105" s="26">
        <f>IFERROR((VLOOKUP(K105,tenute!D:E,2,FALSE)),0)</f>
        <v>0</v>
      </c>
      <c r="M105" s="26"/>
      <c r="N105" s="26">
        <f>IFERROR((VLOOKUP(M105,guarnizioni!G:H,2,FALSE)),0)</f>
        <v>0</v>
      </c>
      <c r="O105" s="26"/>
      <c r="P105" s="26">
        <f>IFERROR((VLOOKUP(O105,'IP55'!A:B,2,FALSE)),0)</f>
        <v>0</v>
      </c>
      <c r="Q105" s="26"/>
      <c r="R105" s="26">
        <f>IFERROR((VLOOKUP(Q105,giranti!H:I,2,FALSE)),0)</f>
        <v>0</v>
      </c>
      <c r="S105" s="26"/>
      <c r="T105" s="26">
        <f>IFERROR((VLOOKUP(S105,'IP55'!A:C,3,FALSE)),0)</f>
        <v>0</v>
      </c>
      <c r="U105" s="26"/>
      <c r="V105" s="26"/>
      <c r="W105" s="26">
        <f t="shared" si="19"/>
        <v>4120.08</v>
      </c>
      <c r="X105" s="26">
        <f t="shared" si="18"/>
        <v>0</v>
      </c>
    </row>
    <row r="106" spans="1:24" s="72" customFormat="1" ht="13.5" customHeight="1" x14ac:dyDescent="0.2">
      <c r="A106" s="22" t="s">
        <v>3999</v>
      </c>
      <c r="B106" s="22" t="s">
        <v>4042</v>
      </c>
      <c r="C106" s="22">
        <v>1.1000000000000001</v>
      </c>
      <c r="D106" s="22">
        <v>1.5</v>
      </c>
      <c r="E106" s="24">
        <v>4324.22</v>
      </c>
      <c r="F106" s="35"/>
      <c r="G106" s="36">
        <f t="shared" ref="G106:G112" si="20">IF(F106="",IF($I$8="","",$I$8),F106)</f>
        <v>0</v>
      </c>
      <c r="H106" s="36">
        <f t="shared" ref="H106:H112" si="21">ROUND(E106*(G106),2)</f>
        <v>0</v>
      </c>
      <c r="I106" s="36">
        <f t="shared" ref="I106:I112" si="22">H106*$I$10</f>
        <v>0</v>
      </c>
      <c r="K106" s="26"/>
      <c r="L106" s="26">
        <f>IFERROR((VLOOKUP(K106,tenute!D:E,2,FALSE)),0)</f>
        <v>0</v>
      </c>
      <c r="M106" s="26"/>
      <c r="N106" s="26">
        <f>IFERROR((VLOOKUP(M106,guarnizioni!G:H,2,FALSE)),0)</f>
        <v>0</v>
      </c>
      <c r="O106" s="26"/>
      <c r="P106" s="26">
        <f>IFERROR((VLOOKUP(O106,'IP55'!A:B,2,FALSE)),0)</f>
        <v>0</v>
      </c>
      <c r="Q106" s="26"/>
      <c r="R106" s="26">
        <f>IFERROR((VLOOKUP(Q106,giranti!H:I,2,FALSE)),0)</f>
        <v>0</v>
      </c>
      <c r="S106" s="26"/>
      <c r="T106" s="26">
        <f>IFERROR((VLOOKUP(S106,'IP55'!A:C,3,FALSE)),0)</f>
        <v>0</v>
      </c>
      <c r="U106" s="26"/>
      <c r="V106" s="26"/>
      <c r="W106" s="26">
        <f t="shared" ref="W106:W112" si="23">E106+L106+N106+P106+R106+T106</f>
        <v>4324.22</v>
      </c>
      <c r="X106" s="26">
        <f t="shared" ref="X106:X112" si="24">W106*$I$8</f>
        <v>0</v>
      </c>
    </row>
    <row r="107" spans="1:24" s="72" customFormat="1" ht="13.5" customHeight="1" x14ac:dyDescent="0.2">
      <c r="A107" s="22" t="s">
        <v>4000</v>
      </c>
      <c r="B107" s="22" t="s">
        <v>4043</v>
      </c>
      <c r="C107" s="22">
        <v>1.1000000000000001</v>
      </c>
      <c r="D107" s="22">
        <v>1.5</v>
      </c>
      <c r="E107" s="24">
        <v>4324.22</v>
      </c>
      <c r="F107" s="35"/>
      <c r="G107" s="36">
        <f t="shared" si="20"/>
        <v>0</v>
      </c>
      <c r="H107" s="36">
        <f t="shared" si="21"/>
        <v>0</v>
      </c>
      <c r="I107" s="36">
        <f t="shared" si="22"/>
        <v>0</v>
      </c>
      <c r="K107" s="26"/>
      <c r="L107" s="26">
        <f>IFERROR((VLOOKUP(K107,tenute!D:E,2,FALSE)),0)</f>
        <v>0</v>
      </c>
      <c r="M107" s="26"/>
      <c r="N107" s="26">
        <f>IFERROR((VLOOKUP(M107,guarnizioni!G:H,2,FALSE)),0)</f>
        <v>0</v>
      </c>
      <c r="O107" s="26"/>
      <c r="P107" s="26">
        <f>IFERROR((VLOOKUP(O107,'IP55'!A:B,2,FALSE)),0)</f>
        <v>0</v>
      </c>
      <c r="Q107" s="26"/>
      <c r="R107" s="26">
        <f>IFERROR((VLOOKUP(Q107,giranti!H:I,2,FALSE)),0)</f>
        <v>0</v>
      </c>
      <c r="S107" s="26"/>
      <c r="T107" s="26">
        <f>IFERROR((VLOOKUP(S107,'IP55'!A:C,3,FALSE)),0)</f>
        <v>0</v>
      </c>
      <c r="U107" s="26"/>
      <c r="V107" s="26"/>
      <c r="W107" s="26">
        <f t="shared" si="23"/>
        <v>4324.22</v>
      </c>
      <c r="X107" s="26">
        <f t="shared" si="24"/>
        <v>0</v>
      </c>
    </row>
    <row r="108" spans="1:24" s="72" customFormat="1" ht="13.5" customHeight="1" x14ac:dyDescent="0.2">
      <c r="A108" s="22" t="s">
        <v>4001</v>
      </c>
      <c r="B108" s="22" t="s">
        <v>4044</v>
      </c>
      <c r="C108" s="22">
        <v>1.5</v>
      </c>
      <c r="D108" s="22">
        <v>2</v>
      </c>
      <c r="E108" s="24">
        <v>4696.9799999999996</v>
      </c>
      <c r="F108" s="35"/>
      <c r="G108" s="36">
        <f t="shared" si="20"/>
        <v>0</v>
      </c>
      <c r="H108" s="36">
        <f t="shared" si="21"/>
        <v>0</v>
      </c>
      <c r="I108" s="36">
        <f t="shared" si="22"/>
        <v>0</v>
      </c>
      <c r="K108" s="26"/>
      <c r="L108" s="26">
        <f>IFERROR((VLOOKUP(K108,tenute!D:E,2,FALSE)),0)</f>
        <v>0</v>
      </c>
      <c r="M108" s="26"/>
      <c r="N108" s="26">
        <f>IFERROR((VLOOKUP(M108,guarnizioni!G:H,2,FALSE)),0)</f>
        <v>0</v>
      </c>
      <c r="O108" s="26"/>
      <c r="P108" s="26">
        <f>IFERROR((VLOOKUP(O108,'IP55'!A:B,2,FALSE)),0)</f>
        <v>0</v>
      </c>
      <c r="Q108" s="26"/>
      <c r="R108" s="26">
        <f>IFERROR((VLOOKUP(Q108,giranti!H:I,2,FALSE)),0)</f>
        <v>0</v>
      </c>
      <c r="S108" s="26"/>
      <c r="T108" s="26">
        <f>IFERROR((VLOOKUP(S108,'IP55'!A:C,3,FALSE)),0)</f>
        <v>0</v>
      </c>
      <c r="U108" s="26"/>
      <c r="V108" s="26"/>
      <c r="W108" s="26">
        <f t="shared" si="23"/>
        <v>4696.9799999999996</v>
      </c>
      <c r="X108" s="26">
        <f t="shared" si="24"/>
        <v>0</v>
      </c>
    </row>
    <row r="109" spans="1:24" s="72" customFormat="1" ht="13.5" customHeight="1" x14ac:dyDescent="0.2">
      <c r="A109" s="22" t="s">
        <v>4002</v>
      </c>
      <c r="B109" s="22" t="s">
        <v>4045</v>
      </c>
      <c r="C109" s="22">
        <v>2.2000000000000002</v>
      </c>
      <c r="D109" s="22">
        <v>3</v>
      </c>
      <c r="E109" s="24">
        <v>4820.79</v>
      </c>
      <c r="F109" s="35"/>
      <c r="G109" s="36">
        <f t="shared" si="20"/>
        <v>0</v>
      </c>
      <c r="H109" s="36">
        <f t="shared" si="21"/>
        <v>0</v>
      </c>
      <c r="I109" s="36">
        <f t="shared" si="22"/>
        <v>0</v>
      </c>
      <c r="K109" s="26"/>
      <c r="L109" s="26">
        <f>IFERROR((VLOOKUP(K109,tenute!D:E,2,FALSE)),0)</f>
        <v>0</v>
      </c>
      <c r="M109" s="26"/>
      <c r="N109" s="26">
        <f>IFERROR((VLOOKUP(M109,guarnizioni!G:H,2,FALSE)),0)</f>
        <v>0</v>
      </c>
      <c r="O109" s="26"/>
      <c r="P109" s="26">
        <f>IFERROR((VLOOKUP(O109,'IP55'!A:B,2,FALSE)),0)</f>
        <v>0</v>
      </c>
      <c r="Q109" s="26"/>
      <c r="R109" s="26">
        <f>IFERROR((VLOOKUP(Q109,giranti!H:I,2,FALSE)),0)</f>
        <v>0</v>
      </c>
      <c r="S109" s="26"/>
      <c r="T109" s="26">
        <f>IFERROR((VLOOKUP(S109,'IP55'!A:C,3,FALSE)),0)</f>
        <v>0</v>
      </c>
      <c r="U109" s="26"/>
      <c r="V109" s="26"/>
      <c r="W109" s="26">
        <f t="shared" si="23"/>
        <v>4820.79</v>
      </c>
      <c r="X109" s="26">
        <f t="shared" si="24"/>
        <v>0</v>
      </c>
    </row>
    <row r="110" spans="1:24" s="72" customFormat="1" ht="13.5" customHeight="1" x14ac:dyDescent="0.2">
      <c r="A110" s="22" t="s">
        <v>4003</v>
      </c>
      <c r="B110" s="22" t="s">
        <v>4046</v>
      </c>
      <c r="C110" s="22">
        <v>3</v>
      </c>
      <c r="D110" s="22">
        <v>4</v>
      </c>
      <c r="E110" s="24">
        <v>5157.55</v>
      </c>
      <c r="F110" s="35"/>
      <c r="G110" s="36">
        <f t="shared" si="20"/>
        <v>0</v>
      </c>
      <c r="H110" s="36">
        <f t="shared" si="21"/>
        <v>0</v>
      </c>
      <c r="I110" s="36">
        <f t="shared" si="22"/>
        <v>0</v>
      </c>
      <c r="K110" s="26"/>
      <c r="L110" s="26">
        <f>IFERROR((VLOOKUP(K110,tenute!D:E,2,FALSE)),0)</f>
        <v>0</v>
      </c>
      <c r="M110" s="26"/>
      <c r="N110" s="26">
        <f>IFERROR((VLOOKUP(M110,guarnizioni!G:H,2,FALSE)),0)</f>
        <v>0</v>
      </c>
      <c r="O110" s="26"/>
      <c r="P110" s="26">
        <f>IFERROR((VLOOKUP(O110,'IP55'!A:B,2,FALSE)),0)</f>
        <v>0</v>
      </c>
      <c r="Q110" s="26"/>
      <c r="R110" s="26">
        <f>IFERROR((VLOOKUP(Q110,giranti!H:I,2,FALSE)),0)</f>
        <v>0</v>
      </c>
      <c r="S110" s="26"/>
      <c r="T110" s="26">
        <f>IFERROR((VLOOKUP(S110,'IP55'!A:C,3,FALSE)),0)</f>
        <v>0</v>
      </c>
      <c r="U110" s="26"/>
      <c r="V110" s="26"/>
      <c r="W110" s="26">
        <f t="shared" si="23"/>
        <v>5157.55</v>
      </c>
      <c r="X110" s="26">
        <f t="shared" si="24"/>
        <v>0</v>
      </c>
    </row>
    <row r="111" spans="1:24" s="72" customFormat="1" ht="13.5" customHeight="1" x14ac:dyDescent="0.2">
      <c r="A111" s="22" t="s">
        <v>4004</v>
      </c>
      <c r="B111" s="22" t="s">
        <v>4047</v>
      </c>
      <c r="C111" s="22">
        <v>1.1000000000000001</v>
      </c>
      <c r="D111" s="22">
        <v>1.5</v>
      </c>
      <c r="E111" s="24">
        <v>4308.4399999999996</v>
      </c>
      <c r="F111" s="35"/>
      <c r="G111" s="36">
        <f t="shared" si="20"/>
        <v>0</v>
      </c>
      <c r="H111" s="36">
        <f t="shared" si="21"/>
        <v>0</v>
      </c>
      <c r="I111" s="36">
        <f t="shared" si="22"/>
        <v>0</v>
      </c>
      <c r="K111" s="26"/>
      <c r="L111" s="26">
        <f>IFERROR((VLOOKUP(K111,tenute!D:E,2,FALSE)),0)</f>
        <v>0</v>
      </c>
      <c r="M111" s="26"/>
      <c r="N111" s="26">
        <f>IFERROR((VLOOKUP(M111,guarnizioni!G:H,2,FALSE)),0)</f>
        <v>0</v>
      </c>
      <c r="O111" s="26"/>
      <c r="P111" s="26">
        <f>IFERROR((VLOOKUP(O111,'IP55'!A:B,2,FALSE)),0)</f>
        <v>0</v>
      </c>
      <c r="Q111" s="26"/>
      <c r="R111" s="26">
        <f>IFERROR((VLOOKUP(Q111,giranti!H:I,2,FALSE)),0)</f>
        <v>0</v>
      </c>
      <c r="S111" s="26"/>
      <c r="T111" s="26">
        <f>IFERROR((VLOOKUP(S111,'IP55'!A:C,3,FALSE)),0)</f>
        <v>0</v>
      </c>
      <c r="U111" s="26"/>
      <c r="V111" s="26"/>
      <c r="W111" s="26">
        <f t="shared" si="23"/>
        <v>4308.4399999999996</v>
      </c>
      <c r="X111" s="26">
        <f t="shared" si="24"/>
        <v>0</v>
      </c>
    </row>
    <row r="112" spans="1:24" s="72" customFormat="1" ht="13.5" customHeight="1" x14ac:dyDescent="0.2">
      <c r="A112" s="22" t="s">
        <v>4005</v>
      </c>
      <c r="B112" s="22" t="s">
        <v>4048</v>
      </c>
      <c r="C112" s="22">
        <v>1.1000000000000001</v>
      </c>
      <c r="D112" s="22">
        <v>1.5</v>
      </c>
      <c r="E112" s="24">
        <v>4308.4399999999996</v>
      </c>
      <c r="F112" s="35"/>
      <c r="G112" s="36">
        <f t="shared" si="20"/>
        <v>0</v>
      </c>
      <c r="H112" s="36">
        <f t="shared" si="21"/>
        <v>0</v>
      </c>
      <c r="I112" s="36">
        <f t="shared" si="22"/>
        <v>0</v>
      </c>
      <c r="K112" s="26"/>
      <c r="L112" s="26">
        <f>IFERROR((VLOOKUP(K112,tenute!D:E,2,FALSE)),0)</f>
        <v>0</v>
      </c>
      <c r="M112" s="26"/>
      <c r="N112" s="26">
        <f>IFERROR((VLOOKUP(M112,guarnizioni!G:H,2,FALSE)),0)</f>
        <v>0</v>
      </c>
      <c r="O112" s="26"/>
      <c r="P112" s="26">
        <f>IFERROR((VLOOKUP(O112,'IP55'!A:B,2,FALSE)),0)</f>
        <v>0</v>
      </c>
      <c r="Q112" s="26"/>
      <c r="R112" s="26">
        <f>IFERROR((VLOOKUP(Q112,giranti!H:I,2,FALSE)),0)</f>
        <v>0</v>
      </c>
      <c r="S112" s="26"/>
      <c r="T112" s="26">
        <f>IFERROR((VLOOKUP(S112,'IP55'!A:C,3,FALSE)),0)</f>
        <v>0</v>
      </c>
      <c r="U112" s="26"/>
      <c r="V112" s="26"/>
      <c r="W112" s="26">
        <f t="shared" si="23"/>
        <v>4308.4399999999996</v>
      </c>
      <c r="X112" s="26">
        <f t="shared" si="24"/>
        <v>0</v>
      </c>
    </row>
    <row r="113" spans="1:24" s="72" customFormat="1" ht="13.5" customHeight="1" x14ac:dyDescent="0.2">
      <c r="A113" s="22" t="s">
        <v>4006</v>
      </c>
      <c r="B113" s="22" t="s">
        <v>4049</v>
      </c>
      <c r="C113" s="22">
        <v>1.1000000000000001</v>
      </c>
      <c r="D113" s="22">
        <v>1.5</v>
      </c>
      <c r="E113" s="24">
        <v>4421.74</v>
      </c>
      <c r="F113" s="35"/>
      <c r="G113" s="36">
        <f t="shared" si="15"/>
        <v>0</v>
      </c>
      <c r="H113" s="36">
        <f t="shared" si="16"/>
        <v>0</v>
      </c>
      <c r="I113" s="36">
        <f t="shared" si="17"/>
        <v>0</v>
      </c>
      <c r="K113" s="26"/>
      <c r="L113" s="26">
        <f>IFERROR((VLOOKUP(K113,tenute!D:E,2,FALSE)),0)</f>
        <v>0</v>
      </c>
      <c r="M113" s="26"/>
      <c r="N113" s="26">
        <f>IFERROR((VLOOKUP(M113,guarnizioni!G:H,2,FALSE)),0)</f>
        <v>0</v>
      </c>
      <c r="O113" s="26"/>
      <c r="P113" s="26">
        <f>IFERROR((VLOOKUP(O113,'IP55'!A:B,2,FALSE)),0)</f>
        <v>0</v>
      </c>
      <c r="Q113" s="26"/>
      <c r="R113" s="26">
        <f>IFERROR((VLOOKUP(Q113,giranti!H:I,2,FALSE)),0)</f>
        <v>0</v>
      </c>
      <c r="S113" s="26"/>
      <c r="T113" s="26">
        <f>IFERROR((VLOOKUP(S113,'IP55'!A:C,3,FALSE)),0)</f>
        <v>0</v>
      </c>
      <c r="U113" s="26"/>
      <c r="V113" s="26"/>
      <c r="W113" s="26">
        <f t="shared" si="19"/>
        <v>4421.74</v>
      </c>
      <c r="X113" s="26">
        <f t="shared" si="18"/>
        <v>0</v>
      </c>
    </row>
    <row r="114" spans="1:24" s="72" customFormat="1" ht="14.25" customHeight="1" x14ac:dyDescent="0.2">
      <c r="A114" s="22" t="s">
        <v>4007</v>
      </c>
      <c r="B114" s="22" t="s">
        <v>4050</v>
      </c>
      <c r="C114" s="22">
        <v>1.5</v>
      </c>
      <c r="D114" s="22">
        <v>2</v>
      </c>
      <c r="E114" s="24">
        <v>4507.3</v>
      </c>
      <c r="F114" s="35"/>
      <c r="G114" s="36">
        <f t="shared" ref="G114:G143" si="25">IF(F114="",IF($I$8="","",$I$8),F114)</f>
        <v>0</v>
      </c>
      <c r="H114" s="36">
        <f t="shared" ref="H114:H143" si="26">ROUND(E114*(G114),2)</f>
        <v>0</v>
      </c>
      <c r="I114" s="36">
        <f t="shared" ref="I114:I143" si="27">H114*$I$10</f>
        <v>0</v>
      </c>
      <c r="K114" s="26"/>
      <c r="L114" s="26">
        <f>IFERROR((VLOOKUP(K114,tenute!D:E,2,FALSE)),0)</f>
        <v>0</v>
      </c>
      <c r="M114" s="26"/>
      <c r="N114" s="26">
        <f>IFERROR((VLOOKUP(M114,guarnizioni!G:H,2,FALSE)),0)</f>
        <v>0</v>
      </c>
      <c r="O114" s="26"/>
      <c r="P114" s="26">
        <f>IFERROR((VLOOKUP(O114,'IP55'!A:B,2,FALSE)),0)</f>
        <v>0</v>
      </c>
      <c r="Q114" s="26"/>
      <c r="R114" s="26">
        <f>IFERROR((VLOOKUP(Q114,giranti!H:I,2,FALSE)),0)</f>
        <v>0</v>
      </c>
      <c r="S114" s="26"/>
      <c r="T114" s="26">
        <f>IFERROR((VLOOKUP(S114,'IP55'!A:C,3,FALSE)),0)</f>
        <v>0</v>
      </c>
      <c r="U114" s="26"/>
      <c r="V114" s="26"/>
      <c r="W114" s="26">
        <f t="shared" ref="W114:W143" si="28">E114+L114+N114+P114+R114+T114</f>
        <v>4507.3</v>
      </c>
      <c r="X114" s="26">
        <f t="shared" ref="X114:X143" si="29">W114*$I$8</f>
        <v>0</v>
      </c>
    </row>
    <row r="115" spans="1:24" s="72" customFormat="1" ht="14.25" customHeight="1" x14ac:dyDescent="0.2">
      <c r="A115" s="22" t="s">
        <v>4008</v>
      </c>
      <c r="B115" s="22" t="s">
        <v>4051</v>
      </c>
      <c r="C115" s="22">
        <v>2.2000000000000002</v>
      </c>
      <c r="D115" s="22">
        <v>3</v>
      </c>
      <c r="E115" s="24">
        <v>4635.1099999999997</v>
      </c>
      <c r="F115" s="35"/>
      <c r="G115" s="36">
        <f t="shared" si="25"/>
        <v>0</v>
      </c>
      <c r="H115" s="36">
        <f t="shared" si="26"/>
        <v>0</v>
      </c>
      <c r="I115" s="36">
        <f t="shared" si="27"/>
        <v>0</v>
      </c>
      <c r="K115" s="26"/>
      <c r="L115" s="26">
        <f>IFERROR((VLOOKUP(K115,tenute!D:E,2,FALSE)),0)</f>
        <v>0</v>
      </c>
      <c r="M115" s="26"/>
      <c r="N115" s="26">
        <f>IFERROR((VLOOKUP(M115,guarnizioni!G:H,2,FALSE)),0)</f>
        <v>0</v>
      </c>
      <c r="O115" s="26"/>
      <c r="P115" s="26">
        <f>IFERROR((VLOOKUP(O115,'IP55'!A:B,2,FALSE)),0)</f>
        <v>0</v>
      </c>
      <c r="Q115" s="26"/>
      <c r="R115" s="26">
        <f>IFERROR((VLOOKUP(Q115,giranti!H:I,2,FALSE)),0)</f>
        <v>0</v>
      </c>
      <c r="S115" s="26"/>
      <c r="T115" s="26">
        <f>IFERROR((VLOOKUP(S115,'IP55'!A:C,3,FALSE)),0)</f>
        <v>0</v>
      </c>
      <c r="U115" s="26"/>
      <c r="V115" s="26"/>
      <c r="W115" s="26">
        <f t="shared" si="28"/>
        <v>4635.1099999999997</v>
      </c>
      <c r="X115" s="26">
        <f t="shared" si="29"/>
        <v>0</v>
      </c>
    </row>
    <row r="116" spans="1:24" s="72" customFormat="1" ht="13.5" customHeight="1" x14ac:dyDescent="0.2">
      <c r="A116" s="22" t="s">
        <v>4009</v>
      </c>
      <c r="B116" s="22" t="s">
        <v>4052</v>
      </c>
      <c r="C116" s="22">
        <v>2.2000000000000002</v>
      </c>
      <c r="D116" s="22">
        <v>3</v>
      </c>
      <c r="E116" s="24">
        <v>4820.79</v>
      </c>
      <c r="F116" s="35"/>
      <c r="G116" s="36">
        <f t="shared" si="25"/>
        <v>0</v>
      </c>
      <c r="H116" s="36">
        <f t="shared" si="26"/>
        <v>0</v>
      </c>
      <c r="I116" s="36">
        <f t="shared" si="27"/>
        <v>0</v>
      </c>
      <c r="K116" s="26"/>
      <c r="L116" s="26">
        <f>IFERROR((VLOOKUP(K116,tenute!D:E,2,FALSE)),0)</f>
        <v>0</v>
      </c>
      <c r="M116" s="26"/>
      <c r="N116" s="26">
        <f>IFERROR((VLOOKUP(M116,guarnizioni!G:H,2,FALSE)),0)</f>
        <v>0</v>
      </c>
      <c r="O116" s="26"/>
      <c r="P116" s="26">
        <f>IFERROR((VLOOKUP(O116,'IP55'!A:B,2,FALSE)),0)</f>
        <v>0</v>
      </c>
      <c r="Q116" s="26"/>
      <c r="R116" s="26">
        <f>IFERROR((VLOOKUP(Q116,giranti!H:I,2,FALSE)),0)</f>
        <v>0</v>
      </c>
      <c r="S116" s="26"/>
      <c r="T116" s="26">
        <f>IFERROR((VLOOKUP(S116,'IP55'!A:C,3,FALSE)),0)</f>
        <v>0</v>
      </c>
      <c r="U116" s="26"/>
      <c r="V116" s="26"/>
      <c r="W116" s="26">
        <f t="shared" si="28"/>
        <v>4820.79</v>
      </c>
      <c r="X116" s="26">
        <f t="shared" si="29"/>
        <v>0</v>
      </c>
    </row>
    <row r="117" spans="1:24" s="72" customFormat="1" ht="13.5" customHeight="1" x14ac:dyDescent="0.2">
      <c r="A117" s="22" t="s">
        <v>4010</v>
      </c>
      <c r="B117" s="22" t="s">
        <v>4053</v>
      </c>
      <c r="C117" s="22">
        <v>2.2000000000000002</v>
      </c>
      <c r="D117" s="22">
        <v>3</v>
      </c>
      <c r="E117" s="24">
        <v>4820.79</v>
      </c>
      <c r="F117" s="35"/>
      <c r="G117" s="36">
        <f t="shared" si="25"/>
        <v>0</v>
      </c>
      <c r="H117" s="36">
        <f t="shared" si="26"/>
        <v>0</v>
      </c>
      <c r="I117" s="36">
        <f t="shared" si="27"/>
        <v>0</v>
      </c>
      <c r="K117" s="26"/>
      <c r="L117" s="26">
        <f>IFERROR((VLOOKUP(K117,tenute!D:E,2,FALSE)),0)</f>
        <v>0</v>
      </c>
      <c r="M117" s="26"/>
      <c r="N117" s="26">
        <f>IFERROR((VLOOKUP(M117,guarnizioni!G:H,2,FALSE)),0)</f>
        <v>0</v>
      </c>
      <c r="O117" s="26"/>
      <c r="P117" s="26">
        <f>IFERROR((VLOOKUP(O117,'IP55'!A:B,2,FALSE)),0)</f>
        <v>0</v>
      </c>
      <c r="Q117" s="26"/>
      <c r="R117" s="26">
        <f>IFERROR((VLOOKUP(Q117,giranti!H:I,2,FALSE)),0)</f>
        <v>0</v>
      </c>
      <c r="S117" s="26"/>
      <c r="T117" s="26">
        <f>IFERROR((VLOOKUP(S117,'IP55'!A:C,3,FALSE)),0)</f>
        <v>0</v>
      </c>
      <c r="U117" s="26"/>
      <c r="V117" s="26"/>
      <c r="W117" s="26">
        <f t="shared" si="28"/>
        <v>4820.79</v>
      </c>
      <c r="X117" s="26">
        <f t="shared" si="29"/>
        <v>0</v>
      </c>
    </row>
    <row r="118" spans="1:24" s="72" customFormat="1" ht="13.5" customHeight="1" x14ac:dyDescent="0.2">
      <c r="A118" s="22" t="s">
        <v>4011</v>
      </c>
      <c r="B118" s="22" t="s">
        <v>4054</v>
      </c>
      <c r="C118" s="22">
        <v>3</v>
      </c>
      <c r="D118" s="22">
        <v>4</v>
      </c>
      <c r="E118" s="24">
        <v>5162.4399999999996</v>
      </c>
      <c r="F118" s="35"/>
      <c r="G118" s="36">
        <f t="shared" si="25"/>
        <v>0</v>
      </c>
      <c r="H118" s="36">
        <f t="shared" si="26"/>
        <v>0</v>
      </c>
      <c r="I118" s="36">
        <f t="shared" si="27"/>
        <v>0</v>
      </c>
      <c r="K118" s="26"/>
      <c r="L118" s="26">
        <f>IFERROR((VLOOKUP(K118,tenute!D:E,2,FALSE)),0)</f>
        <v>0</v>
      </c>
      <c r="M118" s="26"/>
      <c r="N118" s="26">
        <f>IFERROR((VLOOKUP(M118,guarnizioni!G:H,2,FALSE)),0)</f>
        <v>0</v>
      </c>
      <c r="O118" s="26"/>
      <c r="P118" s="26">
        <f>IFERROR((VLOOKUP(O118,'IP55'!A:B,2,FALSE)),0)</f>
        <v>0</v>
      </c>
      <c r="Q118" s="26"/>
      <c r="R118" s="26">
        <f>IFERROR((VLOOKUP(Q118,giranti!H:I,2,FALSE)),0)</f>
        <v>0</v>
      </c>
      <c r="S118" s="26"/>
      <c r="T118" s="26">
        <f>IFERROR((VLOOKUP(S118,'IP55'!A:C,3,FALSE)),0)</f>
        <v>0</v>
      </c>
      <c r="U118" s="26"/>
      <c r="V118" s="26"/>
      <c r="W118" s="26">
        <f t="shared" si="28"/>
        <v>5162.4399999999996</v>
      </c>
      <c r="X118" s="26">
        <f t="shared" si="29"/>
        <v>0</v>
      </c>
    </row>
    <row r="119" spans="1:24" s="72" customFormat="1" ht="13.5" customHeight="1" x14ac:dyDescent="0.2">
      <c r="A119" s="22" t="s">
        <v>4012</v>
      </c>
      <c r="B119" s="22" t="s">
        <v>4055</v>
      </c>
      <c r="C119" s="22">
        <v>4</v>
      </c>
      <c r="D119" s="22">
        <v>5.5</v>
      </c>
      <c r="E119" s="24">
        <v>5354.84</v>
      </c>
      <c r="F119" s="35"/>
      <c r="G119" s="36">
        <f t="shared" si="25"/>
        <v>0</v>
      </c>
      <c r="H119" s="36">
        <f t="shared" si="26"/>
        <v>0</v>
      </c>
      <c r="I119" s="36">
        <f t="shared" si="27"/>
        <v>0</v>
      </c>
      <c r="K119" s="26"/>
      <c r="L119" s="26">
        <f>IFERROR((VLOOKUP(K119,tenute!D:E,2,FALSE)),0)</f>
        <v>0</v>
      </c>
      <c r="M119" s="26"/>
      <c r="N119" s="26">
        <f>IFERROR((VLOOKUP(M119,guarnizioni!G:H,2,FALSE)),0)</f>
        <v>0</v>
      </c>
      <c r="O119" s="26"/>
      <c r="P119" s="26">
        <f>IFERROR((VLOOKUP(O119,'IP55'!A:B,2,FALSE)),0)</f>
        <v>0</v>
      </c>
      <c r="Q119" s="26"/>
      <c r="R119" s="26">
        <f>IFERROR((VLOOKUP(Q119,giranti!H:I,2,FALSE)),0)</f>
        <v>0</v>
      </c>
      <c r="S119" s="26"/>
      <c r="T119" s="26">
        <f>IFERROR((VLOOKUP(S119,'IP55'!A:C,3,FALSE)),0)</f>
        <v>0</v>
      </c>
      <c r="U119" s="26"/>
      <c r="V119" s="26"/>
      <c r="W119" s="26">
        <f t="shared" si="28"/>
        <v>5354.84</v>
      </c>
      <c r="X119" s="26">
        <f t="shared" si="29"/>
        <v>0</v>
      </c>
    </row>
    <row r="120" spans="1:24" s="72" customFormat="1" ht="13.5" customHeight="1" x14ac:dyDescent="0.2">
      <c r="A120" s="22" t="s">
        <v>4013</v>
      </c>
      <c r="B120" s="22" t="s">
        <v>4056</v>
      </c>
      <c r="C120" s="22">
        <v>1.1000000000000001</v>
      </c>
      <c r="D120" s="22">
        <v>1.5</v>
      </c>
      <c r="E120" s="24">
        <v>4354.53</v>
      </c>
      <c r="F120" s="35"/>
      <c r="G120" s="36">
        <f t="shared" si="25"/>
        <v>0</v>
      </c>
      <c r="H120" s="36">
        <f t="shared" si="26"/>
        <v>0</v>
      </c>
      <c r="I120" s="36">
        <f t="shared" si="27"/>
        <v>0</v>
      </c>
      <c r="K120" s="26"/>
      <c r="L120" s="26">
        <f>IFERROR((VLOOKUP(K120,tenute!D:E,2,FALSE)),0)</f>
        <v>0</v>
      </c>
      <c r="M120" s="26"/>
      <c r="N120" s="26">
        <f>IFERROR((VLOOKUP(M120,guarnizioni!G:H,2,FALSE)),0)</f>
        <v>0</v>
      </c>
      <c r="O120" s="26"/>
      <c r="P120" s="26">
        <f>IFERROR((VLOOKUP(O120,'IP55'!A:B,2,FALSE)),0)</f>
        <v>0</v>
      </c>
      <c r="Q120" s="26"/>
      <c r="R120" s="26">
        <f>IFERROR((VLOOKUP(Q120,giranti!H:I,2,FALSE)),0)</f>
        <v>0</v>
      </c>
      <c r="S120" s="26"/>
      <c r="T120" s="26">
        <f>IFERROR((VLOOKUP(S120,'IP55'!A:C,3,FALSE)),0)</f>
        <v>0</v>
      </c>
      <c r="U120" s="26"/>
      <c r="V120" s="26"/>
      <c r="W120" s="26">
        <f t="shared" si="28"/>
        <v>4354.53</v>
      </c>
      <c r="X120" s="26">
        <f t="shared" si="29"/>
        <v>0</v>
      </c>
    </row>
    <row r="121" spans="1:24" s="72" customFormat="1" ht="13.5" customHeight="1" x14ac:dyDescent="0.2">
      <c r="A121" s="22" t="s">
        <v>4014</v>
      </c>
      <c r="B121" s="22" t="s">
        <v>4057</v>
      </c>
      <c r="C121" s="22">
        <v>1.1000000000000001</v>
      </c>
      <c r="D121" s="22">
        <v>1.5</v>
      </c>
      <c r="E121" s="24">
        <v>4354.53</v>
      </c>
      <c r="F121" s="35"/>
      <c r="G121" s="36">
        <f t="shared" si="25"/>
        <v>0</v>
      </c>
      <c r="H121" s="36">
        <f t="shared" si="26"/>
        <v>0</v>
      </c>
      <c r="I121" s="36">
        <f t="shared" si="27"/>
        <v>0</v>
      </c>
      <c r="K121" s="26"/>
      <c r="L121" s="26">
        <f>IFERROR((VLOOKUP(K121,tenute!D:E,2,FALSE)),0)</f>
        <v>0</v>
      </c>
      <c r="M121" s="26"/>
      <c r="N121" s="26">
        <f>IFERROR((VLOOKUP(M121,guarnizioni!G:H,2,FALSE)),0)</f>
        <v>0</v>
      </c>
      <c r="O121" s="26"/>
      <c r="P121" s="26">
        <f>IFERROR((VLOOKUP(O121,'IP55'!A:B,2,FALSE)),0)</f>
        <v>0</v>
      </c>
      <c r="Q121" s="26"/>
      <c r="R121" s="26">
        <f>IFERROR((VLOOKUP(Q121,giranti!H:I,2,FALSE)),0)</f>
        <v>0</v>
      </c>
      <c r="S121" s="26"/>
      <c r="T121" s="26">
        <f>IFERROR((VLOOKUP(S121,'IP55'!A:C,3,FALSE)),0)</f>
        <v>0</v>
      </c>
      <c r="U121" s="26"/>
      <c r="V121" s="26"/>
      <c r="W121" s="26">
        <f t="shared" si="28"/>
        <v>4354.53</v>
      </c>
      <c r="X121" s="26">
        <f t="shared" si="29"/>
        <v>0</v>
      </c>
    </row>
    <row r="122" spans="1:24" s="72" customFormat="1" ht="13.5" customHeight="1" x14ac:dyDescent="0.2">
      <c r="A122" s="22" t="s">
        <v>4015</v>
      </c>
      <c r="B122" s="22" t="s">
        <v>4058</v>
      </c>
      <c r="C122" s="22">
        <v>1.5</v>
      </c>
      <c r="D122" s="22">
        <v>2</v>
      </c>
      <c r="E122" s="24">
        <v>4461.2</v>
      </c>
      <c r="F122" s="35"/>
      <c r="G122" s="36">
        <f t="shared" si="25"/>
        <v>0</v>
      </c>
      <c r="H122" s="36">
        <f t="shared" si="26"/>
        <v>0</v>
      </c>
      <c r="I122" s="36">
        <f t="shared" si="27"/>
        <v>0</v>
      </c>
      <c r="K122" s="26"/>
      <c r="L122" s="26">
        <f>IFERROR((VLOOKUP(K122,tenute!D:E,2,FALSE)),0)</f>
        <v>0</v>
      </c>
      <c r="M122" s="26"/>
      <c r="N122" s="26">
        <f>IFERROR((VLOOKUP(M122,guarnizioni!G:H,2,FALSE)),0)</f>
        <v>0</v>
      </c>
      <c r="O122" s="26"/>
      <c r="P122" s="26">
        <f>IFERROR((VLOOKUP(O122,'IP55'!A:B,2,FALSE)),0)</f>
        <v>0</v>
      </c>
      <c r="Q122" s="26"/>
      <c r="R122" s="26">
        <f>IFERROR((VLOOKUP(Q122,giranti!H:I,2,FALSE)),0)</f>
        <v>0</v>
      </c>
      <c r="S122" s="26"/>
      <c r="T122" s="26">
        <f>IFERROR((VLOOKUP(S122,'IP55'!A:C,3,FALSE)),0)</f>
        <v>0</v>
      </c>
      <c r="U122" s="26"/>
      <c r="V122" s="26"/>
      <c r="W122" s="26">
        <f t="shared" si="28"/>
        <v>4461.2</v>
      </c>
      <c r="X122" s="26">
        <f t="shared" si="29"/>
        <v>0</v>
      </c>
    </row>
    <row r="123" spans="1:24" s="72" customFormat="1" ht="13.5" customHeight="1" x14ac:dyDescent="0.2">
      <c r="A123" s="22" t="s">
        <v>4016</v>
      </c>
      <c r="B123" s="22" t="s">
        <v>4059</v>
      </c>
      <c r="C123" s="22">
        <v>2.2000000000000002</v>
      </c>
      <c r="D123" s="22">
        <v>3</v>
      </c>
      <c r="E123" s="24">
        <v>4590.6899999999996</v>
      </c>
      <c r="F123" s="35"/>
      <c r="G123" s="36">
        <f t="shared" si="25"/>
        <v>0</v>
      </c>
      <c r="H123" s="36">
        <f t="shared" si="26"/>
        <v>0</v>
      </c>
      <c r="I123" s="36">
        <f t="shared" si="27"/>
        <v>0</v>
      </c>
      <c r="K123" s="26"/>
      <c r="L123" s="26">
        <f>IFERROR((VLOOKUP(K123,tenute!D:E,2,FALSE)),0)</f>
        <v>0</v>
      </c>
      <c r="M123" s="26"/>
      <c r="N123" s="26">
        <f>IFERROR((VLOOKUP(M123,guarnizioni!G:H,2,FALSE)),0)</f>
        <v>0</v>
      </c>
      <c r="O123" s="26"/>
      <c r="P123" s="26">
        <f>IFERROR((VLOOKUP(O123,'IP55'!A:B,2,FALSE)),0)</f>
        <v>0</v>
      </c>
      <c r="Q123" s="26"/>
      <c r="R123" s="26">
        <f>IFERROR((VLOOKUP(Q123,giranti!H:I,2,FALSE)),0)</f>
        <v>0</v>
      </c>
      <c r="S123" s="26"/>
      <c r="T123" s="26">
        <f>IFERROR((VLOOKUP(S123,'IP55'!A:C,3,FALSE)),0)</f>
        <v>0</v>
      </c>
      <c r="U123" s="26"/>
      <c r="V123" s="26"/>
      <c r="W123" s="26">
        <f t="shared" si="28"/>
        <v>4590.6899999999996</v>
      </c>
      <c r="X123" s="26">
        <f t="shared" si="29"/>
        <v>0</v>
      </c>
    </row>
    <row r="124" spans="1:24" s="72" customFormat="1" ht="13.5" customHeight="1" x14ac:dyDescent="0.2">
      <c r="A124" s="22" t="s">
        <v>4246</v>
      </c>
      <c r="B124" s="22" t="s">
        <v>4247</v>
      </c>
      <c r="C124" s="22">
        <v>2.2000000000000002</v>
      </c>
      <c r="D124" s="22">
        <v>3</v>
      </c>
      <c r="E124" s="24">
        <v>4696.9799999999996</v>
      </c>
      <c r="F124" s="35"/>
      <c r="G124" s="36">
        <f t="shared" si="25"/>
        <v>0</v>
      </c>
      <c r="H124" s="36">
        <f t="shared" si="26"/>
        <v>0</v>
      </c>
      <c r="I124" s="36">
        <f t="shared" si="27"/>
        <v>0</v>
      </c>
      <c r="K124" s="26"/>
      <c r="L124" s="26">
        <f>IFERROR((VLOOKUP(K124,tenute!D:E,2,FALSE)),0)</f>
        <v>0</v>
      </c>
      <c r="M124" s="26"/>
      <c r="N124" s="26">
        <f>IFERROR((VLOOKUP(M124,guarnizioni!G:H,2,FALSE)),0)</f>
        <v>0</v>
      </c>
      <c r="O124" s="26"/>
      <c r="P124" s="26">
        <f>IFERROR((VLOOKUP(O124,'IP55'!A:B,2,FALSE)),0)</f>
        <v>0</v>
      </c>
      <c r="Q124" s="26"/>
      <c r="R124" s="26">
        <f>IFERROR((VLOOKUP(Q124,giranti!H:I,2,FALSE)),0)</f>
        <v>0</v>
      </c>
      <c r="S124" s="26"/>
      <c r="T124" s="26">
        <f>IFERROR((VLOOKUP(S124,'IP55'!A:C,3,FALSE)),0)</f>
        <v>0</v>
      </c>
      <c r="U124" s="26"/>
      <c r="V124" s="26"/>
      <c r="W124" s="26">
        <f t="shared" si="28"/>
        <v>4696.9799999999996</v>
      </c>
      <c r="X124" s="26">
        <f t="shared" si="29"/>
        <v>0</v>
      </c>
    </row>
    <row r="125" spans="1:24" s="72" customFormat="1" ht="13.5" customHeight="1" x14ac:dyDescent="0.2">
      <c r="A125" s="22" t="s">
        <v>4248</v>
      </c>
      <c r="B125" s="22" t="s">
        <v>4249</v>
      </c>
      <c r="C125" s="22">
        <v>3</v>
      </c>
      <c r="D125" s="22">
        <v>4</v>
      </c>
      <c r="E125" s="24">
        <v>5026.79</v>
      </c>
      <c r="F125" s="35"/>
      <c r="G125" s="36">
        <f t="shared" si="25"/>
        <v>0</v>
      </c>
      <c r="H125" s="36">
        <f t="shared" si="26"/>
        <v>0</v>
      </c>
      <c r="I125" s="36">
        <f t="shared" si="27"/>
        <v>0</v>
      </c>
      <c r="K125" s="26"/>
      <c r="L125" s="26">
        <f>IFERROR((VLOOKUP(K125,tenute!D:E,2,FALSE)),0)</f>
        <v>0</v>
      </c>
      <c r="M125" s="26"/>
      <c r="N125" s="26">
        <f>IFERROR((VLOOKUP(M125,guarnizioni!G:H,2,FALSE)),0)</f>
        <v>0</v>
      </c>
      <c r="O125" s="26"/>
      <c r="P125" s="26">
        <f>IFERROR((VLOOKUP(O125,'IP55'!A:B,2,FALSE)),0)</f>
        <v>0</v>
      </c>
      <c r="Q125" s="26"/>
      <c r="R125" s="26">
        <f>IFERROR((VLOOKUP(Q125,giranti!H:I,2,FALSE)),0)</f>
        <v>0</v>
      </c>
      <c r="S125" s="26"/>
      <c r="T125" s="26">
        <f>IFERROR((VLOOKUP(S125,'IP55'!A:C,3,FALSE)),0)</f>
        <v>0</v>
      </c>
      <c r="U125" s="26"/>
      <c r="V125" s="26"/>
      <c r="W125" s="26">
        <f t="shared" si="28"/>
        <v>5026.79</v>
      </c>
      <c r="X125" s="26">
        <f t="shared" si="29"/>
        <v>0</v>
      </c>
    </row>
    <row r="126" spans="1:24" s="72" customFormat="1" ht="13.5" customHeight="1" x14ac:dyDescent="0.2">
      <c r="A126" s="22" t="s">
        <v>4250</v>
      </c>
      <c r="B126" s="22" t="s">
        <v>4251</v>
      </c>
      <c r="C126" s="22">
        <v>4</v>
      </c>
      <c r="D126" s="22">
        <v>5.5</v>
      </c>
      <c r="E126" s="24">
        <v>5525</v>
      </c>
      <c r="F126" s="35"/>
      <c r="G126" s="36">
        <f t="shared" si="25"/>
        <v>0</v>
      </c>
      <c r="H126" s="36">
        <f t="shared" si="26"/>
        <v>0</v>
      </c>
      <c r="I126" s="36">
        <f t="shared" si="27"/>
        <v>0</v>
      </c>
      <c r="K126" s="26"/>
      <c r="L126" s="26">
        <f>IFERROR((VLOOKUP(K126,tenute!D:E,2,FALSE)),0)</f>
        <v>0</v>
      </c>
      <c r="M126" s="26"/>
      <c r="N126" s="26">
        <f>IFERROR((VLOOKUP(M126,guarnizioni!G:H,2,FALSE)),0)</f>
        <v>0</v>
      </c>
      <c r="O126" s="26"/>
      <c r="P126" s="26">
        <f>IFERROR((VLOOKUP(O126,'IP55'!A:B,2,FALSE)),0)</f>
        <v>0</v>
      </c>
      <c r="Q126" s="26"/>
      <c r="R126" s="26">
        <f>IFERROR((VLOOKUP(Q126,giranti!H:I,2,FALSE)),0)</f>
        <v>0</v>
      </c>
      <c r="S126" s="26"/>
      <c r="T126" s="26">
        <f>IFERROR((VLOOKUP(S126,'IP55'!A:C,3,FALSE)),0)</f>
        <v>0</v>
      </c>
      <c r="U126" s="26"/>
      <c r="V126" s="26"/>
      <c r="W126" s="26">
        <f t="shared" si="28"/>
        <v>5525</v>
      </c>
      <c r="X126" s="26">
        <f t="shared" si="29"/>
        <v>0</v>
      </c>
    </row>
    <row r="127" spans="1:24" s="72" customFormat="1" ht="13.5" customHeight="1" x14ac:dyDescent="0.2">
      <c r="A127" s="22" t="s">
        <v>4252</v>
      </c>
      <c r="B127" s="22" t="s">
        <v>4253</v>
      </c>
      <c r="C127" s="22">
        <v>5.5</v>
      </c>
      <c r="D127" s="22">
        <v>7.5</v>
      </c>
      <c r="E127" s="24">
        <v>7679.15</v>
      </c>
      <c r="F127" s="35"/>
      <c r="G127" s="36">
        <f t="shared" si="25"/>
        <v>0</v>
      </c>
      <c r="H127" s="36">
        <f t="shared" si="26"/>
        <v>0</v>
      </c>
      <c r="I127" s="36">
        <f t="shared" si="27"/>
        <v>0</v>
      </c>
      <c r="K127" s="26"/>
      <c r="L127" s="26">
        <f>IFERROR((VLOOKUP(K127,tenute!D:E,2,FALSE)),0)</f>
        <v>0</v>
      </c>
      <c r="M127" s="26"/>
      <c r="N127" s="26">
        <f>IFERROR((VLOOKUP(M127,guarnizioni!G:H,2,FALSE)),0)</f>
        <v>0</v>
      </c>
      <c r="O127" s="26"/>
      <c r="P127" s="26">
        <f>IFERROR((VLOOKUP(O127,'IP55'!A:B,2,FALSE)),0)</f>
        <v>0</v>
      </c>
      <c r="Q127" s="26"/>
      <c r="R127" s="26">
        <f>IFERROR((VLOOKUP(Q127,giranti!H:I,2,FALSE)),0)</f>
        <v>0</v>
      </c>
      <c r="S127" s="26"/>
      <c r="T127" s="26">
        <f>IFERROR((VLOOKUP(S127,'IP55'!A:C,3,FALSE)),0)</f>
        <v>0</v>
      </c>
      <c r="U127" s="26"/>
      <c r="V127" s="26"/>
      <c r="W127" s="26">
        <f t="shared" si="28"/>
        <v>7679.15</v>
      </c>
      <c r="X127" s="26">
        <f t="shared" si="29"/>
        <v>0</v>
      </c>
    </row>
    <row r="128" spans="1:24" s="72" customFormat="1" ht="13.5" customHeight="1" x14ac:dyDescent="0.2">
      <c r="A128" s="22" t="s">
        <v>4017</v>
      </c>
      <c r="B128" s="22" t="s">
        <v>2764</v>
      </c>
      <c r="C128" s="22">
        <v>5.5</v>
      </c>
      <c r="D128" s="22">
        <v>7.5</v>
      </c>
      <c r="E128" s="24">
        <v>8538.2800000000007</v>
      </c>
      <c r="F128" s="35"/>
      <c r="G128" s="36">
        <f t="shared" si="25"/>
        <v>0</v>
      </c>
      <c r="H128" s="36">
        <f t="shared" si="26"/>
        <v>0</v>
      </c>
      <c r="I128" s="36">
        <f t="shared" si="27"/>
        <v>0</v>
      </c>
      <c r="K128" s="26"/>
      <c r="L128" s="26">
        <f>IFERROR((VLOOKUP(K128,tenute!D:E,2,FALSE)),0)</f>
        <v>0</v>
      </c>
      <c r="M128" s="26"/>
      <c r="N128" s="26">
        <f>IFERROR((VLOOKUP(M128,guarnizioni!G:H,2,FALSE)),0)</f>
        <v>0</v>
      </c>
      <c r="O128" s="26"/>
      <c r="P128" s="26">
        <f>IFERROR((VLOOKUP(O128,'IP55'!A:B,2,FALSE)),0)</f>
        <v>0</v>
      </c>
      <c r="Q128" s="26"/>
      <c r="R128" s="26">
        <f>IFERROR((VLOOKUP(Q128,giranti!H:I,2,FALSE)),0)</f>
        <v>0</v>
      </c>
      <c r="S128" s="26"/>
      <c r="T128" s="26">
        <f>IFERROR((VLOOKUP(S128,'IP55'!A:C,3,FALSE)),0)</f>
        <v>0</v>
      </c>
      <c r="U128" s="26"/>
      <c r="V128" s="26"/>
      <c r="W128" s="26">
        <f t="shared" si="28"/>
        <v>8538.2800000000007</v>
      </c>
      <c r="X128" s="26">
        <f t="shared" si="29"/>
        <v>0</v>
      </c>
    </row>
    <row r="129" spans="1:24" s="72" customFormat="1" ht="14.25" customHeight="1" x14ac:dyDescent="0.2">
      <c r="A129" s="22" t="s">
        <v>4018</v>
      </c>
      <c r="B129" s="22" t="s">
        <v>2765</v>
      </c>
      <c r="C129" s="22">
        <v>7.5</v>
      </c>
      <c r="D129" s="22">
        <v>10</v>
      </c>
      <c r="E129" s="24">
        <v>8812.74</v>
      </c>
      <c r="F129" s="35"/>
      <c r="G129" s="36">
        <f t="shared" si="25"/>
        <v>0</v>
      </c>
      <c r="H129" s="36">
        <f t="shared" si="26"/>
        <v>0</v>
      </c>
      <c r="I129" s="36">
        <f t="shared" si="27"/>
        <v>0</v>
      </c>
      <c r="K129" s="26"/>
      <c r="L129" s="26">
        <f>IFERROR((VLOOKUP(K129,tenute!D:E,2,FALSE)),0)</f>
        <v>0</v>
      </c>
      <c r="M129" s="26"/>
      <c r="N129" s="26">
        <f>IFERROR((VLOOKUP(M129,guarnizioni!G:H,2,FALSE)),0)</f>
        <v>0</v>
      </c>
      <c r="O129" s="26"/>
      <c r="P129" s="26">
        <f>IFERROR((VLOOKUP(O129,'IP55'!A:B,2,FALSE)),0)</f>
        <v>0</v>
      </c>
      <c r="Q129" s="26"/>
      <c r="R129" s="26">
        <f>IFERROR((VLOOKUP(Q129,giranti!H:I,2,FALSE)),0)</f>
        <v>0</v>
      </c>
      <c r="S129" s="26"/>
      <c r="T129" s="26">
        <f>IFERROR((VLOOKUP(S129,'IP55'!A:C,3,FALSE)),0)</f>
        <v>0</v>
      </c>
      <c r="U129" s="26"/>
      <c r="V129" s="26"/>
      <c r="W129" s="26">
        <f t="shared" si="28"/>
        <v>8812.74</v>
      </c>
      <c r="X129" s="26">
        <f t="shared" si="29"/>
        <v>0</v>
      </c>
    </row>
    <row r="130" spans="1:24" s="72" customFormat="1" ht="14.25" customHeight="1" x14ac:dyDescent="0.2">
      <c r="A130" s="22" t="s">
        <v>4019</v>
      </c>
      <c r="B130" s="22" t="s">
        <v>2766</v>
      </c>
      <c r="C130" s="22">
        <v>9.1999999999999993</v>
      </c>
      <c r="D130" s="22">
        <v>12.5</v>
      </c>
      <c r="E130" s="24">
        <v>9118.94</v>
      </c>
      <c r="F130" s="35"/>
      <c r="G130" s="36">
        <f t="shared" si="25"/>
        <v>0</v>
      </c>
      <c r="H130" s="36">
        <f t="shared" si="26"/>
        <v>0</v>
      </c>
      <c r="I130" s="36">
        <f t="shared" si="27"/>
        <v>0</v>
      </c>
      <c r="K130" s="26"/>
      <c r="L130" s="26">
        <f>IFERROR((VLOOKUP(K130,tenute!D:E,2,FALSE)),0)</f>
        <v>0</v>
      </c>
      <c r="M130" s="26"/>
      <c r="N130" s="26">
        <f>IFERROR((VLOOKUP(M130,guarnizioni!G:H,2,FALSE)),0)</f>
        <v>0</v>
      </c>
      <c r="O130" s="26"/>
      <c r="P130" s="26">
        <f>IFERROR((VLOOKUP(O130,'IP55'!A:B,2,FALSE)),0)</f>
        <v>0</v>
      </c>
      <c r="Q130" s="26"/>
      <c r="R130" s="26">
        <f>IFERROR((VLOOKUP(Q130,giranti!H:I,2,FALSE)),0)</f>
        <v>0</v>
      </c>
      <c r="S130" s="26"/>
      <c r="T130" s="26">
        <f>IFERROR((VLOOKUP(S130,'IP55'!A:C,3,FALSE)),0)</f>
        <v>0</v>
      </c>
      <c r="U130" s="26"/>
      <c r="V130" s="26"/>
      <c r="W130" s="26">
        <f t="shared" si="28"/>
        <v>9118.94</v>
      </c>
      <c r="X130" s="26">
        <f t="shared" si="29"/>
        <v>0</v>
      </c>
    </row>
    <row r="131" spans="1:24" s="72" customFormat="1" ht="13.5" customHeight="1" x14ac:dyDescent="0.2">
      <c r="A131" s="22" t="s">
        <v>4020</v>
      </c>
      <c r="B131" s="22" t="s">
        <v>4060</v>
      </c>
      <c r="C131" s="22">
        <v>1.1000000000000001</v>
      </c>
      <c r="D131" s="22">
        <v>1.5</v>
      </c>
      <c r="E131" s="24">
        <v>4561.33</v>
      </c>
      <c r="F131" s="35"/>
      <c r="G131" s="36">
        <f t="shared" si="25"/>
        <v>0</v>
      </c>
      <c r="H131" s="36">
        <f t="shared" si="26"/>
        <v>0</v>
      </c>
      <c r="I131" s="36">
        <f t="shared" si="27"/>
        <v>0</v>
      </c>
      <c r="K131" s="26"/>
      <c r="L131" s="26">
        <f>IFERROR((VLOOKUP(K131,tenute!D:E,2,FALSE)),0)</f>
        <v>0</v>
      </c>
      <c r="M131" s="26"/>
      <c r="N131" s="26">
        <f>IFERROR((VLOOKUP(M131,guarnizioni!G:H,2,FALSE)),0)</f>
        <v>0</v>
      </c>
      <c r="O131" s="26"/>
      <c r="P131" s="26">
        <f>IFERROR((VLOOKUP(O131,'IP55'!A:B,2,FALSE)),0)</f>
        <v>0</v>
      </c>
      <c r="Q131" s="26"/>
      <c r="R131" s="26">
        <f>IFERROR((VLOOKUP(Q131,giranti!H:I,2,FALSE)),0)</f>
        <v>0</v>
      </c>
      <c r="S131" s="26"/>
      <c r="T131" s="26">
        <f>IFERROR((VLOOKUP(S131,'IP55'!A:C,3,FALSE)),0)</f>
        <v>0</v>
      </c>
      <c r="U131" s="26"/>
      <c r="V131" s="26"/>
      <c r="W131" s="26">
        <f t="shared" si="28"/>
        <v>4561.33</v>
      </c>
      <c r="X131" s="26">
        <f t="shared" si="29"/>
        <v>0</v>
      </c>
    </row>
    <row r="132" spans="1:24" s="72" customFormat="1" ht="13.5" customHeight="1" x14ac:dyDescent="0.2">
      <c r="A132" s="22" t="s">
        <v>4021</v>
      </c>
      <c r="B132" s="22" t="s">
        <v>4061</v>
      </c>
      <c r="C132" s="22">
        <v>1.5</v>
      </c>
      <c r="D132" s="22">
        <v>2</v>
      </c>
      <c r="E132" s="24">
        <v>4673.3</v>
      </c>
      <c r="F132" s="35"/>
      <c r="G132" s="36">
        <f t="shared" si="25"/>
        <v>0</v>
      </c>
      <c r="H132" s="36">
        <f t="shared" si="26"/>
        <v>0</v>
      </c>
      <c r="I132" s="36">
        <f t="shared" si="27"/>
        <v>0</v>
      </c>
      <c r="K132" s="26"/>
      <c r="L132" s="26">
        <f>IFERROR((VLOOKUP(K132,tenute!D:E,2,FALSE)),0)</f>
        <v>0</v>
      </c>
      <c r="M132" s="26"/>
      <c r="N132" s="26">
        <f>IFERROR((VLOOKUP(M132,guarnizioni!G:H,2,FALSE)),0)</f>
        <v>0</v>
      </c>
      <c r="O132" s="26"/>
      <c r="P132" s="26">
        <f>IFERROR((VLOOKUP(O132,'IP55'!A:B,2,FALSE)),0)</f>
        <v>0</v>
      </c>
      <c r="Q132" s="26"/>
      <c r="R132" s="26">
        <f>IFERROR((VLOOKUP(Q132,giranti!H:I,2,FALSE)),0)</f>
        <v>0</v>
      </c>
      <c r="S132" s="26"/>
      <c r="T132" s="26">
        <f>IFERROR((VLOOKUP(S132,'IP55'!A:C,3,FALSE)),0)</f>
        <v>0</v>
      </c>
      <c r="U132" s="26"/>
      <c r="V132" s="26"/>
      <c r="W132" s="26">
        <f t="shared" si="28"/>
        <v>4673.3</v>
      </c>
      <c r="X132" s="26">
        <f t="shared" si="29"/>
        <v>0</v>
      </c>
    </row>
    <row r="133" spans="1:24" s="72" customFormat="1" ht="13.5" customHeight="1" x14ac:dyDescent="0.2">
      <c r="A133" s="22" t="s">
        <v>4022</v>
      </c>
      <c r="B133" s="22" t="s">
        <v>4062</v>
      </c>
      <c r="C133" s="22">
        <v>2.2000000000000002</v>
      </c>
      <c r="D133" s="22">
        <v>3</v>
      </c>
      <c r="E133" s="24">
        <v>4790.47</v>
      </c>
      <c r="F133" s="35"/>
      <c r="G133" s="36">
        <f t="shared" si="25"/>
        <v>0</v>
      </c>
      <c r="H133" s="36">
        <f t="shared" si="26"/>
        <v>0</v>
      </c>
      <c r="I133" s="36">
        <f t="shared" si="27"/>
        <v>0</v>
      </c>
      <c r="K133" s="26"/>
      <c r="L133" s="26">
        <f>IFERROR((VLOOKUP(K133,tenute!D:E,2,FALSE)),0)</f>
        <v>0</v>
      </c>
      <c r="M133" s="26"/>
      <c r="N133" s="26">
        <f>IFERROR((VLOOKUP(M133,guarnizioni!G:H,2,FALSE)),0)</f>
        <v>0</v>
      </c>
      <c r="O133" s="26"/>
      <c r="P133" s="26">
        <f>IFERROR((VLOOKUP(O133,'IP55'!A:B,2,FALSE)),0)</f>
        <v>0</v>
      </c>
      <c r="Q133" s="26"/>
      <c r="R133" s="26">
        <f>IFERROR((VLOOKUP(Q133,giranti!H:I,2,FALSE)),0)</f>
        <v>0</v>
      </c>
      <c r="S133" s="26"/>
      <c r="T133" s="26">
        <f>IFERROR((VLOOKUP(S133,'IP55'!A:C,3,FALSE)),0)</f>
        <v>0</v>
      </c>
      <c r="U133" s="26"/>
      <c r="V133" s="26"/>
      <c r="W133" s="26">
        <f t="shared" si="28"/>
        <v>4790.47</v>
      </c>
      <c r="X133" s="26">
        <f t="shared" si="29"/>
        <v>0</v>
      </c>
    </row>
    <row r="134" spans="1:24" s="72" customFormat="1" ht="13.5" customHeight="1" x14ac:dyDescent="0.2">
      <c r="A134" s="22" t="s">
        <v>8412</v>
      </c>
      <c r="B134" s="22" t="s">
        <v>4063</v>
      </c>
      <c r="C134" s="22">
        <v>2.2000000000000002</v>
      </c>
      <c r="D134" s="22">
        <v>3</v>
      </c>
      <c r="E134" s="24">
        <v>4934.6499999999996</v>
      </c>
      <c r="F134" s="35"/>
      <c r="G134" s="36">
        <f t="shared" si="25"/>
        <v>0</v>
      </c>
      <c r="H134" s="36">
        <f t="shared" si="26"/>
        <v>0</v>
      </c>
      <c r="I134" s="36">
        <f t="shared" si="27"/>
        <v>0</v>
      </c>
      <c r="K134" s="26"/>
      <c r="L134" s="26">
        <f>IFERROR((VLOOKUP(K134,tenute!D:E,2,FALSE)),0)</f>
        <v>0</v>
      </c>
      <c r="M134" s="26"/>
      <c r="N134" s="26">
        <f>IFERROR((VLOOKUP(M134,guarnizioni!G:H,2,FALSE)),0)</f>
        <v>0</v>
      </c>
      <c r="O134" s="26"/>
      <c r="P134" s="26">
        <f>IFERROR((VLOOKUP(O134,'IP55'!A:B,2,FALSE)),0)</f>
        <v>0</v>
      </c>
      <c r="Q134" s="26"/>
      <c r="R134" s="26">
        <f>IFERROR((VLOOKUP(Q134,giranti!H:I,2,FALSE)),0)</f>
        <v>0</v>
      </c>
      <c r="S134" s="26"/>
      <c r="T134" s="26">
        <f>IFERROR((VLOOKUP(S134,'IP55'!A:C,3,FALSE)),0)</f>
        <v>0</v>
      </c>
      <c r="U134" s="26"/>
      <c r="V134" s="26"/>
      <c r="W134" s="26">
        <f t="shared" si="28"/>
        <v>4934.6499999999996</v>
      </c>
      <c r="X134" s="26">
        <f t="shared" si="29"/>
        <v>0</v>
      </c>
    </row>
    <row r="135" spans="1:24" s="72" customFormat="1" ht="13.5" customHeight="1" x14ac:dyDescent="0.2">
      <c r="A135" s="22" t="s">
        <v>8413</v>
      </c>
      <c r="B135" s="22" t="s">
        <v>8414</v>
      </c>
      <c r="C135" s="22">
        <v>3</v>
      </c>
      <c r="D135" s="22">
        <v>4</v>
      </c>
      <c r="E135" s="24">
        <v>5188.8</v>
      </c>
      <c r="F135" s="35"/>
      <c r="G135" s="36">
        <f t="shared" si="25"/>
        <v>0</v>
      </c>
      <c r="H135" s="36">
        <f t="shared" si="26"/>
        <v>0</v>
      </c>
      <c r="I135" s="36">
        <f t="shared" si="27"/>
        <v>0</v>
      </c>
      <c r="K135" s="26"/>
      <c r="L135" s="26">
        <f>IFERROR((VLOOKUP(K135,tenute!D:E,2,FALSE)),0)</f>
        <v>0</v>
      </c>
      <c r="M135" s="26"/>
      <c r="N135" s="26">
        <f>IFERROR((VLOOKUP(M135,guarnizioni!G:H,2,FALSE)),0)</f>
        <v>0</v>
      </c>
      <c r="O135" s="26"/>
      <c r="P135" s="26">
        <f>IFERROR((VLOOKUP(O135,'IP55'!A:B,2,FALSE)),0)</f>
        <v>0</v>
      </c>
      <c r="Q135" s="26"/>
      <c r="R135" s="26">
        <f>IFERROR((VLOOKUP(Q135,giranti!H:I,2,FALSE)),0)</f>
        <v>0</v>
      </c>
      <c r="S135" s="26"/>
      <c r="T135" s="26">
        <f>IFERROR((VLOOKUP(S135,'IP55'!A:C,3,FALSE)),0)</f>
        <v>0</v>
      </c>
      <c r="U135" s="26"/>
      <c r="V135" s="26"/>
      <c r="W135" s="26">
        <f t="shared" si="28"/>
        <v>5188.8</v>
      </c>
      <c r="X135" s="26">
        <f t="shared" si="29"/>
        <v>0</v>
      </c>
    </row>
    <row r="136" spans="1:24" s="72" customFormat="1" ht="13.5" customHeight="1" x14ac:dyDescent="0.2">
      <c r="A136" s="22" t="s">
        <v>8416</v>
      </c>
      <c r="B136" s="22" t="s">
        <v>8415</v>
      </c>
      <c r="C136" s="22">
        <v>4</v>
      </c>
      <c r="D136" s="22">
        <v>5.5</v>
      </c>
      <c r="E136" s="24">
        <v>5401.55</v>
      </c>
      <c r="F136" s="35"/>
      <c r="G136" s="36">
        <f t="shared" si="25"/>
        <v>0</v>
      </c>
      <c r="H136" s="36">
        <f t="shared" si="26"/>
        <v>0</v>
      </c>
      <c r="I136" s="36">
        <f t="shared" si="27"/>
        <v>0</v>
      </c>
      <c r="K136" s="26"/>
      <c r="L136" s="26">
        <f>IFERROR((VLOOKUP(K136,tenute!D:E,2,FALSE)),0)</f>
        <v>0</v>
      </c>
      <c r="M136" s="26"/>
      <c r="N136" s="26">
        <f>IFERROR((VLOOKUP(M136,guarnizioni!G:H,2,FALSE)),0)</f>
        <v>0</v>
      </c>
      <c r="O136" s="26"/>
      <c r="P136" s="26">
        <f>IFERROR((VLOOKUP(O136,'IP55'!A:B,2,FALSE)),0)</f>
        <v>0</v>
      </c>
      <c r="Q136" s="26"/>
      <c r="R136" s="26">
        <f>IFERROR((VLOOKUP(Q136,giranti!H:I,2,FALSE)),0)</f>
        <v>0</v>
      </c>
      <c r="S136" s="26"/>
      <c r="T136" s="26">
        <f>IFERROR((VLOOKUP(S136,'IP55'!A:C,3,FALSE)),0)</f>
        <v>0</v>
      </c>
      <c r="U136" s="26"/>
      <c r="V136" s="26"/>
      <c r="W136" s="26">
        <f t="shared" si="28"/>
        <v>5401.55</v>
      </c>
      <c r="X136" s="26">
        <f t="shared" si="29"/>
        <v>0</v>
      </c>
    </row>
    <row r="137" spans="1:24" s="72" customFormat="1" ht="13.5" customHeight="1" x14ac:dyDescent="0.2">
      <c r="A137" s="22" t="s">
        <v>4023</v>
      </c>
      <c r="B137" s="22" t="s">
        <v>4064</v>
      </c>
      <c r="C137" s="22">
        <v>4</v>
      </c>
      <c r="D137" s="22">
        <v>5.5</v>
      </c>
      <c r="E137" s="24">
        <v>5935.74</v>
      </c>
      <c r="F137" s="35"/>
      <c r="G137" s="36">
        <f t="shared" si="25"/>
        <v>0</v>
      </c>
      <c r="H137" s="36">
        <f t="shared" si="26"/>
        <v>0</v>
      </c>
      <c r="I137" s="36">
        <f t="shared" si="27"/>
        <v>0</v>
      </c>
      <c r="K137" s="26"/>
      <c r="L137" s="26">
        <f>IFERROR((VLOOKUP(K137,tenute!D:E,2,FALSE)),0)</f>
        <v>0</v>
      </c>
      <c r="M137" s="26"/>
      <c r="N137" s="26">
        <f>IFERROR((VLOOKUP(M137,guarnizioni!G:H,2,FALSE)),0)</f>
        <v>0</v>
      </c>
      <c r="O137" s="26"/>
      <c r="P137" s="26">
        <f>IFERROR((VLOOKUP(O137,'IP55'!A:B,2,FALSE)),0)</f>
        <v>0</v>
      </c>
      <c r="Q137" s="26"/>
      <c r="R137" s="26">
        <f>IFERROR((VLOOKUP(Q137,giranti!H:I,2,FALSE)),0)</f>
        <v>0</v>
      </c>
      <c r="S137" s="26"/>
      <c r="T137" s="26">
        <f>IFERROR((VLOOKUP(S137,'IP55'!A:C,3,FALSE)),0)</f>
        <v>0</v>
      </c>
      <c r="U137" s="26"/>
      <c r="V137" s="26"/>
      <c r="W137" s="26">
        <f t="shared" si="28"/>
        <v>5935.74</v>
      </c>
      <c r="X137" s="26">
        <f t="shared" si="29"/>
        <v>0</v>
      </c>
    </row>
    <row r="138" spans="1:24" s="72" customFormat="1" ht="13.5" customHeight="1" x14ac:dyDescent="0.2">
      <c r="A138" s="22" t="s">
        <v>4024</v>
      </c>
      <c r="B138" s="22" t="s">
        <v>4065</v>
      </c>
      <c r="C138" s="22">
        <v>5.5</v>
      </c>
      <c r="D138" s="22">
        <v>7.5</v>
      </c>
      <c r="E138" s="24">
        <v>8016.98</v>
      </c>
      <c r="F138" s="35"/>
      <c r="G138" s="36">
        <f t="shared" si="25"/>
        <v>0</v>
      </c>
      <c r="H138" s="36">
        <f t="shared" si="26"/>
        <v>0</v>
      </c>
      <c r="I138" s="36">
        <f t="shared" si="27"/>
        <v>0</v>
      </c>
      <c r="K138" s="26"/>
      <c r="L138" s="26">
        <f>IFERROR((VLOOKUP(K138,tenute!D:E,2,FALSE)),0)</f>
        <v>0</v>
      </c>
      <c r="M138" s="26"/>
      <c r="N138" s="26">
        <f>IFERROR((VLOOKUP(M138,guarnizioni!G:H,2,FALSE)),0)</f>
        <v>0</v>
      </c>
      <c r="O138" s="26"/>
      <c r="P138" s="26">
        <f>IFERROR((VLOOKUP(O138,'IP55'!A:B,2,FALSE)),0)</f>
        <v>0</v>
      </c>
      <c r="Q138" s="26"/>
      <c r="R138" s="26">
        <f>IFERROR((VLOOKUP(Q138,giranti!H:I,2,FALSE)),0)</f>
        <v>0</v>
      </c>
      <c r="S138" s="26"/>
      <c r="T138" s="26">
        <f>IFERROR((VLOOKUP(S138,'IP55'!A:C,3,FALSE)),0)</f>
        <v>0</v>
      </c>
      <c r="U138" s="26"/>
      <c r="V138" s="26"/>
      <c r="W138" s="26">
        <f t="shared" si="28"/>
        <v>8016.98</v>
      </c>
      <c r="X138" s="26">
        <f t="shared" si="29"/>
        <v>0</v>
      </c>
    </row>
    <row r="139" spans="1:24" s="72" customFormat="1" ht="13.5" customHeight="1" x14ac:dyDescent="0.2">
      <c r="A139" s="22" t="s">
        <v>4025</v>
      </c>
      <c r="B139" s="22" t="s">
        <v>4066</v>
      </c>
      <c r="C139" s="22">
        <v>7.5</v>
      </c>
      <c r="D139" s="22">
        <v>10</v>
      </c>
      <c r="E139" s="24">
        <v>8294.1299999999992</v>
      </c>
      <c r="F139" s="35"/>
      <c r="G139" s="36">
        <f t="shared" si="25"/>
        <v>0</v>
      </c>
      <c r="H139" s="36">
        <f t="shared" si="26"/>
        <v>0</v>
      </c>
      <c r="I139" s="36">
        <f t="shared" si="27"/>
        <v>0</v>
      </c>
      <c r="K139" s="26"/>
      <c r="L139" s="26">
        <f>IFERROR((VLOOKUP(K139,tenute!D:E,2,FALSE)),0)</f>
        <v>0</v>
      </c>
      <c r="M139" s="26"/>
      <c r="N139" s="26">
        <f>IFERROR((VLOOKUP(M139,guarnizioni!G:H,2,FALSE)),0)</f>
        <v>0</v>
      </c>
      <c r="O139" s="26"/>
      <c r="P139" s="26">
        <f>IFERROR((VLOOKUP(O139,'IP55'!A:B,2,FALSE)),0)</f>
        <v>0</v>
      </c>
      <c r="Q139" s="26"/>
      <c r="R139" s="26">
        <f>IFERROR((VLOOKUP(Q139,giranti!H:I,2,FALSE)),0)</f>
        <v>0</v>
      </c>
      <c r="S139" s="26"/>
      <c r="T139" s="26">
        <f>IFERROR((VLOOKUP(S139,'IP55'!A:C,3,FALSE)),0)</f>
        <v>0</v>
      </c>
      <c r="U139" s="26"/>
      <c r="V139" s="26"/>
      <c r="W139" s="26">
        <f t="shared" si="28"/>
        <v>8294.1299999999992</v>
      </c>
      <c r="X139" s="26">
        <f t="shared" si="29"/>
        <v>0</v>
      </c>
    </row>
    <row r="140" spans="1:24" s="72" customFormat="1" ht="13.5" customHeight="1" x14ac:dyDescent="0.2">
      <c r="A140" s="22" t="s">
        <v>4026</v>
      </c>
      <c r="B140" s="22" t="s">
        <v>2767</v>
      </c>
      <c r="C140" s="22">
        <v>9.1999999999999993</v>
      </c>
      <c r="D140" s="22">
        <v>12.5</v>
      </c>
      <c r="E140" s="24">
        <v>9303.7199999999993</v>
      </c>
      <c r="F140" s="35"/>
      <c r="G140" s="36">
        <f t="shared" si="25"/>
        <v>0</v>
      </c>
      <c r="H140" s="36">
        <f t="shared" si="26"/>
        <v>0</v>
      </c>
      <c r="I140" s="36">
        <f t="shared" si="27"/>
        <v>0</v>
      </c>
      <c r="K140" s="26"/>
      <c r="L140" s="26">
        <f>IFERROR((VLOOKUP(K140,tenute!D:E,2,FALSE)),0)</f>
        <v>0</v>
      </c>
      <c r="M140" s="26"/>
      <c r="N140" s="26">
        <f>IFERROR((VLOOKUP(M140,guarnizioni!G:H,2,FALSE)),0)</f>
        <v>0</v>
      </c>
      <c r="O140" s="26"/>
      <c r="P140" s="26">
        <f>IFERROR((VLOOKUP(O140,'IP55'!A:B,2,FALSE)),0)</f>
        <v>0</v>
      </c>
      <c r="Q140" s="26"/>
      <c r="R140" s="26">
        <f>IFERROR((VLOOKUP(Q140,giranti!H:I,2,FALSE)),0)</f>
        <v>0</v>
      </c>
      <c r="S140" s="26"/>
      <c r="T140" s="26">
        <f>IFERROR((VLOOKUP(S140,'IP55'!A:C,3,FALSE)),0)</f>
        <v>0</v>
      </c>
      <c r="U140" s="26"/>
      <c r="V140" s="26"/>
      <c r="W140" s="26">
        <f t="shared" si="28"/>
        <v>9303.7199999999993</v>
      </c>
      <c r="X140" s="26">
        <f t="shared" si="29"/>
        <v>0</v>
      </c>
    </row>
    <row r="141" spans="1:24" s="72" customFormat="1" ht="13.5" customHeight="1" x14ac:dyDescent="0.2">
      <c r="A141" s="22" t="s">
        <v>4027</v>
      </c>
      <c r="B141" s="22" t="s">
        <v>3007</v>
      </c>
      <c r="C141" s="22">
        <v>11</v>
      </c>
      <c r="D141" s="22">
        <v>15</v>
      </c>
      <c r="E141" s="24">
        <v>13934.65</v>
      </c>
      <c r="F141" s="35"/>
      <c r="G141" s="36">
        <f t="shared" si="25"/>
        <v>0</v>
      </c>
      <c r="H141" s="36">
        <f t="shared" si="26"/>
        <v>0</v>
      </c>
      <c r="I141" s="36">
        <f t="shared" si="27"/>
        <v>0</v>
      </c>
      <c r="K141" s="26"/>
      <c r="L141" s="26">
        <f>IFERROR((VLOOKUP(K141,tenute!D:E,2,FALSE)),0)</f>
        <v>0</v>
      </c>
      <c r="M141" s="26"/>
      <c r="N141" s="26">
        <f>IFERROR((VLOOKUP(M141,guarnizioni!G:H,2,FALSE)),0)</f>
        <v>0</v>
      </c>
      <c r="O141" s="26"/>
      <c r="P141" s="26">
        <f>IFERROR((VLOOKUP(O141,'IP55'!A:B,2,FALSE)),0)</f>
        <v>0</v>
      </c>
      <c r="Q141" s="26"/>
      <c r="R141" s="26">
        <f>IFERROR((VLOOKUP(Q141,giranti!H:I,2,FALSE)),0)</f>
        <v>0</v>
      </c>
      <c r="S141" s="26"/>
      <c r="T141" s="26">
        <f>IFERROR((VLOOKUP(S141,'IP55'!A:C,3,FALSE)),0)</f>
        <v>0</v>
      </c>
      <c r="U141" s="26"/>
      <c r="V141" s="26"/>
      <c r="W141" s="26">
        <f t="shared" si="28"/>
        <v>13934.65</v>
      </c>
      <c r="X141" s="26">
        <f t="shared" si="29"/>
        <v>0</v>
      </c>
    </row>
    <row r="142" spans="1:24" s="72" customFormat="1" ht="13.5" customHeight="1" x14ac:dyDescent="0.2">
      <c r="A142" s="22" t="s">
        <v>4028</v>
      </c>
      <c r="B142" s="22" t="s">
        <v>3008</v>
      </c>
      <c r="C142" s="22">
        <v>15</v>
      </c>
      <c r="D142" s="22">
        <v>20</v>
      </c>
      <c r="E142" s="24">
        <v>14802.55</v>
      </c>
      <c r="F142" s="35"/>
      <c r="G142" s="36">
        <f t="shared" si="25"/>
        <v>0</v>
      </c>
      <c r="H142" s="36">
        <f t="shared" si="26"/>
        <v>0</v>
      </c>
      <c r="I142" s="36">
        <f t="shared" si="27"/>
        <v>0</v>
      </c>
      <c r="K142" s="26"/>
      <c r="L142" s="26">
        <f>IFERROR((VLOOKUP(K142,tenute!D:E,2,FALSE)),0)</f>
        <v>0</v>
      </c>
      <c r="M142" s="26"/>
      <c r="N142" s="26">
        <f>IFERROR((VLOOKUP(M142,guarnizioni!G:H,2,FALSE)),0)</f>
        <v>0</v>
      </c>
      <c r="O142" s="26"/>
      <c r="P142" s="26">
        <f>IFERROR((VLOOKUP(O142,'IP55'!A:B,2,FALSE)),0)</f>
        <v>0</v>
      </c>
      <c r="Q142" s="26"/>
      <c r="R142" s="26">
        <f>IFERROR((VLOOKUP(Q142,giranti!H:I,2,FALSE)),0)</f>
        <v>0</v>
      </c>
      <c r="S142" s="26"/>
      <c r="T142" s="26">
        <f>IFERROR((VLOOKUP(S142,'IP55'!A:C,3,FALSE)),0)</f>
        <v>0</v>
      </c>
      <c r="U142" s="26"/>
      <c r="V142" s="26"/>
      <c r="W142" s="26">
        <f t="shared" si="28"/>
        <v>14802.55</v>
      </c>
      <c r="X142" s="26">
        <f t="shared" si="29"/>
        <v>0</v>
      </c>
    </row>
    <row r="143" spans="1:24" s="72" customFormat="1" ht="13.5" customHeight="1" x14ac:dyDescent="0.2">
      <c r="A143" s="22" t="s">
        <v>4029</v>
      </c>
      <c r="B143" s="22" t="s">
        <v>4067</v>
      </c>
      <c r="C143" s="22">
        <v>3</v>
      </c>
      <c r="D143" s="22">
        <v>4</v>
      </c>
      <c r="E143" s="24">
        <v>5728.52</v>
      </c>
      <c r="F143" s="35"/>
      <c r="G143" s="36">
        <f t="shared" si="25"/>
        <v>0</v>
      </c>
      <c r="H143" s="36">
        <f t="shared" si="26"/>
        <v>0</v>
      </c>
      <c r="I143" s="36">
        <f t="shared" si="27"/>
        <v>0</v>
      </c>
      <c r="K143" s="26"/>
      <c r="L143" s="26">
        <f>IFERROR((VLOOKUP(K143,tenute!D:E,2,FALSE)),0)</f>
        <v>0</v>
      </c>
      <c r="M143" s="26"/>
      <c r="N143" s="26"/>
      <c r="O143" s="26"/>
      <c r="P143" s="26">
        <f>IFERROR((VLOOKUP(O143,'IP55'!A:B,2,FALSE)),0)</f>
        <v>0</v>
      </c>
      <c r="Q143" s="26"/>
      <c r="R143" s="26">
        <f>IFERROR((VLOOKUP(Q143,giranti!H:I,2,FALSE)),0)</f>
        <v>0</v>
      </c>
      <c r="S143" s="26"/>
      <c r="T143" s="26">
        <f>IFERROR((VLOOKUP(S143,'IP55'!A:C,3,FALSE)),0)</f>
        <v>0</v>
      </c>
      <c r="U143" s="26"/>
      <c r="V143" s="26"/>
      <c r="W143" s="26">
        <f t="shared" si="28"/>
        <v>5728.52</v>
      </c>
      <c r="X143" s="26">
        <f t="shared" si="29"/>
        <v>0</v>
      </c>
    </row>
    <row r="144" spans="1:24" s="72" customFormat="1" ht="14.25" customHeight="1" x14ac:dyDescent="0.2">
      <c r="A144" s="22" t="s">
        <v>4030</v>
      </c>
      <c r="B144" s="22" t="s">
        <v>4068</v>
      </c>
      <c r="C144" s="22">
        <v>4</v>
      </c>
      <c r="D144" s="22">
        <v>5.5</v>
      </c>
      <c r="E144" s="24">
        <v>5879.01</v>
      </c>
      <c r="F144" s="35"/>
      <c r="G144" s="36">
        <f t="shared" ref="G144:G154" si="30">IF(F144="",IF($I$8="","",$I$8),F144)</f>
        <v>0</v>
      </c>
      <c r="H144" s="36">
        <f t="shared" ref="H144:H154" si="31">ROUND(E144*(G144),2)</f>
        <v>0</v>
      </c>
      <c r="I144" s="36">
        <f t="shared" ref="I144:I154" si="32">H144*$I$10</f>
        <v>0</v>
      </c>
      <c r="K144" s="26"/>
      <c r="L144" s="26">
        <f>IFERROR((VLOOKUP(K144,tenute!D:E,2,FALSE)),0)</f>
        <v>0</v>
      </c>
      <c r="M144" s="26"/>
      <c r="N144" s="26"/>
      <c r="O144" s="26"/>
      <c r="P144" s="26">
        <f>IFERROR((VLOOKUP(O144,'IP55'!A:B,2,FALSE)),0)</f>
        <v>0</v>
      </c>
      <c r="Q144" s="26"/>
      <c r="R144" s="26">
        <f>IFERROR((VLOOKUP(Q144,giranti!H:I,2,FALSE)),0)</f>
        <v>0</v>
      </c>
      <c r="S144" s="26"/>
      <c r="T144" s="26">
        <f>IFERROR((VLOOKUP(S144,'IP55'!A:C,3,FALSE)),0)</f>
        <v>0</v>
      </c>
      <c r="U144" s="26"/>
      <c r="V144" s="26"/>
      <c r="W144" s="26">
        <f t="shared" ref="W144:W154" si="33">E144+L144+N144+P144+R144+T144</f>
        <v>5879.01</v>
      </c>
      <c r="X144" s="26">
        <f t="shared" ref="X144:X154" si="34">W144*$I$8</f>
        <v>0</v>
      </c>
    </row>
    <row r="145" spans="1:24" s="72" customFormat="1" ht="14.25" customHeight="1" x14ac:dyDescent="0.2">
      <c r="A145" s="22" t="s">
        <v>4244</v>
      </c>
      <c r="B145" s="22" t="s">
        <v>4245</v>
      </c>
      <c r="C145" s="22">
        <v>5.5</v>
      </c>
      <c r="D145" s="22">
        <v>7.5</v>
      </c>
      <c r="E145" s="24">
        <v>7953.7</v>
      </c>
      <c r="F145" s="35"/>
      <c r="G145" s="36">
        <f t="shared" si="30"/>
        <v>0</v>
      </c>
      <c r="H145" s="36">
        <f t="shared" si="31"/>
        <v>0</v>
      </c>
      <c r="I145" s="36">
        <f t="shared" si="32"/>
        <v>0</v>
      </c>
      <c r="K145" s="26"/>
      <c r="L145" s="26">
        <f>IFERROR((VLOOKUP(K145,tenute!D:E,2,FALSE)),0)</f>
        <v>0</v>
      </c>
      <c r="M145" s="26"/>
      <c r="N145" s="26"/>
      <c r="O145" s="26"/>
      <c r="P145" s="26">
        <f>IFERROR((VLOOKUP(O145,'IP55'!A:B,2,FALSE)),0)</f>
        <v>0</v>
      </c>
      <c r="Q145" s="26"/>
      <c r="R145" s="26">
        <f>IFERROR((VLOOKUP(Q145,giranti!H:I,2,FALSE)),0)</f>
        <v>0</v>
      </c>
      <c r="S145" s="26"/>
      <c r="T145" s="26">
        <f>IFERROR((VLOOKUP(S145,'IP55'!A:C,3,FALSE)),0)</f>
        <v>0</v>
      </c>
      <c r="U145" s="26"/>
      <c r="V145" s="26"/>
      <c r="W145" s="26">
        <f t="shared" si="33"/>
        <v>7953.7</v>
      </c>
      <c r="X145" s="26">
        <f t="shared" si="34"/>
        <v>0</v>
      </c>
    </row>
    <row r="146" spans="1:24" s="72" customFormat="1" ht="13.5" customHeight="1" x14ac:dyDescent="0.2">
      <c r="A146" s="22" t="s">
        <v>4031</v>
      </c>
      <c r="B146" s="22" t="s">
        <v>4069</v>
      </c>
      <c r="C146" s="22">
        <v>7.5</v>
      </c>
      <c r="D146" s="22">
        <v>10</v>
      </c>
      <c r="E146" s="24">
        <v>8567.34</v>
      </c>
      <c r="F146" s="35"/>
      <c r="G146" s="36">
        <f t="shared" si="30"/>
        <v>0</v>
      </c>
      <c r="H146" s="36">
        <f t="shared" si="31"/>
        <v>0</v>
      </c>
      <c r="I146" s="36">
        <f t="shared" si="32"/>
        <v>0</v>
      </c>
      <c r="K146" s="26"/>
      <c r="L146" s="26">
        <f>IFERROR((VLOOKUP(K146,tenute!D:E,2,FALSE)),0)</f>
        <v>0</v>
      </c>
      <c r="M146" s="26"/>
      <c r="N146" s="26">
        <f>IFERROR((VLOOKUP(M146,guarnizioni!G:H,2,FALSE)),0)</f>
        <v>0</v>
      </c>
      <c r="O146" s="26"/>
      <c r="P146" s="26">
        <f>IFERROR((VLOOKUP(O146,'IP55'!A:B,2,FALSE)),0)</f>
        <v>0</v>
      </c>
      <c r="Q146" s="26"/>
      <c r="R146" s="26">
        <f>IFERROR((VLOOKUP(Q146,giranti!H:I,2,FALSE)),0)</f>
        <v>0</v>
      </c>
      <c r="S146" s="26"/>
      <c r="T146" s="26">
        <f>IFERROR((VLOOKUP(S146,'IP55'!A:C,3,FALSE)),0)</f>
        <v>0</v>
      </c>
      <c r="U146" s="26"/>
      <c r="V146" s="26"/>
      <c r="W146" s="26">
        <f t="shared" si="33"/>
        <v>8567.34</v>
      </c>
      <c r="X146" s="26">
        <f t="shared" si="34"/>
        <v>0</v>
      </c>
    </row>
    <row r="147" spans="1:24" s="72" customFormat="1" ht="13.5" customHeight="1" x14ac:dyDescent="0.2">
      <c r="A147" s="22" t="s">
        <v>4032</v>
      </c>
      <c r="B147" s="22" t="s">
        <v>4070</v>
      </c>
      <c r="C147" s="22">
        <v>9.1999999999999993</v>
      </c>
      <c r="D147" s="22">
        <v>12.5</v>
      </c>
      <c r="E147" s="24">
        <v>8872.17</v>
      </c>
      <c r="F147" s="35"/>
      <c r="G147" s="36">
        <f t="shared" si="30"/>
        <v>0</v>
      </c>
      <c r="H147" s="36">
        <f t="shared" si="31"/>
        <v>0</v>
      </c>
      <c r="I147" s="36">
        <f t="shared" si="32"/>
        <v>0</v>
      </c>
      <c r="K147" s="26"/>
      <c r="L147" s="26">
        <f>IFERROR((VLOOKUP(K147,tenute!D:E,2,FALSE)),0)</f>
        <v>0</v>
      </c>
      <c r="M147" s="26"/>
      <c r="N147" s="26">
        <f>IFERROR((VLOOKUP(M147,guarnizioni!G:H,2,FALSE)),0)</f>
        <v>0</v>
      </c>
      <c r="O147" s="26"/>
      <c r="P147" s="26">
        <f>IFERROR((VLOOKUP(O147,'IP55'!A:B,2,FALSE)),0)</f>
        <v>0</v>
      </c>
      <c r="Q147" s="26"/>
      <c r="R147" s="26">
        <f>IFERROR((VLOOKUP(Q147,giranti!H:I,2,FALSE)),0)</f>
        <v>0</v>
      </c>
      <c r="S147" s="26"/>
      <c r="T147" s="26">
        <f>IFERROR((VLOOKUP(S147,'IP55'!A:C,3,FALSE)),0)</f>
        <v>0</v>
      </c>
      <c r="U147" s="26"/>
      <c r="V147" s="26"/>
      <c r="W147" s="26">
        <f t="shared" si="33"/>
        <v>8872.17</v>
      </c>
      <c r="X147" s="26">
        <f t="shared" si="34"/>
        <v>0</v>
      </c>
    </row>
    <row r="148" spans="1:24" s="72" customFormat="1" ht="13.5" customHeight="1" x14ac:dyDescent="0.2">
      <c r="A148" s="22" t="s">
        <v>4033</v>
      </c>
      <c r="B148" s="22" t="s">
        <v>3009</v>
      </c>
      <c r="C148" s="22">
        <v>11</v>
      </c>
      <c r="D148" s="22">
        <v>15</v>
      </c>
      <c r="E148" s="24">
        <v>14095.79</v>
      </c>
      <c r="F148" s="35"/>
      <c r="G148" s="36">
        <f t="shared" si="30"/>
        <v>0</v>
      </c>
      <c r="H148" s="36">
        <f t="shared" si="31"/>
        <v>0</v>
      </c>
      <c r="I148" s="36">
        <f t="shared" si="32"/>
        <v>0</v>
      </c>
      <c r="K148" s="26"/>
      <c r="L148" s="26">
        <f>IFERROR((VLOOKUP(K148,tenute!D:E,2,FALSE)),0)</f>
        <v>0</v>
      </c>
      <c r="M148" s="26"/>
      <c r="N148" s="26">
        <f>IFERROR((VLOOKUP(M148,guarnizioni!G:H,2,FALSE)),0)</f>
        <v>0</v>
      </c>
      <c r="O148" s="26"/>
      <c r="P148" s="26">
        <f>IFERROR((VLOOKUP(O148,'IP55'!A:B,2,FALSE)),0)</f>
        <v>0</v>
      </c>
      <c r="Q148" s="26"/>
      <c r="R148" s="26">
        <f>IFERROR((VLOOKUP(Q148,giranti!H:I,2,FALSE)),0)</f>
        <v>0</v>
      </c>
      <c r="S148" s="26"/>
      <c r="T148" s="26">
        <f>IFERROR((VLOOKUP(S148,'IP55'!A:C,3,FALSE)),0)</f>
        <v>0</v>
      </c>
      <c r="U148" s="26"/>
      <c r="V148" s="26"/>
      <c r="W148" s="26">
        <f t="shared" si="33"/>
        <v>14095.79</v>
      </c>
      <c r="X148" s="26">
        <f t="shared" si="34"/>
        <v>0</v>
      </c>
    </row>
    <row r="149" spans="1:24" s="72" customFormat="1" ht="13.5" customHeight="1" x14ac:dyDescent="0.2">
      <c r="A149" s="22" t="s">
        <v>4034</v>
      </c>
      <c r="B149" s="22" t="s">
        <v>3010</v>
      </c>
      <c r="C149" s="22">
        <v>15</v>
      </c>
      <c r="D149" s="22">
        <v>20</v>
      </c>
      <c r="E149" s="24">
        <v>14959.92</v>
      </c>
      <c r="F149" s="35"/>
      <c r="G149" s="36">
        <f t="shared" si="30"/>
        <v>0</v>
      </c>
      <c r="H149" s="36">
        <f t="shared" si="31"/>
        <v>0</v>
      </c>
      <c r="I149" s="36">
        <f t="shared" si="32"/>
        <v>0</v>
      </c>
      <c r="K149" s="26"/>
      <c r="L149" s="26">
        <f>IFERROR((VLOOKUP(K149,tenute!D:E,2,FALSE)),0)</f>
        <v>0</v>
      </c>
      <c r="M149" s="26"/>
      <c r="N149" s="26">
        <f>IFERROR((VLOOKUP(M149,guarnizioni!G:H,2,FALSE)),0)</f>
        <v>0</v>
      </c>
      <c r="O149" s="26"/>
      <c r="P149" s="26">
        <f>IFERROR((VLOOKUP(O149,'IP55'!A:B,2,FALSE)),0)</f>
        <v>0</v>
      </c>
      <c r="Q149" s="26"/>
      <c r="R149" s="26">
        <f>IFERROR((VLOOKUP(Q149,giranti!H:I,2,FALSE)),0)</f>
        <v>0</v>
      </c>
      <c r="S149" s="26"/>
      <c r="T149" s="26">
        <f>IFERROR((VLOOKUP(S149,'IP55'!A:C,3,FALSE)),0)</f>
        <v>0</v>
      </c>
      <c r="U149" s="26"/>
      <c r="V149" s="26"/>
      <c r="W149" s="26">
        <f t="shared" si="33"/>
        <v>14959.92</v>
      </c>
      <c r="X149" s="26">
        <f t="shared" si="34"/>
        <v>0</v>
      </c>
    </row>
    <row r="150" spans="1:24" s="72" customFormat="1" ht="13.5" customHeight="1" x14ac:dyDescent="0.2">
      <c r="A150" s="22" t="s">
        <v>4035</v>
      </c>
      <c r="B150" s="22" t="s">
        <v>4071</v>
      </c>
      <c r="C150" s="22">
        <v>5.5</v>
      </c>
      <c r="D150" s="22">
        <v>7.5</v>
      </c>
      <c r="E150" s="24">
        <v>8661</v>
      </c>
      <c r="F150" s="35"/>
      <c r="G150" s="36">
        <f t="shared" si="30"/>
        <v>0</v>
      </c>
      <c r="H150" s="36">
        <f t="shared" si="31"/>
        <v>0</v>
      </c>
      <c r="I150" s="36">
        <f t="shared" si="32"/>
        <v>0</v>
      </c>
      <c r="K150" s="26"/>
      <c r="L150" s="26">
        <f>IFERROR((VLOOKUP(K150,tenute!D:E,2,FALSE)),0)</f>
        <v>0</v>
      </c>
      <c r="M150" s="26"/>
      <c r="N150" s="26">
        <f>IFERROR((VLOOKUP(M150,guarnizioni!G:H,2,FALSE)),0)</f>
        <v>0</v>
      </c>
      <c r="O150" s="26"/>
      <c r="P150" s="26">
        <f>IFERROR((VLOOKUP(O150,'IP55'!A:B,2,FALSE)),0)</f>
        <v>0</v>
      </c>
      <c r="Q150" s="26"/>
      <c r="R150" s="26">
        <f>IFERROR((VLOOKUP(Q150,giranti!H:I,2,FALSE)),0)</f>
        <v>0</v>
      </c>
      <c r="S150" s="26"/>
      <c r="T150" s="26">
        <f>IFERROR((VLOOKUP(S150,'IP55'!A:C,3,FALSE)),0)</f>
        <v>0</v>
      </c>
      <c r="U150" s="26"/>
      <c r="V150" s="26"/>
      <c r="W150" s="26">
        <f t="shared" si="33"/>
        <v>8661</v>
      </c>
      <c r="X150" s="26">
        <f t="shared" si="34"/>
        <v>0</v>
      </c>
    </row>
    <row r="151" spans="1:24" s="72" customFormat="1" ht="13.5" customHeight="1" x14ac:dyDescent="0.2">
      <c r="A151" s="22" t="s">
        <v>4036</v>
      </c>
      <c r="B151" s="22" t="s">
        <v>4072</v>
      </c>
      <c r="C151" s="22">
        <v>7.5</v>
      </c>
      <c r="D151" s="22">
        <v>10</v>
      </c>
      <c r="E151" s="24">
        <v>8936.7999999999993</v>
      </c>
      <c r="F151" s="35"/>
      <c r="G151" s="36">
        <f t="shared" si="30"/>
        <v>0</v>
      </c>
      <c r="H151" s="36">
        <f t="shared" si="31"/>
        <v>0</v>
      </c>
      <c r="I151" s="36">
        <f t="shared" si="32"/>
        <v>0</v>
      </c>
      <c r="K151" s="26"/>
      <c r="L151" s="26">
        <f>IFERROR((VLOOKUP(K151,tenute!D:E,2,FALSE)),0)</f>
        <v>0</v>
      </c>
      <c r="M151" s="26"/>
      <c r="N151" s="26">
        <f>IFERROR((VLOOKUP(M151,guarnizioni!G:H,2,FALSE)),0)</f>
        <v>0</v>
      </c>
      <c r="O151" s="26"/>
      <c r="P151" s="26">
        <f>IFERROR((VLOOKUP(O151,'IP55'!A:B,2,FALSE)),0)</f>
        <v>0</v>
      </c>
      <c r="Q151" s="26"/>
      <c r="R151" s="26">
        <f>IFERROR((VLOOKUP(Q151,giranti!H:I,2,FALSE)),0)</f>
        <v>0</v>
      </c>
      <c r="S151" s="26"/>
      <c r="T151" s="26">
        <f>IFERROR((VLOOKUP(S151,'IP55'!A:C,3,FALSE)),0)</f>
        <v>0</v>
      </c>
      <c r="U151" s="26"/>
      <c r="V151" s="26"/>
      <c r="W151" s="26">
        <f t="shared" si="33"/>
        <v>8936.7999999999993</v>
      </c>
      <c r="X151" s="26">
        <f t="shared" si="34"/>
        <v>0</v>
      </c>
    </row>
    <row r="152" spans="1:24" s="72" customFormat="1" ht="13.5" customHeight="1" x14ac:dyDescent="0.2">
      <c r="A152" s="22" t="s">
        <v>4037</v>
      </c>
      <c r="B152" s="22" t="s">
        <v>4073</v>
      </c>
      <c r="C152" s="22">
        <v>9.1999999999999993</v>
      </c>
      <c r="D152" s="22">
        <v>12.5</v>
      </c>
      <c r="E152" s="24">
        <v>9240.33</v>
      </c>
      <c r="F152" s="35"/>
      <c r="G152" s="36">
        <f t="shared" si="30"/>
        <v>0</v>
      </c>
      <c r="H152" s="36">
        <f t="shared" si="31"/>
        <v>0</v>
      </c>
      <c r="I152" s="36">
        <f t="shared" si="32"/>
        <v>0</v>
      </c>
      <c r="K152" s="26"/>
      <c r="L152" s="26">
        <f>IFERROR((VLOOKUP(K152,tenute!D:E,2,FALSE)),0)</f>
        <v>0</v>
      </c>
      <c r="M152" s="26"/>
      <c r="N152" s="26">
        <f>IFERROR((VLOOKUP(M152,guarnizioni!G:H,2,FALSE)),0)</f>
        <v>0</v>
      </c>
      <c r="O152" s="26"/>
      <c r="P152" s="26">
        <f>IFERROR((VLOOKUP(O152,'IP55'!A:B,2,FALSE)),0)</f>
        <v>0</v>
      </c>
      <c r="Q152" s="26"/>
      <c r="R152" s="26">
        <f>IFERROR((VLOOKUP(Q152,giranti!H:I,2,FALSE)),0)</f>
        <v>0</v>
      </c>
      <c r="S152" s="26"/>
      <c r="T152" s="26">
        <f>IFERROR((VLOOKUP(S152,'IP55'!A:C,3,FALSE)),0)</f>
        <v>0</v>
      </c>
      <c r="U152" s="26"/>
      <c r="V152" s="26"/>
      <c r="W152" s="26">
        <f t="shared" si="33"/>
        <v>9240.33</v>
      </c>
      <c r="X152" s="26">
        <f t="shared" si="34"/>
        <v>0</v>
      </c>
    </row>
    <row r="153" spans="1:24" s="72" customFormat="1" ht="13.5" customHeight="1" x14ac:dyDescent="0.2">
      <c r="A153" s="22" t="s">
        <v>4038</v>
      </c>
      <c r="B153" s="22" t="s">
        <v>4074</v>
      </c>
      <c r="C153" s="22">
        <v>11</v>
      </c>
      <c r="D153" s="22">
        <v>15</v>
      </c>
      <c r="E153" s="24">
        <v>13830.6</v>
      </c>
      <c r="F153" s="35"/>
      <c r="G153" s="36">
        <f t="shared" si="30"/>
        <v>0</v>
      </c>
      <c r="H153" s="36">
        <f t="shared" si="31"/>
        <v>0</v>
      </c>
      <c r="I153" s="36">
        <f t="shared" si="32"/>
        <v>0</v>
      </c>
      <c r="K153" s="26"/>
      <c r="L153" s="26">
        <f>IFERROR((VLOOKUP(K153,tenute!D:E,2,FALSE)),0)</f>
        <v>0</v>
      </c>
      <c r="M153" s="26"/>
      <c r="N153" s="26">
        <f>IFERROR((VLOOKUP(M153,guarnizioni!G:H,2,FALSE)),0)</f>
        <v>0</v>
      </c>
      <c r="O153" s="26"/>
      <c r="P153" s="26">
        <f>IFERROR((VLOOKUP(O153,'IP55'!A:B,2,FALSE)),0)</f>
        <v>0</v>
      </c>
      <c r="Q153" s="26"/>
      <c r="R153" s="26">
        <f>IFERROR((VLOOKUP(Q153,giranti!H:I,2,FALSE)),0)</f>
        <v>0</v>
      </c>
      <c r="S153" s="26"/>
      <c r="T153" s="26">
        <f>IFERROR((VLOOKUP(S153,'IP55'!A:C,3,FALSE)),0)</f>
        <v>0</v>
      </c>
      <c r="U153" s="26"/>
      <c r="V153" s="26"/>
      <c r="W153" s="26">
        <f t="shared" si="33"/>
        <v>13830.6</v>
      </c>
      <c r="X153" s="26">
        <f t="shared" si="34"/>
        <v>0</v>
      </c>
    </row>
    <row r="154" spans="1:24" s="72" customFormat="1" ht="13.5" customHeight="1" x14ac:dyDescent="0.2">
      <c r="A154" s="22" t="s">
        <v>4039</v>
      </c>
      <c r="B154" s="22" t="s">
        <v>4075</v>
      </c>
      <c r="C154" s="22">
        <v>15</v>
      </c>
      <c r="D154" s="22">
        <v>20</v>
      </c>
      <c r="E154" s="24">
        <v>14698.51</v>
      </c>
      <c r="F154" s="35"/>
      <c r="G154" s="36">
        <f t="shared" si="30"/>
        <v>0</v>
      </c>
      <c r="H154" s="36">
        <f t="shared" si="31"/>
        <v>0</v>
      </c>
      <c r="I154" s="36">
        <f t="shared" si="32"/>
        <v>0</v>
      </c>
      <c r="K154" s="26"/>
      <c r="L154" s="26">
        <f>IFERROR((VLOOKUP(K154,tenute!D:E,2,FALSE)),0)</f>
        <v>0</v>
      </c>
      <c r="M154" s="26"/>
      <c r="N154" s="26">
        <f>IFERROR((VLOOKUP(M154,guarnizioni!G:H,2,FALSE)),0)</f>
        <v>0</v>
      </c>
      <c r="O154" s="26"/>
      <c r="P154" s="26">
        <f>IFERROR((VLOOKUP(O154,'IP55'!A:B,2,FALSE)),0)</f>
        <v>0</v>
      </c>
      <c r="Q154" s="26"/>
      <c r="R154" s="26">
        <f>IFERROR((VLOOKUP(Q154,giranti!H:I,2,FALSE)),0)</f>
        <v>0</v>
      </c>
      <c r="S154" s="26"/>
      <c r="T154" s="26">
        <f>IFERROR((VLOOKUP(S154,'IP55'!A:C,3,FALSE)),0)</f>
        <v>0</v>
      </c>
      <c r="U154" s="26"/>
      <c r="V154" s="26"/>
      <c r="W154" s="26">
        <f t="shared" si="33"/>
        <v>14698.51</v>
      </c>
      <c r="X154" s="26">
        <f t="shared" si="34"/>
        <v>0</v>
      </c>
    </row>
    <row r="155" spans="1:24" ht="14.25" customHeight="1" x14ac:dyDescent="0.25">
      <c r="E155" s="179"/>
    </row>
    <row r="156" spans="1:24" s="72" customFormat="1" ht="14.25" customHeight="1" x14ac:dyDescent="0.2">
      <c r="A156" s="167">
        <v>6180002200000</v>
      </c>
      <c r="B156" s="42" t="s">
        <v>6866</v>
      </c>
      <c r="C156" s="40">
        <v>0.37</v>
      </c>
      <c r="D156" s="40">
        <v>0.5</v>
      </c>
      <c r="E156" s="24">
        <v>1335.13</v>
      </c>
      <c r="F156" s="35"/>
      <c r="G156" s="36">
        <f t="shared" ref="G156:G219" si="35">IF(F156="",IF($I$8="","",$I$8),F156)</f>
        <v>0</v>
      </c>
      <c r="H156" s="36">
        <f t="shared" ref="H156:H181" si="36">ROUND(E156*(G156),2)</f>
        <v>0</v>
      </c>
      <c r="I156" s="36">
        <f t="shared" ref="I156:I209" si="37">H156*$I$10</f>
        <v>0</v>
      </c>
      <c r="K156" s="26"/>
      <c r="L156" s="26">
        <f>IFERROR((VLOOKUP(K156,tenute!D:E,2,FALSE)),0)</f>
        <v>0</v>
      </c>
      <c r="M156" s="26"/>
      <c r="N156" s="26">
        <f>IFERROR((VLOOKUP(M156,guarnizioni!G:H,2,FALSE)),0)</f>
        <v>0</v>
      </c>
      <c r="O156" s="26"/>
      <c r="P156" s="26">
        <f>IFERROR((VLOOKUP(O156,'IP55'!A:B,2,FALSE)),0)</f>
        <v>0</v>
      </c>
      <c r="Q156" s="26"/>
      <c r="R156" s="26"/>
      <c r="S156" s="26"/>
      <c r="T156" s="26"/>
      <c r="U156" s="26"/>
      <c r="V156" s="26" t="str">
        <f>IF(U156="ok",($E$15*0.06),"0,00")</f>
        <v>0,00</v>
      </c>
      <c r="W156" s="26" t="e">
        <f>E156+L156+N156+P156+R156+T156+V156</f>
        <v>#VALUE!</v>
      </c>
      <c r="X156" s="26" t="e">
        <f>W156*$I$8</f>
        <v>#VALUE!</v>
      </c>
    </row>
    <row r="157" spans="1:24" s="72" customFormat="1" ht="14.25" customHeight="1" x14ac:dyDescent="0.2">
      <c r="A157" s="167">
        <v>6180003200000</v>
      </c>
      <c r="B157" s="42" t="s">
        <v>6867</v>
      </c>
      <c r="C157" s="40">
        <v>0.37</v>
      </c>
      <c r="D157" s="40">
        <v>0.5</v>
      </c>
      <c r="E157" s="24">
        <v>1335.13</v>
      </c>
      <c r="F157" s="35"/>
      <c r="G157" s="36">
        <f t="shared" si="35"/>
        <v>0</v>
      </c>
      <c r="H157" s="36">
        <f t="shared" si="36"/>
        <v>0</v>
      </c>
      <c r="I157" s="36">
        <f t="shared" si="37"/>
        <v>0</v>
      </c>
      <c r="K157" s="26"/>
      <c r="L157" s="26">
        <f>IFERROR((VLOOKUP(K157,tenute!D:E,2,FALSE)),0)</f>
        <v>0</v>
      </c>
      <c r="M157" s="26"/>
      <c r="N157" s="26">
        <f>IFERROR((VLOOKUP(M157,guarnizioni!G:H,2,FALSE)),0)</f>
        <v>0</v>
      </c>
      <c r="O157" s="26"/>
      <c r="P157" s="26">
        <f>IFERROR((VLOOKUP(O157,'IP55'!A:B,2,FALSE)),0)</f>
        <v>0</v>
      </c>
      <c r="Q157" s="26"/>
      <c r="R157" s="26"/>
      <c r="S157" s="26"/>
      <c r="T157" s="26"/>
      <c r="U157" s="26"/>
      <c r="V157" s="26" t="str">
        <f>IF(U157="ok",($E$16*0.06),"0,00")</f>
        <v>0,00</v>
      </c>
      <c r="W157" s="26" t="e">
        <f t="shared" ref="W157:W220" si="38">E157+L157+N157+P157+R157+T157+V157</f>
        <v>#VALUE!</v>
      </c>
      <c r="X157" s="26" t="e">
        <f t="shared" ref="X157:X221" si="39">W157*$I$8</f>
        <v>#VALUE!</v>
      </c>
    </row>
    <row r="158" spans="1:24" s="72" customFormat="1" ht="14.25" customHeight="1" x14ac:dyDescent="0.2">
      <c r="A158" s="167">
        <v>6180004300000</v>
      </c>
      <c r="B158" s="42" t="s">
        <v>6868</v>
      </c>
      <c r="C158" s="40">
        <v>0.37</v>
      </c>
      <c r="D158" s="40">
        <v>0.5</v>
      </c>
      <c r="E158" s="24">
        <v>1787.28</v>
      </c>
      <c r="F158" s="35"/>
      <c r="G158" s="36">
        <f t="shared" si="35"/>
        <v>0</v>
      </c>
      <c r="H158" s="36">
        <f t="shared" si="36"/>
        <v>0</v>
      </c>
      <c r="I158" s="36">
        <f t="shared" si="37"/>
        <v>0</v>
      </c>
      <c r="K158" s="26"/>
      <c r="L158" s="26">
        <f>IFERROR((VLOOKUP(K158,tenute!D:E,2,FALSE)),0)</f>
        <v>0</v>
      </c>
      <c r="M158" s="26"/>
      <c r="N158" s="26">
        <f>IFERROR((VLOOKUP(M158,guarnizioni!G:H,2,FALSE)),0)</f>
        <v>0</v>
      </c>
      <c r="O158" s="26"/>
      <c r="P158" s="26">
        <f>IFERROR((VLOOKUP(O158,'IP55'!A:B,2,FALSE)),0)</f>
        <v>0</v>
      </c>
      <c r="Q158" s="26"/>
      <c r="R158" s="26"/>
      <c r="S158" s="26"/>
      <c r="T158" s="26"/>
      <c r="U158" s="26"/>
      <c r="V158" s="26" t="str">
        <f>IF(U158="ok",($E$17*0.06),"0,00")</f>
        <v>0,00</v>
      </c>
      <c r="W158" s="26" t="e">
        <f t="shared" si="38"/>
        <v>#VALUE!</v>
      </c>
      <c r="X158" s="26" t="e">
        <f t="shared" si="39"/>
        <v>#VALUE!</v>
      </c>
    </row>
    <row r="159" spans="1:24" s="72" customFormat="1" ht="14.25" customHeight="1" x14ac:dyDescent="0.2">
      <c r="A159" s="167">
        <v>6180005300000</v>
      </c>
      <c r="B159" s="42" t="s">
        <v>6869</v>
      </c>
      <c r="C159" s="40">
        <v>0.55000000000000004</v>
      </c>
      <c r="D159" s="40">
        <v>0.75</v>
      </c>
      <c r="E159" s="24">
        <v>1823.22</v>
      </c>
      <c r="F159" s="35"/>
      <c r="G159" s="36">
        <f t="shared" si="35"/>
        <v>0</v>
      </c>
      <c r="H159" s="36">
        <f t="shared" si="36"/>
        <v>0</v>
      </c>
      <c r="I159" s="36">
        <f t="shared" si="37"/>
        <v>0</v>
      </c>
      <c r="K159" s="26"/>
      <c r="L159" s="26">
        <f>IFERROR((VLOOKUP(K159,tenute!D:E,2,FALSE)),0)</f>
        <v>0</v>
      </c>
      <c r="M159" s="26"/>
      <c r="N159" s="26">
        <f>IFERROR((VLOOKUP(M159,guarnizioni!G:H,2,FALSE)),0)</f>
        <v>0</v>
      </c>
      <c r="O159" s="26"/>
      <c r="P159" s="26">
        <f>IFERROR((VLOOKUP(O159,'IP55'!A:B,2,FALSE)),0)</f>
        <v>0</v>
      </c>
      <c r="Q159" s="26"/>
      <c r="R159" s="26"/>
      <c r="S159" s="26"/>
      <c r="T159" s="26"/>
      <c r="U159" s="26"/>
      <c r="V159" s="26" t="str">
        <f>IF(U159="ok",($E$18*0.06),"0,00")</f>
        <v>0,00</v>
      </c>
      <c r="W159" s="26" t="e">
        <f t="shared" si="38"/>
        <v>#VALUE!</v>
      </c>
      <c r="X159" s="26" t="e">
        <f t="shared" si="39"/>
        <v>#VALUE!</v>
      </c>
    </row>
    <row r="160" spans="1:24" s="72" customFormat="1" ht="14.25" customHeight="1" x14ac:dyDescent="0.2">
      <c r="A160" s="167">
        <v>6180006400000</v>
      </c>
      <c r="B160" s="42" t="s">
        <v>5707</v>
      </c>
      <c r="C160" s="40">
        <v>0.75</v>
      </c>
      <c r="D160" s="40">
        <v>1</v>
      </c>
      <c r="E160" s="24">
        <v>1998.21</v>
      </c>
      <c r="F160" s="35"/>
      <c r="G160" s="36">
        <f t="shared" si="35"/>
        <v>0</v>
      </c>
      <c r="H160" s="36">
        <f t="shared" si="36"/>
        <v>0</v>
      </c>
      <c r="I160" s="36">
        <f t="shared" si="37"/>
        <v>0</v>
      </c>
      <c r="K160" s="26"/>
      <c r="L160" s="26">
        <f>IFERROR((VLOOKUP(K160,tenute!D:E,2,FALSE)),0)</f>
        <v>0</v>
      </c>
      <c r="M160" s="26"/>
      <c r="N160" s="26">
        <f>IFERROR((VLOOKUP(M160,guarnizioni!G:H,2,FALSE)),0)</f>
        <v>0</v>
      </c>
      <c r="O160" s="26"/>
      <c r="P160" s="26">
        <f>IFERROR((VLOOKUP(O160,'IP55'!A:B,2,FALSE)),0)</f>
        <v>0</v>
      </c>
      <c r="Q160" s="26"/>
      <c r="R160" s="26"/>
      <c r="S160" s="26"/>
      <c r="T160" s="26"/>
      <c r="U160" s="26"/>
      <c r="V160" s="26" t="str">
        <f>IF(U160="ok",($E$19*0.06),"0,00")</f>
        <v>0,00</v>
      </c>
      <c r="W160" s="26" t="e">
        <f t="shared" si="38"/>
        <v>#VALUE!</v>
      </c>
      <c r="X160" s="26" t="e">
        <f t="shared" si="39"/>
        <v>#VALUE!</v>
      </c>
    </row>
    <row r="161" spans="1:24" s="72" customFormat="1" ht="14.25" customHeight="1" x14ac:dyDescent="0.2">
      <c r="A161" s="167">
        <v>6190002300000</v>
      </c>
      <c r="B161" s="42" t="s">
        <v>6870</v>
      </c>
      <c r="C161" s="40">
        <v>0.37</v>
      </c>
      <c r="D161" s="40">
        <v>0.5</v>
      </c>
      <c r="E161" s="24">
        <v>2426.94</v>
      </c>
      <c r="F161" s="35"/>
      <c r="G161" s="36">
        <f t="shared" si="35"/>
        <v>0</v>
      </c>
      <c r="H161" s="36">
        <f t="shared" si="36"/>
        <v>0</v>
      </c>
      <c r="I161" s="36">
        <f t="shared" si="37"/>
        <v>0</v>
      </c>
      <c r="K161" s="26"/>
      <c r="L161" s="26">
        <f>IFERROR((VLOOKUP(K161,tenute!D:E,2,FALSE)),0)</f>
        <v>0</v>
      </c>
      <c r="M161" s="26"/>
      <c r="N161" s="26">
        <f>IFERROR((VLOOKUP(M161,guarnizioni!G:H,2,FALSE)),0)</f>
        <v>0</v>
      </c>
      <c r="O161" s="26"/>
      <c r="P161" s="26">
        <f>IFERROR((VLOOKUP(O161,'IP55'!A:B,2,FALSE)),0)</f>
        <v>0</v>
      </c>
      <c r="Q161" s="26"/>
      <c r="R161" s="26"/>
      <c r="S161" s="26"/>
      <c r="T161" s="26"/>
      <c r="U161" s="26"/>
      <c r="V161" s="26" t="str">
        <f>IF(U161="ok",($E$20*0.06),"0,00")</f>
        <v>0,00</v>
      </c>
      <c r="W161" s="26" t="e">
        <f t="shared" si="38"/>
        <v>#VALUE!</v>
      </c>
      <c r="X161" s="26" t="e">
        <f t="shared" si="39"/>
        <v>#VALUE!</v>
      </c>
    </row>
    <row r="162" spans="1:24" s="72" customFormat="1" ht="14.25" customHeight="1" x14ac:dyDescent="0.2">
      <c r="A162" s="167">
        <v>6190004300000</v>
      </c>
      <c r="B162" s="42" t="s">
        <v>6871</v>
      </c>
      <c r="C162" s="40">
        <v>0.37</v>
      </c>
      <c r="D162" s="40">
        <v>0.5</v>
      </c>
      <c r="E162" s="24">
        <v>2426.94</v>
      </c>
      <c r="F162" s="35"/>
      <c r="G162" s="36">
        <f t="shared" si="35"/>
        <v>0</v>
      </c>
      <c r="H162" s="36">
        <f t="shared" si="36"/>
        <v>0</v>
      </c>
      <c r="I162" s="36">
        <f t="shared" si="37"/>
        <v>0</v>
      </c>
      <c r="K162" s="26"/>
      <c r="L162" s="26">
        <f>IFERROR((VLOOKUP(K162,tenute!D:E,2,FALSE)),0)</f>
        <v>0</v>
      </c>
      <c r="M162" s="26"/>
      <c r="N162" s="26">
        <f>IFERROR((VLOOKUP(M162,guarnizioni!G:H,2,FALSE)),0)</f>
        <v>0</v>
      </c>
      <c r="O162" s="26"/>
      <c r="P162" s="26">
        <f>IFERROR((VLOOKUP(O162,'IP55'!A:B,2,FALSE)),0)</f>
        <v>0</v>
      </c>
      <c r="Q162" s="26"/>
      <c r="R162" s="26"/>
      <c r="S162" s="26"/>
      <c r="T162" s="26"/>
      <c r="U162" s="26"/>
      <c r="V162" s="26" t="str">
        <f>IF(U162="ok",($E$21*0.06),"0,00")</f>
        <v>0,00</v>
      </c>
      <c r="W162" s="26" t="e">
        <f t="shared" si="38"/>
        <v>#VALUE!</v>
      </c>
      <c r="X162" s="26" t="e">
        <f t="shared" si="39"/>
        <v>#VALUE!</v>
      </c>
    </row>
    <row r="163" spans="1:24" s="72" customFormat="1" ht="14.25" customHeight="1" x14ac:dyDescent="0.2">
      <c r="A163" s="167">
        <v>6190006300000</v>
      </c>
      <c r="B163" s="42" t="s">
        <v>6872</v>
      </c>
      <c r="C163" s="40">
        <v>0.55000000000000004</v>
      </c>
      <c r="D163" s="40">
        <v>0.75</v>
      </c>
      <c r="E163" s="24">
        <v>2898.98</v>
      </c>
      <c r="F163" s="35"/>
      <c r="G163" s="36">
        <f t="shared" si="35"/>
        <v>0</v>
      </c>
      <c r="H163" s="36">
        <f t="shared" si="36"/>
        <v>0</v>
      </c>
      <c r="I163" s="36">
        <f t="shared" si="37"/>
        <v>0</v>
      </c>
      <c r="K163" s="26"/>
      <c r="L163" s="26">
        <f>IFERROR((VLOOKUP(K163,tenute!D:E,2,FALSE)),0)</f>
        <v>0</v>
      </c>
      <c r="M163" s="26"/>
      <c r="N163" s="26">
        <f>IFERROR((VLOOKUP(M163,guarnizioni!G:H,2,FALSE)),0)</f>
        <v>0</v>
      </c>
      <c r="O163" s="26"/>
      <c r="P163" s="26">
        <f>IFERROR((VLOOKUP(O163,'IP55'!A:B,2,FALSE)),0)</f>
        <v>0</v>
      </c>
      <c r="Q163" s="26"/>
      <c r="R163" s="26"/>
      <c r="S163" s="26"/>
      <c r="T163" s="26"/>
      <c r="U163" s="26"/>
      <c r="V163" s="26" t="str">
        <f>IF(U163="ok",($E$22*0.06),"0,00")</f>
        <v>0,00</v>
      </c>
      <c r="W163" s="26" t="e">
        <f t="shared" si="38"/>
        <v>#VALUE!</v>
      </c>
      <c r="X163" s="26" t="e">
        <f t="shared" si="39"/>
        <v>#VALUE!</v>
      </c>
    </row>
    <row r="164" spans="1:24" s="72" customFormat="1" ht="14.25" customHeight="1" x14ac:dyDescent="0.2">
      <c r="A164" s="167">
        <v>6190008400000</v>
      </c>
      <c r="B164" s="42" t="s">
        <v>5708</v>
      </c>
      <c r="C164" s="40">
        <v>0.75</v>
      </c>
      <c r="D164" s="40">
        <v>1</v>
      </c>
      <c r="E164" s="24">
        <v>3148.55</v>
      </c>
      <c r="F164" s="35"/>
      <c r="G164" s="36">
        <f t="shared" si="35"/>
        <v>0</v>
      </c>
      <c r="H164" s="36">
        <f t="shared" si="36"/>
        <v>0</v>
      </c>
      <c r="I164" s="36">
        <f t="shared" si="37"/>
        <v>0</v>
      </c>
      <c r="K164" s="26"/>
      <c r="L164" s="26">
        <f>IFERROR((VLOOKUP(K164,tenute!D:E,2,FALSE)),0)</f>
        <v>0</v>
      </c>
      <c r="M164" s="26"/>
      <c r="N164" s="26">
        <f>IFERROR((VLOOKUP(M164,guarnizioni!G:H,2,FALSE)),0)</f>
        <v>0</v>
      </c>
      <c r="O164" s="26"/>
      <c r="P164" s="26">
        <f>IFERROR((VLOOKUP(O164,'IP55'!A:B,2,FALSE)),0)</f>
        <v>0</v>
      </c>
      <c r="Q164" s="26"/>
      <c r="R164" s="26"/>
      <c r="S164" s="26"/>
      <c r="T164" s="26"/>
      <c r="U164" s="26"/>
      <c r="V164" s="26" t="str">
        <f>IF(U164="ok",($E$23*0.06),"0,00")</f>
        <v>0,00</v>
      </c>
      <c r="W164" s="26" t="e">
        <f t="shared" si="38"/>
        <v>#VALUE!</v>
      </c>
      <c r="X164" s="26" t="e">
        <f t="shared" si="39"/>
        <v>#VALUE!</v>
      </c>
    </row>
    <row r="165" spans="1:24" s="72" customFormat="1" ht="14.25" customHeight="1" x14ac:dyDescent="0.2">
      <c r="A165" s="167">
        <v>6190010300000</v>
      </c>
      <c r="B165" s="42" t="s">
        <v>6873</v>
      </c>
      <c r="C165" s="40">
        <v>0.37</v>
      </c>
      <c r="D165" s="40">
        <v>0.5</v>
      </c>
      <c r="E165" s="24">
        <v>2587.85</v>
      </c>
      <c r="F165" s="35"/>
      <c r="G165" s="36">
        <f t="shared" si="35"/>
        <v>0</v>
      </c>
      <c r="H165" s="36">
        <f t="shared" si="36"/>
        <v>0</v>
      </c>
      <c r="I165" s="36">
        <f t="shared" si="37"/>
        <v>0</v>
      </c>
      <c r="K165" s="26"/>
      <c r="L165" s="26">
        <f>IFERROR((VLOOKUP(K165,tenute!D:E,2,FALSE)),0)</f>
        <v>0</v>
      </c>
      <c r="M165" s="26"/>
      <c r="N165" s="26">
        <f>IFERROR((VLOOKUP(M165,guarnizioni!G:H,2,FALSE)),0)</f>
        <v>0</v>
      </c>
      <c r="O165" s="26"/>
      <c r="P165" s="26">
        <f>IFERROR((VLOOKUP(O165,'IP55'!A:B,2,FALSE)),0)</f>
        <v>0</v>
      </c>
      <c r="Q165" s="26"/>
      <c r="R165" s="26"/>
      <c r="S165" s="26"/>
      <c r="T165" s="26"/>
      <c r="U165" s="26"/>
      <c r="V165" s="26" t="str">
        <f>IF(U165="ok",($E$24*0.06),"0,00")</f>
        <v>0,00</v>
      </c>
      <c r="W165" s="26" t="e">
        <f t="shared" si="38"/>
        <v>#VALUE!</v>
      </c>
      <c r="X165" s="26" t="e">
        <f t="shared" si="39"/>
        <v>#VALUE!</v>
      </c>
    </row>
    <row r="166" spans="1:24" s="72" customFormat="1" ht="14.25" customHeight="1" x14ac:dyDescent="0.2">
      <c r="A166" s="167">
        <v>6190012300000</v>
      </c>
      <c r="B166" s="42" t="s">
        <v>6874</v>
      </c>
      <c r="C166" s="40">
        <v>0.55000000000000004</v>
      </c>
      <c r="D166" s="40">
        <v>0.75</v>
      </c>
      <c r="E166" s="24">
        <v>2618.41</v>
      </c>
      <c r="F166" s="35"/>
      <c r="G166" s="36">
        <f t="shared" si="35"/>
        <v>0</v>
      </c>
      <c r="H166" s="36">
        <f t="shared" si="36"/>
        <v>0</v>
      </c>
      <c r="I166" s="36">
        <f t="shared" si="37"/>
        <v>0</v>
      </c>
      <c r="K166" s="26"/>
      <c r="L166" s="26">
        <f>IFERROR((VLOOKUP(K166,tenute!D:E,2,FALSE)),0)</f>
        <v>0</v>
      </c>
      <c r="M166" s="26"/>
      <c r="N166" s="26">
        <f>IFERROR((VLOOKUP(M166,guarnizioni!G:H,2,FALSE)),0)</f>
        <v>0</v>
      </c>
      <c r="O166" s="26"/>
      <c r="P166" s="26">
        <f>IFERROR((VLOOKUP(O166,'IP55'!A:B,2,FALSE)),0)</f>
        <v>0</v>
      </c>
      <c r="Q166" s="26"/>
      <c r="R166" s="26"/>
      <c r="S166" s="26"/>
      <c r="T166" s="26"/>
      <c r="U166" s="26"/>
      <c r="V166" s="26" t="str">
        <f>IF(U166="ok",($E$25*0.06),"0,00")</f>
        <v>0,00</v>
      </c>
      <c r="W166" s="26" t="e">
        <f t="shared" si="38"/>
        <v>#VALUE!</v>
      </c>
      <c r="X166" s="26" t="e">
        <f t="shared" si="39"/>
        <v>#VALUE!</v>
      </c>
    </row>
    <row r="167" spans="1:24" s="72" customFormat="1" ht="14.25" customHeight="1" x14ac:dyDescent="0.2">
      <c r="A167" s="167">
        <v>6190014400000</v>
      </c>
      <c r="B167" s="42" t="s">
        <v>5709</v>
      </c>
      <c r="C167" s="40">
        <v>0.75</v>
      </c>
      <c r="D167" s="40">
        <v>1</v>
      </c>
      <c r="E167" s="24">
        <v>2854.65</v>
      </c>
      <c r="F167" s="35"/>
      <c r="G167" s="36">
        <f t="shared" si="35"/>
        <v>0</v>
      </c>
      <c r="H167" s="36">
        <f t="shared" si="36"/>
        <v>0</v>
      </c>
      <c r="I167" s="36">
        <f t="shared" si="37"/>
        <v>0</v>
      </c>
      <c r="K167" s="26"/>
      <c r="L167" s="26">
        <f>IFERROR((VLOOKUP(K167,tenute!D:E,2,FALSE)),0)</f>
        <v>0</v>
      </c>
      <c r="M167" s="26"/>
      <c r="N167" s="26">
        <f>IFERROR((VLOOKUP(M167,guarnizioni!G:H,2,FALSE)),0)</f>
        <v>0</v>
      </c>
      <c r="O167" s="26"/>
      <c r="P167" s="26">
        <f>IFERROR((VLOOKUP(O167,'IP55'!A:B,2,FALSE)),0)</f>
        <v>0</v>
      </c>
      <c r="Q167" s="26"/>
      <c r="R167" s="26"/>
      <c r="S167" s="26"/>
      <c r="T167" s="26"/>
      <c r="U167" s="26"/>
      <c r="V167" s="26" t="str">
        <f>IF(U167="ok",($E$26*0.06),"0,00")</f>
        <v>0,00</v>
      </c>
      <c r="W167" s="26" t="e">
        <f t="shared" si="38"/>
        <v>#VALUE!</v>
      </c>
      <c r="X167" s="26" t="e">
        <f t="shared" si="39"/>
        <v>#VALUE!</v>
      </c>
    </row>
    <row r="168" spans="1:24" s="72" customFormat="1" ht="14.25" customHeight="1" x14ac:dyDescent="0.2">
      <c r="A168" s="167">
        <v>6190016400000</v>
      </c>
      <c r="B168" s="42" t="s">
        <v>5710</v>
      </c>
      <c r="C168" s="40">
        <v>1.1000000000000001</v>
      </c>
      <c r="D168" s="40">
        <v>1.5</v>
      </c>
      <c r="E168" s="24">
        <v>3480.94</v>
      </c>
      <c r="F168" s="35"/>
      <c r="G168" s="36">
        <f t="shared" si="35"/>
        <v>0</v>
      </c>
      <c r="H168" s="36">
        <f t="shared" si="36"/>
        <v>0</v>
      </c>
      <c r="I168" s="36">
        <f t="shared" si="37"/>
        <v>0</v>
      </c>
      <c r="K168" s="26"/>
      <c r="L168" s="26">
        <f>IFERROR((VLOOKUP(K168,tenute!D:E,2,FALSE)),0)</f>
        <v>0</v>
      </c>
      <c r="M168" s="26"/>
      <c r="N168" s="26">
        <f>IFERROR((VLOOKUP(M168,guarnizioni!G:H,2,FALSE)),0)</f>
        <v>0</v>
      </c>
      <c r="O168" s="26"/>
      <c r="P168" s="26">
        <f>IFERROR((VLOOKUP(O168,'IP55'!A:B,2,FALSE)),0)</f>
        <v>0</v>
      </c>
      <c r="Q168" s="26"/>
      <c r="R168" s="26"/>
      <c r="S168" s="26"/>
      <c r="T168" s="26"/>
      <c r="U168" s="26"/>
      <c r="V168" s="26" t="str">
        <f>IF(U168="ok",($E$27*0.06),"0,00")</f>
        <v>0,00</v>
      </c>
      <c r="W168" s="26" t="e">
        <f t="shared" si="38"/>
        <v>#VALUE!</v>
      </c>
      <c r="X168" s="26" t="e">
        <f t="shared" si="39"/>
        <v>#VALUE!</v>
      </c>
    </row>
    <row r="169" spans="1:24" s="72" customFormat="1" ht="14.25" customHeight="1" x14ac:dyDescent="0.2">
      <c r="A169" s="167">
        <v>6190018400000</v>
      </c>
      <c r="B169" s="42" t="s">
        <v>5711</v>
      </c>
      <c r="C169" s="40">
        <v>1.1000000000000001</v>
      </c>
      <c r="D169" s="40">
        <v>1.5</v>
      </c>
      <c r="E169" s="24">
        <v>3480.94</v>
      </c>
      <c r="F169" s="35"/>
      <c r="G169" s="36">
        <f t="shared" si="35"/>
        <v>0</v>
      </c>
      <c r="H169" s="36">
        <f t="shared" si="36"/>
        <v>0</v>
      </c>
      <c r="I169" s="36">
        <f t="shared" si="37"/>
        <v>0</v>
      </c>
      <c r="K169" s="26"/>
      <c r="L169" s="26">
        <f>IFERROR((VLOOKUP(K169,tenute!D:E,2,FALSE)),0)</f>
        <v>0</v>
      </c>
      <c r="M169" s="26"/>
      <c r="N169" s="26">
        <f>IFERROR((VLOOKUP(M169,guarnizioni!G:H,2,FALSE)),0)</f>
        <v>0</v>
      </c>
      <c r="O169" s="26"/>
      <c r="P169" s="26">
        <f>IFERROR((VLOOKUP(O169,'IP55'!A:B,2,FALSE)),0)</f>
        <v>0</v>
      </c>
      <c r="Q169" s="26"/>
      <c r="R169" s="26"/>
      <c r="S169" s="26"/>
      <c r="T169" s="26"/>
      <c r="U169" s="26"/>
      <c r="V169" s="26" t="str">
        <f>IF(U169="ok",($E$28*0.06),"0,00")</f>
        <v>0,00</v>
      </c>
      <c r="W169" s="26" t="e">
        <f t="shared" si="38"/>
        <v>#VALUE!</v>
      </c>
      <c r="X169" s="26" t="e">
        <f t="shared" si="39"/>
        <v>#VALUE!</v>
      </c>
    </row>
    <row r="170" spans="1:24" s="41" customFormat="1" ht="14.25" customHeight="1" x14ac:dyDescent="0.2">
      <c r="A170" s="167">
        <v>6190020300000</v>
      </c>
      <c r="B170" s="42" t="s">
        <v>5712</v>
      </c>
      <c r="C170" s="40">
        <v>1.5</v>
      </c>
      <c r="D170" s="40">
        <v>2</v>
      </c>
      <c r="E170" s="24">
        <v>5080.03</v>
      </c>
      <c r="F170" s="35"/>
      <c r="G170" s="36">
        <f t="shared" si="35"/>
        <v>0</v>
      </c>
      <c r="H170" s="36">
        <f t="shared" si="36"/>
        <v>0</v>
      </c>
      <c r="I170" s="36">
        <f t="shared" si="37"/>
        <v>0</v>
      </c>
      <c r="K170" s="26"/>
      <c r="L170" s="26">
        <f>IFERROR((VLOOKUP(K170,tenute!D:E,2,FALSE)),0)</f>
        <v>0</v>
      </c>
      <c r="M170" s="26"/>
      <c r="N170" s="26">
        <f>IFERROR((VLOOKUP(M170,guarnizioni!G:H,2,FALSE)),0)</f>
        <v>0</v>
      </c>
      <c r="O170" s="26"/>
      <c r="P170" s="26">
        <f>IFERROR((VLOOKUP(O170,'IP55'!A:B,2,FALSE)),0)</f>
        <v>0</v>
      </c>
      <c r="Q170" s="26"/>
      <c r="R170" s="26"/>
      <c r="S170" s="26"/>
      <c r="T170" s="26"/>
      <c r="U170" s="26"/>
      <c r="V170" s="26" t="str">
        <f>IF(U170="ok",($E$29*0.06),"0,00")</f>
        <v>0,00</v>
      </c>
      <c r="W170" s="26" t="e">
        <f t="shared" si="38"/>
        <v>#VALUE!</v>
      </c>
      <c r="X170" s="26" t="e">
        <f t="shared" si="39"/>
        <v>#VALUE!</v>
      </c>
    </row>
    <row r="171" spans="1:24" s="41" customFormat="1" ht="14.25" customHeight="1" x14ac:dyDescent="0.2">
      <c r="A171" s="167">
        <v>6190024300000</v>
      </c>
      <c r="B171" s="42" t="s">
        <v>5713</v>
      </c>
      <c r="C171" s="40">
        <v>2.2000000000000002</v>
      </c>
      <c r="D171" s="40">
        <v>3</v>
      </c>
      <c r="E171" s="24">
        <v>5220.6400000000003</v>
      </c>
      <c r="F171" s="35"/>
      <c r="G171" s="36">
        <f t="shared" si="35"/>
        <v>0</v>
      </c>
      <c r="H171" s="36">
        <f t="shared" si="36"/>
        <v>0</v>
      </c>
      <c r="I171" s="36">
        <f t="shared" si="37"/>
        <v>0</v>
      </c>
      <c r="K171" s="26"/>
      <c r="L171" s="26">
        <f>IFERROR((VLOOKUP(K171,tenute!D:E,2,FALSE)),0)</f>
        <v>0</v>
      </c>
      <c r="M171" s="26"/>
      <c r="N171" s="26">
        <f>IFERROR((VLOOKUP(M171,guarnizioni!G:H,2,FALSE)),0)</f>
        <v>0</v>
      </c>
      <c r="O171" s="26"/>
      <c r="P171" s="26">
        <f>IFERROR((VLOOKUP(O171,'IP55'!A:B,2,FALSE)),0)</f>
        <v>0</v>
      </c>
      <c r="Q171" s="26"/>
      <c r="R171" s="26"/>
      <c r="S171" s="26"/>
      <c r="T171" s="26"/>
      <c r="U171" s="26"/>
      <c r="V171" s="26" t="str">
        <f>IF(U171="ok",($E$30*0.06),"0,00")</f>
        <v>0,00</v>
      </c>
      <c r="W171" s="26" t="e">
        <f t="shared" si="38"/>
        <v>#VALUE!</v>
      </c>
      <c r="X171" s="26" t="e">
        <f t="shared" si="39"/>
        <v>#VALUE!</v>
      </c>
    </row>
    <row r="172" spans="1:24" s="41" customFormat="1" ht="14.25" customHeight="1" x14ac:dyDescent="0.2">
      <c r="A172" s="167">
        <v>6190028200000</v>
      </c>
      <c r="B172" s="42" t="s">
        <v>5714</v>
      </c>
      <c r="C172" s="40">
        <v>3</v>
      </c>
      <c r="D172" s="40">
        <v>4</v>
      </c>
      <c r="E172" s="24">
        <v>5391.87</v>
      </c>
      <c r="F172" s="35"/>
      <c r="G172" s="36">
        <f t="shared" si="35"/>
        <v>0</v>
      </c>
      <c r="H172" s="36">
        <f t="shared" si="36"/>
        <v>0</v>
      </c>
      <c r="I172" s="36">
        <f t="shared" si="37"/>
        <v>0</v>
      </c>
      <c r="K172" s="26"/>
      <c r="L172" s="26">
        <f>IFERROR((VLOOKUP(K172,tenute!D:E,2,FALSE)),0)</f>
        <v>0</v>
      </c>
      <c r="M172" s="26"/>
      <c r="N172" s="26">
        <f>IFERROR((VLOOKUP(M172,guarnizioni!G:H,2,FALSE)),0)</f>
        <v>0</v>
      </c>
      <c r="O172" s="26"/>
      <c r="P172" s="26">
        <f>IFERROR((VLOOKUP(O172,'IP55'!A:B,2,FALSE)),0)</f>
        <v>0</v>
      </c>
      <c r="Q172" s="26"/>
      <c r="R172" s="26"/>
      <c r="S172" s="26"/>
      <c r="T172" s="26"/>
      <c r="U172" s="26"/>
      <c r="V172" s="26" t="str">
        <f>IF(U172="ok",($E$31*0.06),"0,00")</f>
        <v>0,00</v>
      </c>
      <c r="W172" s="26" t="e">
        <f t="shared" si="38"/>
        <v>#VALUE!</v>
      </c>
      <c r="X172" s="26" t="e">
        <f t="shared" si="39"/>
        <v>#VALUE!</v>
      </c>
    </row>
    <row r="173" spans="1:24" s="41" customFormat="1" ht="14.25" customHeight="1" x14ac:dyDescent="0.2">
      <c r="A173" s="167">
        <v>6190032400000</v>
      </c>
      <c r="B173" s="42" t="s">
        <v>5715</v>
      </c>
      <c r="C173" s="40">
        <v>1.1000000000000001</v>
      </c>
      <c r="D173" s="40">
        <v>1.5</v>
      </c>
      <c r="E173" s="24">
        <v>3441.18</v>
      </c>
      <c r="F173" s="35"/>
      <c r="G173" s="36">
        <f t="shared" si="35"/>
        <v>0</v>
      </c>
      <c r="H173" s="36">
        <f t="shared" si="36"/>
        <v>0</v>
      </c>
      <c r="I173" s="36">
        <f t="shared" si="37"/>
        <v>0</v>
      </c>
      <c r="K173" s="26"/>
      <c r="L173" s="26">
        <f>IFERROR((VLOOKUP(K173,tenute!D:E,2,FALSE)),0)</f>
        <v>0</v>
      </c>
      <c r="M173" s="26"/>
      <c r="N173" s="26">
        <f>IFERROR((VLOOKUP(M173,guarnizioni!G:H,2,FALSE)),0)</f>
        <v>0</v>
      </c>
      <c r="O173" s="26"/>
      <c r="P173" s="26">
        <f>IFERROR((VLOOKUP(O173,'IP55'!A:B,2,FALSE)),0)</f>
        <v>0</v>
      </c>
      <c r="Q173" s="26"/>
      <c r="R173" s="26"/>
      <c r="S173" s="26"/>
      <c r="T173" s="26"/>
      <c r="U173" s="26"/>
      <c r="V173" s="26" t="str">
        <f>IF(U173="ok",($E$32*0.06),"0,00")</f>
        <v>0,00</v>
      </c>
      <c r="W173" s="26" t="e">
        <f t="shared" si="38"/>
        <v>#VALUE!</v>
      </c>
      <c r="X173" s="26" t="e">
        <f t="shared" si="39"/>
        <v>#VALUE!</v>
      </c>
    </row>
    <row r="174" spans="1:24" s="41" customFormat="1" ht="14.25" customHeight="1" x14ac:dyDescent="0.2">
      <c r="A174" s="167">
        <v>6190034400000</v>
      </c>
      <c r="B174" s="42" t="s">
        <v>5716</v>
      </c>
      <c r="C174" s="40">
        <v>1.1000000000000001</v>
      </c>
      <c r="D174" s="40">
        <v>1.5</v>
      </c>
      <c r="E174" s="24">
        <v>3441.18</v>
      </c>
      <c r="F174" s="35"/>
      <c r="G174" s="36">
        <f t="shared" si="35"/>
        <v>0</v>
      </c>
      <c r="H174" s="36">
        <f t="shared" si="36"/>
        <v>0</v>
      </c>
      <c r="I174" s="36">
        <f t="shared" si="37"/>
        <v>0</v>
      </c>
      <c r="K174" s="26"/>
      <c r="L174" s="26">
        <f>IFERROR((VLOOKUP(K174,tenute!D:E,2,FALSE)),0)</f>
        <v>0</v>
      </c>
      <c r="M174" s="26"/>
      <c r="N174" s="26">
        <f>IFERROR((VLOOKUP(M174,guarnizioni!G:H,2,FALSE)),0)</f>
        <v>0</v>
      </c>
      <c r="O174" s="26"/>
      <c r="P174" s="26">
        <f>IFERROR((VLOOKUP(O174,'IP55'!A:B,2,FALSE)),0)</f>
        <v>0</v>
      </c>
      <c r="Q174" s="26"/>
      <c r="R174" s="26"/>
      <c r="S174" s="26"/>
      <c r="T174" s="26"/>
      <c r="U174" s="26"/>
      <c r="V174" s="26" t="str">
        <f>IF(U174="ok",($E$33*0.06),"0,00")</f>
        <v>0,00</v>
      </c>
      <c r="W174" s="26"/>
      <c r="X174" s="26">
        <f t="shared" si="39"/>
        <v>0</v>
      </c>
    </row>
    <row r="175" spans="1:24" s="41" customFormat="1" ht="14.25" customHeight="1" x14ac:dyDescent="0.2">
      <c r="A175" s="167">
        <v>6190046030000</v>
      </c>
      <c r="B175" s="42" t="s">
        <v>5717</v>
      </c>
      <c r="C175" s="40">
        <v>2.2000000000000002</v>
      </c>
      <c r="D175" s="40">
        <v>3</v>
      </c>
      <c r="E175" s="24">
        <v>5571.38</v>
      </c>
      <c r="F175" s="35"/>
      <c r="G175" s="36">
        <f t="shared" si="35"/>
        <v>0</v>
      </c>
      <c r="H175" s="36">
        <f t="shared" si="36"/>
        <v>0</v>
      </c>
      <c r="I175" s="36">
        <f t="shared" si="37"/>
        <v>0</v>
      </c>
      <c r="K175" s="26"/>
      <c r="L175" s="26">
        <f>IFERROR((VLOOKUP(K175,tenute!D:E,2,FALSE)),0)</f>
        <v>0</v>
      </c>
      <c r="M175" s="26"/>
      <c r="N175" s="26">
        <f>IFERROR((VLOOKUP(M175,guarnizioni!G:H,2,FALSE)),0)</f>
        <v>0</v>
      </c>
      <c r="O175" s="26"/>
      <c r="P175" s="26">
        <f>IFERROR((VLOOKUP(O175,'IP55'!A:B,2,FALSE)),0)</f>
        <v>0</v>
      </c>
      <c r="Q175" s="26"/>
      <c r="R175" s="26"/>
      <c r="S175" s="26"/>
      <c r="T175" s="26"/>
      <c r="U175" s="26"/>
      <c r="V175" s="26" t="str">
        <f t="shared" ref="V175:V189" si="40">IF(U175="ok",(E37*0.06),"0,00")</f>
        <v>0,00</v>
      </c>
      <c r="W175" s="26" t="e">
        <f t="shared" si="38"/>
        <v>#VALUE!</v>
      </c>
      <c r="X175" s="26" t="e">
        <f t="shared" si="39"/>
        <v>#VALUE!</v>
      </c>
    </row>
    <row r="176" spans="1:24" s="41" customFormat="1" ht="14.25" customHeight="1" x14ac:dyDescent="0.2">
      <c r="A176" s="167">
        <v>6190046300000</v>
      </c>
      <c r="B176" s="42" t="s">
        <v>5718</v>
      </c>
      <c r="C176" s="40">
        <v>2.2000000000000002</v>
      </c>
      <c r="D176" s="40">
        <v>3</v>
      </c>
      <c r="E176" s="24">
        <v>5571.38</v>
      </c>
      <c r="F176" s="35"/>
      <c r="G176" s="36">
        <f t="shared" si="35"/>
        <v>0</v>
      </c>
      <c r="H176" s="36">
        <f t="shared" si="36"/>
        <v>0</v>
      </c>
      <c r="I176" s="36">
        <f t="shared" si="37"/>
        <v>0</v>
      </c>
      <c r="L176" s="26">
        <f>IFERROR((VLOOKUP(K179,tenute!D:E,2,FALSE)),0)</f>
        <v>0</v>
      </c>
      <c r="M176" s="26"/>
      <c r="N176" s="26">
        <f>IFERROR((VLOOKUP(M176,guarnizioni!G:H,2,FALSE)),0)</f>
        <v>0</v>
      </c>
      <c r="O176" s="26"/>
      <c r="P176" s="26">
        <f>IFERROR((VLOOKUP(O176,'IP55'!A:B,2,FALSE)),0)</f>
        <v>0</v>
      </c>
      <c r="Q176" s="26"/>
      <c r="R176" s="26"/>
      <c r="S176" s="26"/>
      <c r="T176" s="26"/>
      <c r="U176" s="26"/>
      <c r="V176" s="26" t="str">
        <f t="shared" si="40"/>
        <v>0,00</v>
      </c>
      <c r="W176" s="26" t="e">
        <f t="shared" si="38"/>
        <v>#VALUE!</v>
      </c>
      <c r="X176" s="26" t="e">
        <f t="shared" si="39"/>
        <v>#VALUE!</v>
      </c>
    </row>
    <row r="177" spans="1:24" s="41" customFormat="1" ht="14.25" customHeight="1" x14ac:dyDescent="0.2">
      <c r="A177" s="167">
        <v>6190050200000</v>
      </c>
      <c r="B177" s="42" t="s">
        <v>5719</v>
      </c>
      <c r="C177" s="40">
        <v>3</v>
      </c>
      <c r="D177" s="40">
        <v>4</v>
      </c>
      <c r="E177" s="24">
        <v>5742.58</v>
      </c>
      <c r="F177" s="35"/>
      <c r="G177" s="36">
        <f t="shared" si="35"/>
        <v>0</v>
      </c>
      <c r="H177" s="36">
        <f t="shared" si="36"/>
        <v>0</v>
      </c>
      <c r="I177" s="36">
        <f t="shared" si="37"/>
        <v>0</v>
      </c>
      <c r="K177" s="26"/>
      <c r="L177" s="26">
        <f>IFERROR((VLOOKUP(K177,tenute!D:E,2,FALSE)),0)</f>
        <v>0</v>
      </c>
      <c r="M177" s="26"/>
      <c r="N177" s="26">
        <f>IFERROR((VLOOKUP(M177,guarnizioni!G:H,2,FALSE)),0)</f>
        <v>0</v>
      </c>
      <c r="O177" s="26"/>
      <c r="P177" s="26">
        <f>IFERROR((VLOOKUP(O177,'IP55'!A:B,2,FALSE)),0)</f>
        <v>0</v>
      </c>
      <c r="Q177" s="26"/>
      <c r="R177" s="26"/>
      <c r="S177" s="26"/>
      <c r="T177" s="26"/>
      <c r="U177" s="26"/>
      <c r="V177" s="26" t="str">
        <f t="shared" si="40"/>
        <v>0,00</v>
      </c>
      <c r="W177" s="26" t="e">
        <f t="shared" si="38"/>
        <v>#VALUE!</v>
      </c>
      <c r="X177" s="26" t="e">
        <f t="shared" si="39"/>
        <v>#VALUE!</v>
      </c>
    </row>
    <row r="178" spans="1:24" s="41" customFormat="1" ht="14.25" customHeight="1" x14ac:dyDescent="0.2">
      <c r="A178" s="167">
        <v>6190056200000</v>
      </c>
      <c r="B178" s="42" t="s">
        <v>5720</v>
      </c>
      <c r="C178" s="40">
        <v>4</v>
      </c>
      <c r="D178" s="40">
        <v>5.5</v>
      </c>
      <c r="E178" s="24">
        <v>5959.44</v>
      </c>
      <c r="F178" s="35"/>
      <c r="G178" s="36">
        <f t="shared" si="35"/>
        <v>0</v>
      </c>
      <c r="H178" s="36">
        <f t="shared" si="36"/>
        <v>0</v>
      </c>
      <c r="I178" s="36">
        <f t="shared" si="37"/>
        <v>0</v>
      </c>
      <c r="K178" s="26"/>
      <c r="L178" s="26">
        <f>IFERROR((VLOOKUP(K178,tenute!D:E,2,FALSE)),0)</f>
        <v>0</v>
      </c>
      <c r="M178" s="26"/>
      <c r="N178" s="26">
        <f>IFERROR((VLOOKUP(M178,guarnizioni!G:H,2,FALSE)),0)</f>
        <v>0</v>
      </c>
      <c r="O178" s="26"/>
      <c r="P178" s="26">
        <f>IFERROR((VLOOKUP(O178,'IP55'!A:B,2,FALSE)),0)</f>
        <v>0</v>
      </c>
      <c r="Q178" s="26"/>
      <c r="R178" s="26"/>
      <c r="S178" s="26"/>
      <c r="T178" s="26"/>
      <c r="U178" s="26"/>
      <c r="V178" s="26" t="str">
        <f t="shared" si="40"/>
        <v>0,00</v>
      </c>
      <c r="W178" s="26" t="e">
        <f t="shared" si="38"/>
        <v>#VALUE!</v>
      </c>
      <c r="X178" s="26" t="e">
        <f t="shared" si="39"/>
        <v>#VALUE!</v>
      </c>
    </row>
    <row r="179" spans="1:24" s="41" customFormat="1" ht="14.25" customHeight="1" x14ac:dyDescent="0.2">
      <c r="A179" s="167">
        <v>6190058500000</v>
      </c>
      <c r="B179" s="42" t="s">
        <v>5721</v>
      </c>
      <c r="C179" s="40">
        <v>1.1000000000000001</v>
      </c>
      <c r="D179" s="40">
        <v>1.5</v>
      </c>
      <c r="E179" s="24">
        <v>4036.2</v>
      </c>
      <c r="F179" s="35"/>
      <c r="G179" s="36">
        <f t="shared" si="35"/>
        <v>0</v>
      </c>
      <c r="H179" s="36">
        <f t="shared" si="36"/>
        <v>0</v>
      </c>
      <c r="I179" s="36">
        <f t="shared" si="37"/>
        <v>0</v>
      </c>
      <c r="K179" s="26"/>
      <c r="L179" s="26">
        <f>IFERROR((VLOOKUP(#REF!,tenute!D:E,2,FALSE)),0)</f>
        <v>0</v>
      </c>
      <c r="M179" s="26"/>
      <c r="N179" s="26">
        <f>IFERROR((VLOOKUP(M179,guarnizioni!G:H,2,FALSE)),0)</f>
        <v>0</v>
      </c>
      <c r="O179" s="26"/>
      <c r="P179" s="26">
        <f>IFERROR((VLOOKUP(O179,'IP55'!A:B,2,FALSE)),0)</f>
        <v>0</v>
      </c>
      <c r="Q179" s="26"/>
      <c r="R179" s="26"/>
      <c r="S179" s="26"/>
      <c r="T179" s="26"/>
      <c r="U179" s="26"/>
      <c r="V179" s="26" t="str">
        <f t="shared" si="40"/>
        <v>0,00</v>
      </c>
      <c r="W179" s="26" t="e">
        <f t="shared" si="38"/>
        <v>#VALUE!</v>
      </c>
      <c r="X179" s="26" t="e">
        <f t="shared" si="39"/>
        <v>#VALUE!</v>
      </c>
    </row>
    <row r="180" spans="1:24" s="41" customFormat="1" ht="14.25" customHeight="1" x14ac:dyDescent="0.2">
      <c r="A180" s="167">
        <v>6190060500000</v>
      </c>
      <c r="B180" s="42" t="s">
        <v>5722</v>
      </c>
      <c r="C180" s="40">
        <v>1.1000000000000001</v>
      </c>
      <c r="D180" s="40">
        <v>1.5</v>
      </c>
      <c r="E180" s="24">
        <v>4036.2</v>
      </c>
      <c r="F180" s="35"/>
      <c r="G180" s="36">
        <f t="shared" si="35"/>
        <v>0</v>
      </c>
      <c r="H180" s="36">
        <f t="shared" si="36"/>
        <v>0</v>
      </c>
      <c r="I180" s="36">
        <f t="shared" si="37"/>
        <v>0</v>
      </c>
      <c r="K180" s="26"/>
      <c r="L180" s="26">
        <f>IFERROR((VLOOKUP(K180,tenute!D:E,2,FALSE)),0)</f>
        <v>0</v>
      </c>
      <c r="M180" s="26"/>
      <c r="N180" s="26">
        <f>IFERROR((VLOOKUP(M180,guarnizioni!G:H,2,FALSE)),0)</f>
        <v>0</v>
      </c>
      <c r="O180" s="26"/>
      <c r="P180" s="26">
        <f>IFERROR((VLOOKUP(O180,'IP55'!A:B,2,FALSE)),0)</f>
        <v>0</v>
      </c>
      <c r="Q180" s="26"/>
      <c r="R180" s="26"/>
      <c r="S180" s="26"/>
      <c r="T180" s="26"/>
      <c r="U180" s="26"/>
      <c r="V180" s="26" t="str">
        <f t="shared" si="40"/>
        <v>0,00</v>
      </c>
      <c r="W180" s="26" t="e">
        <f t="shared" si="38"/>
        <v>#VALUE!</v>
      </c>
      <c r="X180" s="26" t="e">
        <f t="shared" si="39"/>
        <v>#VALUE!</v>
      </c>
    </row>
    <row r="181" spans="1:24" s="41" customFormat="1" ht="14.25" customHeight="1" x14ac:dyDescent="0.2">
      <c r="A181" s="167">
        <v>6190062500000</v>
      </c>
      <c r="B181" s="42" t="s">
        <v>5723</v>
      </c>
      <c r="C181" s="40">
        <v>1.5</v>
      </c>
      <c r="D181" s="40">
        <v>2</v>
      </c>
      <c r="E181" s="24">
        <v>4257.75</v>
      </c>
      <c r="F181" s="35"/>
      <c r="G181" s="36">
        <f t="shared" si="35"/>
        <v>0</v>
      </c>
      <c r="H181" s="36">
        <f t="shared" si="36"/>
        <v>0</v>
      </c>
      <c r="I181" s="36">
        <f t="shared" si="37"/>
        <v>0</v>
      </c>
      <c r="K181" s="26"/>
      <c r="L181" s="26">
        <f>IFERROR((VLOOKUP(K181,tenute!D:E,2,FALSE)),0)</f>
        <v>0</v>
      </c>
      <c r="M181" s="26"/>
      <c r="N181" s="26">
        <f>IFERROR((VLOOKUP(M181,guarnizioni!G:H,2,FALSE)),0)</f>
        <v>0</v>
      </c>
      <c r="O181" s="26"/>
      <c r="P181" s="26">
        <f>IFERROR((VLOOKUP(O181,'IP55'!A:B,2,FALSE)),0)</f>
        <v>0</v>
      </c>
      <c r="Q181" s="26"/>
      <c r="R181" s="26"/>
      <c r="S181" s="26"/>
      <c r="T181" s="26"/>
      <c r="U181" s="26"/>
      <c r="V181" s="26" t="str">
        <f t="shared" si="40"/>
        <v>0,00</v>
      </c>
      <c r="W181" s="26" t="e">
        <f t="shared" si="38"/>
        <v>#VALUE!</v>
      </c>
      <c r="X181" s="26" t="e">
        <f t="shared" si="39"/>
        <v>#VALUE!</v>
      </c>
    </row>
    <row r="182" spans="1:24" s="41" customFormat="1" ht="14.25" customHeight="1" x14ac:dyDescent="0.2">
      <c r="A182" s="167" t="s">
        <v>6879</v>
      </c>
      <c r="B182" s="42" t="s">
        <v>5724</v>
      </c>
      <c r="C182" s="40">
        <v>2.2000000000000002</v>
      </c>
      <c r="D182" s="40">
        <v>3</v>
      </c>
      <c r="E182" s="24">
        <v>4399.96</v>
      </c>
      <c r="F182" s="35"/>
      <c r="G182" s="36">
        <f t="shared" si="35"/>
        <v>0</v>
      </c>
      <c r="H182" s="36">
        <f>ROUND(E182*(G182),2)</f>
        <v>0</v>
      </c>
      <c r="I182" s="36">
        <f t="shared" si="37"/>
        <v>0</v>
      </c>
      <c r="K182" s="26"/>
      <c r="L182" s="26">
        <f>IFERROR((VLOOKUP(K182,tenute!D:E,2,FALSE)),0)</f>
        <v>0</v>
      </c>
      <c r="M182" s="26"/>
      <c r="N182" s="26">
        <f>IFERROR((VLOOKUP(M182,guarnizioni!G:H,2,FALSE)),0)</f>
        <v>0</v>
      </c>
      <c r="O182" s="26"/>
      <c r="P182" s="26">
        <f>IFERROR((VLOOKUP(O182,'IP55'!A:B,2,FALSE)),0)</f>
        <v>0</v>
      </c>
      <c r="Q182" s="26"/>
      <c r="R182" s="26"/>
      <c r="S182" s="26"/>
      <c r="T182" s="26"/>
      <c r="U182" s="26"/>
      <c r="V182" s="26" t="str">
        <f t="shared" si="40"/>
        <v>0,00</v>
      </c>
      <c r="W182" s="26" t="e">
        <f t="shared" si="38"/>
        <v>#VALUE!</v>
      </c>
      <c r="X182" s="26" t="e">
        <f t="shared" si="39"/>
        <v>#VALUE!</v>
      </c>
    </row>
    <row r="183" spans="1:24" s="41" customFormat="1" ht="14.25" customHeight="1" x14ac:dyDescent="0.2">
      <c r="A183" s="167">
        <v>6190066100000</v>
      </c>
      <c r="B183" s="42" t="s">
        <v>5725</v>
      </c>
      <c r="C183" s="40">
        <v>2.2000000000000002</v>
      </c>
      <c r="D183" s="40">
        <v>3</v>
      </c>
      <c r="E183" s="24">
        <v>4864.3599999999997</v>
      </c>
      <c r="F183" s="35"/>
      <c r="G183" s="36">
        <f t="shared" si="35"/>
        <v>0</v>
      </c>
      <c r="H183" s="36">
        <f t="shared" ref="H183:H196" si="41">ROUND(E183*(G183),2)</f>
        <v>0</v>
      </c>
      <c r="I183" s="36">
        <f t="shared" ref="I183:I196" si="42">H183*$I$10</f>
        <v>0</v>
      </c>
      <c r="K183" s="26"/>
      <c r="L183" s="26">
        <f>IFERROR((VLOOKUP(K183,tenute!D:E,2,FALSE)),0)</f>
        <v>0</v>
      </c>
      <c r="M183" s="26"/>
      <c r="N183" s="26">
        <f>IFERROR((VLOOKUP(M183,guarnizioni!G:H,2,FALSE)),0)</f>
        <v>0</v>
      </c>
      <c r="O183" s="26"/>
      <c r="P183" s="26">
        <f>IFERROR((VLOOKUP(O183,'IP55'!A:B,2,FALSE)),0)</f>
        <v>0</v>
      </c>
      <c r="Q183" s="26"/>
      <c r="R183" s="26"/>
      <c r="S183" s="26"/>
      <c r="T183" s="26"/>
      <c r="U183" s="26"/>
      <c r="V183" s="26" t="str">
        <f t="shared" si="40"/>
        <v>0,00</v>
      </c>
      <c r="W183" s="26" t="e">
        <f t="shared" si="38"/>
        <v>#VALUE!</v>
      </c>
      <c r="X183" s="26" t="e">
        <f t="shared" ref="X183:X196" si="43">W183*$I$8</f>
        <v>#VALUE!</v>
      </c>
    </row>
    <row r="184" spans="1:24" s="41" customFormat="1" ht="14.25" customHeight="1" x14ac:dyDescent="0.2">
      <c r="A184" s="167">
        <v>6190070100000</v>
      </c>
      <c r="B184" s="25" t="s">
        <v>5726</v>
      </c>
      <c r="C184" s="22">
        <v>3</v>
      </c>
      <c r="D184" s="22">
        <v>4</v>
      </c>
      <c r="E184" s="24">
        <v>5035.5600000000004</v>
      </c>
      <c r="F184" s="35"/>
      <c r="G184" s="36">
        <f t="shared" si="35"/>
        <v>0</v>
      </c>
      <c r="H184" s="36">
        <f t="shared" si="41"/>
        <v>0</v>
      </c>
      <c r="I184" s="36">
        <f t="shared" si="42"/>
        <v>0</v>
      </c>
      <c r="K184" s="26"/>
      <c r="L184" s="26">
        <f>IFERROR((VLOOKUP(K184,tenute!D:E,2,FALSE)),0)</f>
        <v>0</v>
      </c>
      <c r="M184" s="26"/>
      <c r="N184" s="26">
        <f>IFERROR((VLOOKUP(M184,guarnizioni!G:H,2,FALSE)),0)</f>
        <v>0</v>
      </c>
      <c r="O184" s="26"/>
      <c r="P184" s="26">
        <f>IFERROR((VLOOKUP(O184,'IP55'!A:B,2,FALSE)),0)</f>
        <v>0</v>
      </c>
      <c r="Q184" s="26"/>
      <c r="R184" s="26"/>
      <c r="S184" s="26"/>
      <c r="T184" s="26"/>
      <c r="U184" s="26"/>
      <c r="V184" s="26" t="str">
        <f t="shared" si="40"/>
        <v>0,00</v>
      </c>
      <c r="W184" s="26" t="e">
        <f t="shared" si="38"/>
        <v>#VALUE!</v>
      </c>
      <c r="X184" s="26" t="e">
        <f t="shared" si="43"/>
        <v>#VALUE!</v>
      </c>
    </row>
    <row r="185" spans="1:24" s="41" customFormat="1" ht="14.25" customHeight="1" x14ac:dyDescent="0.2">
      <c r="A185" s="167">
        <v>6190076300000</v>
      </c>
      <c r="B185" s="25" t="s">
        <v>5727</v>
      </c>
      <c r="C185" s="22">
        <v>4</v>
      </c>
      <c r="D185" s="22">
        <v>5.5</v>
      </c>
      <c r="E185" s="24">
        <v>7098.21</v>
      </c>
      <c r="F185" s="35"/>
      <c r="G185" s="36">
        <f t="shared" si="35"/>
        <v>0</v>
      </c>
      <c r="H185" s="36">
        <f t="shared" si="41"/>
        <v>0</v>
      </c>
      <c r="I185" s="36">
        <f t="shared" si="42"/>
        <v>0</v>
      </c>
      <c r="K185" s="26"/>
      <c r="L185" s="26">
        <f>IFERROR((VLOOKUP(K185,tenute!D:E,2,FALSE)),0)</f>
        <v>0</v>
      </c>
      <c r="M185" s="26"/>
      <c r="N185" s="26">
        <f>IFERROR((VLOOKUP(M185,guarnizioni!G:H,2,FALSE)),0)</f>
        <v>0</v>
      </c>
      <c r="O185" s="26"/>
      <c r="P185" s="26">
        <f>IFERROR((VLOOKUP(O185,'IP55'!A:B,2,FALSE)),0)</f>
        <v>0</v>
      </c>
      <c r="Q185" s="26"/>
      <c r="R185" s="26"/>
      <c r="S185" s="26"/>
      <c r="T185" s="26"/>
      <c r="U185" s="26"/>
      <c r="V185" s="26" t="str">
        <f t="shared" si="40"/>
        <v>0,00</v>
      </c>
      <c r="W185" s="26" t="e">
        <f t="shared" si="38"/>
        <v>#VALUE!</v>
      </c>
      <c r="X185" s="26" t="e">
        <f t="shared" si="43"/>
        <v>#VALUE!</v>
      </c>
    </row>
    <row r="186" spans="1:24" s="41" customFormat="1" ht="14.25" customHeight="1" x14ac:dyDescent="0.2">
      <c r="A186" s="167">
        <v>6190080400000</v>
      </c>
      <c r="B186" s="25" t="s">
        <v>5728</v>
      </c>
      <c r="C186" s="22">
        <v>5.5</v>
      </c>
      <c r="D186" s="22">
        <v>7.5</v>
      </c>
      <c r="E186" s="24">
        <v>8724.0499999999993</v>
      </c>
      <c r="F186" s="35"/>
      <c r="G186" s="36">
        <f t="shared" si="35"/>
        <v>0</v>
      </c>
      <c r="H186" s="36">
        <f t="shared" si="41"/>
        <v>0</v>
      </c>
      <c r="I186" s="36">
        <f t="shared" si="42"/>
        <v>0</v>
      </c>
      <c r="K186" s="26"/>
      <c r="L186" s="26">
        <f>IFERROR((VLOOKUP(K186,tenute!D:E,2,FALSE)),0)</f>
        <v>0</v>
      </c>
      <c r="M186" s="26"/>
      <c r="N186" s="26">
        <f>IFERROR((VLOOKUP(M186,guarnizioni!G:H,2,FALSE)),0)</f>
        <v>0</v>
      </c>
      <c r="O186" s="26"/>
      <c r="P186" s="26">
        <f>IFERROR((VLOOKUP(O186,'IP55'!A:B,2,FALSE)),0)</f>
        <v>0</v>
      </c>
      <c r="Q186" s="26"/>
      <c r="R186" s="26"/>
      <c r="S186" s="26"/>
      <c r="T186" s="26"/>
      <c r="U186" s="26"/>
      <c r="V186" s="26" t="str">
        <f t="shared" si="40"/>
        <v>0,00</v>
      </c>
      <c r="W186" s="26" t="e">
        <f t="shared" si="38"/>
        <v>#VALUE!</v>
      </c>
      <c r="X186" s="26" t="e">
        <f t="shared" si="43"/>
        <v>#VALUE!</v>
      </c>
    </row>
    <row r="187" spans="1:24" s="41" customFormat="1" ht="14.25" customHeight="1" x14ac:dyDescent="0.2">
      <c r="A187" s="167">
        <v>6190084300000</v>
      </c>
      <c r="B187" s="25" t="s">
        <v>5729</v>
      </c>
      <c r="C187" s="22">
        <v>5.5</v>
      </c>
      <c r="D187" s="22">
        <v>7.5</v>
      </c>
      <c r="E187" s="24">
        <v>12711.18</v>
      </c>
      <c r="F187" s="35"/>
      <c r="G187" s="36">
        <f t="shared" si="35"/>
        <v>0</v>
      </c>
      <c r="H187" s="36">
        <f t="shared" si="41"/>
        <v>0</v>
      </c>
      <c r="I187" s="36">
        <f t="shared" si="42"/>
        <v>0</v>
      </c>
      <c r="K187" s="26"/>
      <c r="L187" s="26">
        <f>IFERROR((VLOOKUP(K187,tenute!D:E,2,FALSE)),0)</f>
        <v>0</v>
      </c>
      <c r="M187" s="26"/>
      <c r="N187" s="26">
        <f>IFERROR((VLOOKUP(M187,guarnizioni!G:H,2,FALSE)),0)</f>
        <v>0</v>
      </c>
      <c r="O187" s="26"/>
      <c r="P187" s="26">
        <f>IFERROR((VLOOKUP(O187,'IP55'!A:B,2,FALSE)),0)</f>
        <v>0</v>
      </c>
      <c r="Q187" s="26"/>
      <c r="R187" s="26"/>
      <c r="S187" s="26"/>
      <c r="T187" s="26"/>
      <c r="U187" s="26"/>
      <c r="V187" s="26" t="str">
        <f t="shared" si="40"/>
        <v>0,00</v>
      </c>
      <c r="W187" s="26" t="e">
        <f t="shared" si="38"/>
        <v>#VALUE!</v>
      </c>
      <c r="X187" s="26" t="e">
        <f t="shared" si="43"/>
        <v>#VALUE!</v>
      </c>
    </row>
    <row r="188" spans="1:24" s="41" customFormat="1" ht="14.25" customHeight="1" x14ac:dyDescent="0.2">
      <c r="A188" s="167">
        <v>6190088300000</v>
      </c>
      <c r="B188" s="25" t="s">
        <v>5730</v>
      </c>
      <c r="C188" s="22">
        <v>7.5</v>
      </c>
      <c r="D188" s="22">
        <v>10</v>
      </c>
      <c r="E188" s="24">
        <v>12990.64</v>
      </c>
      <c r="F188" s="35"/>
      <c r="G188" s="36">
        <f t="shared" si="35"/>
        <v>0</v>
      </c>
      <c r="H188" s="36">
        <f t="shared" si="41"/>
        <v>0</v>
      </c>
      <c r="I188" s="36">
        <f t="shared" si="42"/>
        <v>0</v>
      </c>
      <c r="K188" s="26"/>
      <c r="L188" s="26">
        <f>IFERROR((VLOOKUP(K189,tenute!D:E,2,FALSE)),0)</f>
        <v>0</v>
      </c>
      <c r="M188" s="26"/>
      <c r="N188" s="26">
        <f>IFERROR((VLOOKUP(M188,guarnizioni!G:H,2,FALSE)),0)</f>
        <v>0</v>
      </c>
      <c r="O188" s="26"/>
      <c r="P188" s="26">
        <f>IFERROR((VLOOKUP(O188,'IP55'!A:B,2,FALSE)),0)</f>
        <v>0</v>
      </c>
      <c r="Q188" s="26"/>
      <c r="R188" s="26"/>
      <c r="S188" s="26"/>
      <c r="T188" s="26"/>
      <c r="U188" s="26"/>
      <c r="V188" s="26" t="str">
        <f t="shared" si="40"/>
        <v>0,00</v>
      </c>
      <c r="W188" s="26" t="e">
        <f t="shared" si="38"/>
        <v>#VALUE!</v>
      </c>
      <c r="X188" s="26" t="e">
        <f t="shared" si="43"/>
        <v>#VALUE!</v>
      </c>
    </row>
    <row r="189" spans="1:24" s="41" customFormat="1" ht="14.25" customHeight="1" x14ac:dyDescent="0.2">
      <c r="A189" s="167">
        <v>6190092300000</v>
      </c>
      <c r="B189" s="25" t="s">
        <v>5731</v>
      </c>
      <c r="C189" s="22">
        <v>9.1999999999999993</v>
      </c>
      <c r="D189" s="22">
        <v>12.5</v>
      </c>
      <c r="E189" s="24">
        <v>13302.77</v>
      </c>
      <c r="F189" s="35"/>
      <c r="G189" s="36">
        <f t="shared" si="35"/>
        <v>0</v>
      </c>
      <c r="H189" s="36">
        <f t="shared" si="41"/>
        <v>0</v>
      </c>
      <c r="I189" s="36">
        <f t="shared" si="42"/>
        <v>0</v>
      </c>
      <c r="K189" s="26"/>
      <c r="L189" s="26">
        <f>IFERROR((VLOOKUP(#REF!,tenute!D:E,2,FALSE)),0)</f>
        <v>0</v>
      </c>
      <c r="M189" s="26"/>
      <c r="N189" s="26">
        <f>IFERROR((VLOOKUP(M189,guarnizioni!G:H,2,FALSE)),0)</f>
        <v>0</v>
      </c>
      <c r="O189" s="26"/>
      <c r="P189" s="26">
        <f>IFERROR((VLOOKUP(O189,'IP55'!A:B,2,FALSE)),0)</f>
        <v>0</v>
      </c>
      <c r="Q189" s="26"/>
      <c r="R189" s="26"/>
      <c r="S189" s="26"/>
      <c r="T189" s="26"/>
      <c r="U189" s="26"/>
      <c r="V189" s="26" t="str">
        <f t="shared" si="40"/>
        <v>0,00</v>
      </c>
      <c r="W189" s="26" t="e">
        <f t="shared" si="38"/>
        <v>#VALUE!</v>
      </c>
      <c r="X189" s="26" t="e">
        <f t="shared" si="43"/>
        <v>#VALUE!</v>
      </c>
    </row>
    <row r="190" spans="1:24" s="41" customFormat="1" ht="14.25" customHeight="1" x14ac:dyDescent="0.2">
      <c r="A190" s="167">
        <v>6190104300000</v>
      </c>
      <c r="B190" s="25" t="s">
        <v>6875</v>
      </c>
      <c r="C190" s="22">
        <v>2.2000000000000002</v>
      </c>
      <c r="D190" s="22">
        <v>3</v>
      </c>
      <c r="E190" s="24">
        <v>5886.85</v>
      </c>
      <c r="F190" s="35"/>
      <c r="G190" s="36">
        <f t="shared" si="35"/>
        <v>0</v>
      </c>
      <c r="H190" s="36">
        <f t="shared" si="41"/>
        <v>0</v>
      </c>
      <c r="I190" s="36">
        <f t="shared" si="42"/>
        <v>0</v>
      </c>
      <c r="K190" s="26"/>
      <c r="L190" s="26">
        <f>IFERROR((VLOOKUP(K190,tenute!D:E,2,FALSE)),0)</f>
        <v>0</v>
      </c>
      <c r="M190" s="26"/>
      <c r="N190" s="26">
        <f>IFERROR((VLOOKUP(M190,guarnizioni!G:H,2,FALSE)),0)</f>
        <v>0</v>
      </c>
      <c r="O190" s="26"/>
      <c r="P190" s="26">
        <f>IFERROR((VLOOKUP(O190,'IP55'!A:B,2,FALSE)),0)</f>
        <v>0</v>
      </c>
      <c r="Q190" s="26"/>
      <c r="R190" s="26"/>
      <c r="S190" s="26"/>
      <c r="T190" s="26"/>
      <c r="U190" s="26"/>
      <c r="V190" s="26" t="str">
        <f>IF(U190="ok",($E$55*0.06),"0,00")</f>
        <v>0,00</v>
      </c>
      <c r="W190" s="26" t="e">
        <f t="shared" si="38"/>
        <v>#VALUE!</v>
      </c>
      <c r="X190" s="26" t="e">
        <f t="shared" si="43"/>
        <v>#VALUE!</v>
      </c>
    </row>
    <row r="191" spans="1:24" s="41" customFormat="1" ht="14.25" customHeight="1" x14ac:dyDescent="0.2">
      <c r="A191" s="167">
        <v>6190108300000</v>
      </c>
      <c r="B191" s="25" t="s">
        <v>6876</v>
      </c>
      <c r="C191" s="22">
        <v>3</v>
      </c>
      <c r="D191" s="22">
        <v>4</v>
      </c>
      <c r="E191" s="24">
        <v>5930.55</v>
      </c>
      <c r="F191" s="35"/>
      <c r="G191" s="36">
        <f t="shared" si="35"/>
        <v>0</v>
      </c>
      <c r="H191" s="36">
        <f t="shared" si="41"/>
        <v>0</v>
      </c>
      <c r="I191" s="36">
        <f t="shared" si="42"/>
        <v>0</v>
      </c>
      <c r="K191" s="26"/>
      <c r="L191" s="26">
        <f>IFERROR((VLOOKUP(K191,tenute!D:E,2,FALSE)),0)</f>
        <v>0</v>
      </c>
      <c r="M191" s="26"/>
      <c r="N191" s="26">
        <f>IFERROR((VLOOKUP(M191,guarnizioni!G:H,2,FALSE)),0)</f>
        <v>0</v>
      </c>
      <c r="O191" s="26"/>
      <c r="P191" s="26">
        <f>IFERROR((VLOOKUP(O191,'IP55'!A:B,2,FALSE)),0)</f>
        <v>0</v>
      </c>
      <c r="Q191" s="26"/>
      <c r="R191" s="26"/>
      <c r="S191" s="26"/>
      <c r="T191" s="26"/>
      <c r="U191" s="26"/>
      <c r="V191" s="26" t="str">
        <f>IF(U191="ok",($E$56*0.06),"0,00")</f>
        <v>0,00</v>
      </c>
      <c r="W191" s="26" t="e">
        <f t="shared" si="38"/>
        <v>#VALUE!</v>
      </c>
      <c r="X191" s="26" t="e">
        <f t="shared" si="43"/>
        <v>#VALUE!</v>
      </c>
    </row>
    <row r="192" spans="1:24" s="41" customFormat="1" ht="14.25" customHeight="1" x14ac:dyDescent="0.2">
      <c r="A192" s="167">
        <v>6190114300000</v>
      </c>
      <c r="B192" s="25" t="s">
        <v>6877</v>
      </c>
      <c r="C192" s="22">
        <v>4</v>
      </c>
      <c r="D192" s="22">
        <v>5.5</v>
      </c>
      <c r="E192" s="24">
        <v>6147.9</v>
      </c>
      <c r="F192" s="35"/>
      <c r="G192" s="36">
        <f t="shared" si="35"/>
        <v>0</v>
      </c>
      <c r="H192" s="36">
        <f t="shared" si="41"/>
        <v>0</v>
      </c>
      <c r="I192" s="36">
        <f t="shared" si="42"/>
        <v>0</v>
      </c>
      <c r="K192" s="26"/>
      <c r="L192" s="26">
        <f>IFERROR((VLOOKUP(K192,tenute!D:E,2,FALSE)),0)</f>
        <v>0</v>
      </c>
      <c r="M192" s="26"/>
      <c r="N192" s="26">
        <f>IFERROR((VLOOKUP(M192,guarnizioni!G:H,2,FALSE)),0)</f>
        <v>0</v>
      </c>
      <c r="O192" s="26"/>
      <c r="P192" s="26">
        <f>IFERROR((VLOOKUP(O192,'IP55'!A:B,2,FALSE)),0)</f>
        <v>0</v>
      </c>
      <c r="Q192" s="26"/>
      <c r="R192" s="26"/>
      <c r="S192" s="26"/>
      <c r="T192" s="26"/>
      <c r="U192" s="26"/>
      <c r="V192" s="26" t="str">
        <f>IF(U192="ok",($E$57*0.06),"0,00")</f>
        <v>0,00</v>
      </c>
      <c r="W192" s="26" t="e">
        <f t="shared" si="38"/>
        <v>#VALUE!</v>
      </c>
      <c r="X192" s="26" t="e">
        <f t="shared" si="43"/>
        <v>#VALUE!</v>
      </c>
    </row>
    <row r="193" spans="1:24" s="41" customFormat="1" ht="14.25" customHeight="1" x14ac:dyDescent="0.2">
      <c r="A193" s="167">
        <v>6190118200000</v>
      </c>
      <c r="B193" s="25" t="s">
        <v>5732</v>
      </c>
      <c r="C193" s="22">
        <v>4</v>
      </c>
      <c r="D193" s="22">
        <v>5.5</v>
      </c>
      <c r="E193" s="24">
        <v>7762.12</v>
      </c>
      <c r="F193" s="35"/>
      <c r="G193" s="36">
        <f t="shared" si="35"/>
        <v>0</v>
      </c>
      <c r="H193" s="36">
        <f t="shared" si="41"/>
        <v>0</v>
      </c>
      <c r="I193" s="36">
        <f t="shared" si="42"/>
        <v>0</v>
      </c>
      <c r="K193" s="26"/>
      <c r="L193" s="26">
        <f>IFERROR((VLOOKUP(K193,tenute!D:E,2,FALSE)),0)</f>
        <v>0</v>
      </c>
      <c r="M193" s="26"/>
      <c r="N193" s="26">
        <f>IFERROR((VLOOKUP(M193,guarnizioni!G:H,2,FALSE)),0)</f>
        <v>0</v>
      </c>
      <c r="O193" s="26"/>
      <c r="P193" s="26">
        <f>IFERROR((VLOOKUP(O193,'IP55'!A:B,2,FALSE)),0)</f>
        <v>0</v>
      </c>
      <c r="Q193" s="26"/>
      <c r="R193" s="26"/>
      <c r="S193" s="26"/>
      <c r="T193" s="26"/>
      <c r="U193" s="26"/>
      <c r="V193" s="26" t="str">
        <f>IF(U193="ok",($E$58*0.06),"0,00")</f>
        <v>0,00</v>
      </c>
      <c r="W193" s="26" t="e">
        <f t="shared" si="38"/>
        <v>#VALUE!</v>
      </c>
      <c r="X193" s="26" t="e">
        <f t="shared" si="43"/>
        <v>#VALUE!</v>
      </c>
    </row>
    <row r="194" spans="1:24" s="41" customFormat="1" ht="14.25" customHeight="1" x14ac:dyDescent="0.2">
      <c r="A194" s="22" t="s">
        <v>3952</v>
      </c>
      <c r="B194" s="25" t="s">
        <v>5733</v>
      </c>
      <c r="C194" s="22">
        <v>5.5</v>
      </c>
      <c r="D194" s="22">
        <v>7.5</v>
      </c>
      <c r="E194" s="24">
        <v>9314.0499999999993</v>
      </c>
      <c r="F194" s="35"/>
      <c r="G194" s="36">
        <f t="shared" si="35"/>
        <v>0</v>
      </c>
      <c r="H194" s="36">
        <f t="shared" si="41"/>
        <v>0</v>
      </c>
      <c r="I194" s="36">
        <f t="shared" si="42"/>
        <v>0</v>
      </c>
      <c r="K194" s="26"/>
      <c r="L194" s="26">
        <f>IFERROR((VLOOKUP(K194,tenute!D:E,2,FALSE)),0)</f>
        <v>0</v>
      </c>
      <c r="M194" s="26"/>
      <c r="N194" s="26">
        <f>IFERROR((VLOOKUP(M194,guarnizioni!G:H,2,FALSE)),0)</f>
        <v>0</v>
      </c>
      <c r="O194" s="26"/>
      <c r="P194" s="26"/>
      <c r="Q194" s="26"/>
      <c r="R194" s="26"/>
      <c r="S194" s="26"/>
      <c r="T194" s="26"/>
      <c r="U194" s="26"/>
      <c r="V194" s="26" t="str">
        <f>IF(U194="ok",($E$59*0.06),"0,00")</f>
        <v>0,00</v>
      </c>
      <c r="W194" s="26" t="e">
        <f t="shared" si="38"/>
        <v>#VALUE!</v>
      </c>
      <c r="X194" s="26" t="e">
        <f t="shared" si="43"/>
        <v>#VALUE!</v>
      </c>
    </row>
    <row r="195" spans="1:24" s="41" customFormat="1" ht="14.25" customHeight="1" x14ac:dyDescent="0.2">
      <c r="A195" s="22" t="s">
        <v>3953</v>
      </c>
      <c r="B195" s="25" t="s">
        <v>5734</v>
      </c>
      <c r="C195" s="22">
        <v>7.5</v>
      </c>
      <c r="D195" s="22">
        <v>10</v>
      </c>
      <c r="E195" s="24">
        <v>9596.43</v>
      </c>
      <c r="F195" s="35"/>
      <c r="G195" s="36">
        <f t="shared" si="35"/>
        <v>0</v>
      </c>
      <c r="H195" s="36">
        <f t="shared" si="41"/>
        <v>0</v>
      </c>
      <c r="I195" s="36">
        <f t="shared" si="42"/>
        <v>0</v>
      </c>
      <c r="K195" s="26"/>
      <c r="L195" s="26">
        <f>IFERROR((VLOOKUP(K195,tenute!D:E,2,FALSE)),0)</f>
        <v>0</v>
      </c>
      <c r="M195" s="26"/>
      <c r="N195" s="26">
        <f>IFERROR((VLOOKUP(M195,guarnizioni!G:H,2,FALSE)),0)</f>
        <v>0</v>
      </c>
      <c r="O195" s="26"/>
      <c r="P195" s="26"/>
      <c r="Q195" s="26"/>
      <c r="R195" s="26"/>
      <c r="S195" s="26"/>
      <c r="T195" s="26"/>
      <c r="U195" s="26"/>
      <c r="V195" s="26" t="str">
        <f>IF(U195="ok",($E$60*0.06),"0,00")</f>
        <v>0,00</v>
      </c>
      <c r="W195" s="26" t="e">
        <f t="shared" si="38"/>
        <v>#VALUE!</v>
      </c>
      <c r="X195" s="26" t="e">
        <f t="shared" si="43"/>
        <v>#VALUE!</v>
      </c>
    </row>
    <row r="196" spans="1:24" s="41" customFormat="1" ht="14.25" customHeight="1" x14ac:dyDescent="0.2">
      <c r="A196" s="22">
        <v>61901283000</v>
      </c>
      <c r="B196" s="25" t="s">
        <v>5735</v>
      </c>
      <c r="C196" s="22">
        <v>9.1999999999999993</v>
      </c>
      <c r="D196" s="22">
        <v>12.5</v>
      </c>
      <c r="E196" s="24">
        <v>13078.605</v>
      </c>
      <c r="F196" s="35"/>
      <c r="G196" s="36">
        <f t="shared" si="35"/>
        <v>0</v>
      </c>
      <c r="H196" s="36">
        <f t="shared" si="41"/>
        <v>0</v>
      </c>
      <c r="I196" s="36">
        <f t="shared" si="42"/>
        <v>0</v>
      </c>
      <c r="K196" s="26"/>
      <c r="L196" s="26">
        <f>IFERROR((VLOOKUP(K196,tenute!D:E,2,FALSE)),0)</f>
        <v>0</v>
      </c>
      <c r="M196" s="26"/>
      <c r="N196" s="26">
        <f>IFERROR((VLOOKUP(M196,guarnizioni!G:H,2,FALSE)),0)</f>
        <v>0</v>
      </c>
      <c r="O196" s="26"/>
      <c r="P196" s="26">
        <f>IFERROR((VLOOKUP(O196,'IP55'!A:B,2,FALSE)),0)</f>
        <v>0</v>
      </c>
      <c r="Q196" s="26"/>
      <c r="R196" s="26"/>
      <c r="S196" s="26"/>
      <c r="T196" s="26"/>
      <c r="U196" s="26"/>
      <c r="V196" s="26" t="str">
        <f>IF(U196="ok",($E$61*0.06),"0,00")</f>
        <v>0,00</v>
      </c>
      <c r="W196" s="26" t="e">
        <f t="shared" si="38"/>
        <v>#VALUE!</v>
      </c>
      <c r="X196" s="26" t="e">
        <f t="shared" si="43"/>
        <v>#VALUE!</v>
      </c>
    </row>
    <row r="197" spans="1:24" s="41" customFormat="1" ht="14.25" customHeight="1" x14ac:dyDescent="0.2">
      <c r="A197" s="22" t="s">
        <v>8417</v>
      </c>
      <c r="B197" s="25" t="s">
        <v>5736</v>
      </c>
      <c r="C197" s="22">
        <v>11</v>
      </c>
      <c r="D197" s="22">
        <v>15</v>
      </c>
      <c r="E197" s="24">
        <v>22691.919999999998</v>
      </c>
      <c r="F197" s="35"/>
      <c r="G197" s="36">
        <f t="shared" si="35"/>
        <v>0</v>
      </c>
      <c r="H197" s="36">
        <f t="shared" ref="H197:H209" si="44">ROUND(E197*(G197),2)</f>
        <v>0</v>
      </c>
      <c r="I197" s="36">
        <f t="shared" si="37"/>
        <v>0</v>
      </c>
      <c r="K197" s="26"/>
      <c r="L197" s="26">
        <f>IFERROR((VLOOKUP(K197,tenute!D:E,2,FALSE)),0)</f>
        <v>0</v>
      </c>
      <c r="M197" s="26"/>
      <c r="N197" s="26">
        <f>IFERROR((VLOOKUP(M197,guarnizioni!G:H,2,FALSE)),0)</f>
        <v>0</v>
      </c>
      <c r="O197" s="26"/>
      <c r="P197" s="26"/>
      <c r="Q197" s="26"/>
      <c r="R197" s="26"/>
      <c r="S197" s="26"/>
      <c r="T197" s="26"/>
      <c r="U197" s="26"/>
      <c r="V197" s="26" t="str">
        <f>IF(U197="ok",($E$62*0.06),"0,00")</f>
        <v>0,00</v>
      </c>
      <c r="W197" s="26" t="e">
        <f t="shared" si="38"/>
        <v>#VALUE!</v>
      </c>
      <c r="X197" s="26" t="e">
        <f t="shared" si="39"/>
        <v>#VALUE!</v>
      </c>
    </row>
    <row r="198" spans="1:24" s="41" customFormat="1" ht="14.25" customHeight="1" x14ac:dyDescent="0.2">
      <c r="A198" s="22" t="s">
        <v>2327</v>
      </c>
      <c r="B198" s="25" t="s">
        <v>5737</v>
      </c>
      <c r="C198" s="22">
        <v>15</v>
      </c>
      <c r="D198" s="22">
        <v>20</v>
      </c>
      <c r="E198" s="24">
        <v>14579.61</v>
      </c>
      <c r="F198" s="35"/>
      <c r="G198" s="36">
        <f t="shared" si="35"/>
        <v>0</v>
      </c>
      <c r="H198" s="36">
        <f t="shared" si="44"/>
        <v>0</v>
      </c>
      <c r="I198" s="36">
        <f t="shared" si="37"/>
        <v>0</v>
      </c>
      <c r="K198" s="26"/>
      <c r="L198" s="26">
        <f>IFERROR((VLOOKUP(K198,tenute!D:E,2,FALSE)),0)</f>
        <v>0</v>
      </c>
      <c r="M198" s="26"/>
      <c r="N198" s="26">
        <f>IFERROR((VLOOKUP(M198,guarnizioni!G:H,2,FALSE)),0)</f>
        <v>0</v>
      </c>
      <c r="O198" s="26"/>
      <c r="P198" s="26"/>
      <c r="Q198" s="26"/>
      <c r="R198" s="26"/>
      <c r="S198" s="26"/>
      <c r="T198" s="26"/>
      <c r="U198" s="26"/>
      <c r="V198" s="26" t="str">
        <f>IF(U198="ok",($E$63*0.06),"0,00")</f>
        <v>0,00</v>
      </c>
      <c r="W198" s="26" t="e">
        <f t="shared" si="38"/>
        <v>#VALUE!</v>
      </c>
      <c r="X198" s="26" t="e">
        <f t="shared" si="39"/>
        <v>#VALUE!</v>
      </c>
    </row>
    <row r="199" spans="1:24" s="41" customFormat="1" ht="14.25" customHeight="1" x14ac:dyDescent="0.2">
      <c r="A199" s="22" t="s">
        <v>3011</v>
      </c>
      <c r="B199" s="25" t="s">
        <v>5738</v>
      </c>
      <c r="C199" s="22">
        <v>18.5</v>
      </c>
      <c r="D199" s="22">
        <v>25</v>
      </c>
      <c r="E199" s="24">
        <v>15108.8</v>
      </c>
      <c r="F199" s="35"/>
      <c r="G199" s="36">
        <f t="shared" si="35"/>
        <v>0</v>
      </c>
      <c r="H199" s="36">
        <f t="shared" si="44"/>
        <v>0</v>
      </c>
      <c r="I199" s="36">
        <f t="shared" si="37"/>
        <v>0</v>
      </c>
      <c r="K199" s="26"/>
      <c r="L199" s="26">
        <f>IFERROR((VLOOKUP(K199,tenute!D:E,2,FALSE)),0)</f>
        <v>0</v>
      </c>
      <c r="M199" s="26"/>
      <c r="N199" s="26">
        <f>IFERROR((VLOOKUP(M199,guarnizioni!G:H,2,FALSE)),0)</f>
        <v>0</v>
      </c>
      <c r="O199" s="26"/>
      <c r="P199" s="26"/>
      <c r="Q199" s="26"/>
      <c r="R199" s="26"/>
      <c r="S199" s="26"/>
      <c r="T199" s="26"/>
      <c r="U199" s="26"/>
      <c r="V199" s="26" t="str">
        <f>IF(U199="ok",($E$64*0.06),"0,00")</f>
        <v>0,00</v>
      </c>
      <c r="W199" s="26" t="e">
        <f t="shared" si="38"/>
        <v>#VALUE!</v>
      </c>
      <c r="X199" s="26" t="e">
        <f t="shared" si="39"/>
        <v>#VALUE!</v>
      </c>
    </row>
    <row r="200" spans="1:24" s="41" customFormat="1" ht="14.25" customHeight="1" x14ac:dyDescent="0.2">
      <c r="A200" s="22" t="s">
        <v>3012</v>
      </c>
      <c r="B200" s="25" t="s">
        <v>5739</v>
      </c>
      <c r="C200" s="22">
        <v>18.5</v>
      </c>
      <c r="D200" s="22">
        <v>25</v>
      </c>
      <c r="E200" s="24">
        <v>19342.53</v>
      </c>
      <c r="F200" s="35"/>
      <c r="G200" s="36">
        <f t="shared" si="35"/>
        <v>0</v>
      </c>
      <c r="H200" s="36">
        <f t="shared" si="44"/>
        <v>0</v>
      </c>
      <c r="I200" s="36">
        <f t="shared" si="37"/>
        <v>0</v>
      </c>
      <c r="K200" s="26"/>
      <c r="L200" s="26">
        <f>IFERROR((VLOOKUP(K200,tenute!D:E,2,FALSE)),0)</f>
        <v>0</v>
      </c>
      <c r="M200" s="26"/>
      <c r="N200" s="26">
        <f>IFERROR((VLOOKUP(M200,guarnizioni!G:H,2,FALSE)),0)</f>
        <v>0</v>
      </c>
      <c r="O200" s="26"/>
      <c r="P200" s="26"/>
      <c r="Q200" s="26"/>
      <c r="R200" s="26"/>
      <c r="S200" s="26"/>
      <c r="T200" s="26"/>
      <c r="U200" s="26"/>
      <c r="V200" s="26" t="str">
        <f>IF(U200="ok",($E$65*0.06),"0,00")</f>
        <v>0,00</v>
      </c>
      <c r="W200" s="26" t="e">
        <f t="shared" si="38"/>
        <v>#VALUE!</v>
      </c>
      <c r="X200" s="26" t="e">
        <f t="shared" si="39"/>
        <v>#VALUE!</v>
      </c>
    </row>
    <row r="201" spans="1:24" s="41" customFormat="1" ht="14.25" customHeight="1" x14ac:dyDescent="0.2">
      <c r="A201" s="22" t="s">
        <v>3013</v>
      </c>
      <c r="B201" s="25" t="s">
        <v>5740</v>
      </c>
      <c r="C201" s="22">
        <v>22</v>
      </c>
      <c r="D201" s="22">
        <v>30</v>
      </c>
      <c r="E201" s="24">
        <v>19953.86</v>
      </c>
      <c r="F201" s="35"/>
      <c r="G201" s="36">
        <f t="shared" si="35"/>
        <v>0</v>
      </c>
      <c r="H201" s="36">
        <f t="shared" si="44"/>
        <v>0</v>
      </c>
      <c r="I201" s="36">
        <f t="shared" si="37"/>
        <v>0</v>
      </c>
      <c r="K201" s="26"/>
      <c r="L201" s="26">
        <f>IFERROR((VLOOKUP(K201,tenute!D:E,2,FALSE)),0)</f>
        <v>0</v>
      </c>
      <c r="M201" s="26"/>
      <c r="N201" s="26">
        <f>IFERROR((VLOOKUP(M201,guarnizioni!G:H,2,FALSE)),0)</f>
        <v>0</v>
      </c>
      <c r="O201" s="26"/>
      <c r="P201" s="26"/>
      <c r="Q201" s="26"/>
      <c r="R201" s="26"/>
      <c r="S201" s="26"/>
      <c r="T201" s="26"/>
      <c r="U201" s="26"/>
      <c r="V201" s="26" t="str">
        <f>IF(U201="ok",($E$66*0.06),"0,00")</f>
        <v>0,00</v>
      </c>
      <c r="W201" s="26" t="e">
        <f t="shared" si="38"/>
        <v>#VALUE!</v>
      </c>
      <c r="X201" s="26" t="e">
        <f t="shared" si="39"/>
        <v>#VALUE!</v>
      </c>
    </row>
    <row r="202" spans="1:24" s="41" customFormat="1" ht="14.25" customHeight="1" x14ac:dyDescent="0.2">
      <c r="A202" s="22" t="s">
        <v>3014</v>
      </c>
      <c r="B202" s="25" t="s">
        <v>5741</v>
      </c>
      <c r="C202" s="22">
        <v>30</v>
      </c>
      <c r="D202" s="22">
        <v>40</v>
      </c>
      <c r="E202" s="24">
        <v>21024.63</v>
      </c>
      <c r="F202" s="35"/>
      <c r="G202" s="36">
        <f t="shared" si="35"/>
        <v>0</v>
      </c>
      <c r="H202" s="36">
        <f t="shared" si="44"/>
        <v>0</v>
      </c>
      <c r="I202" s="36">
        <f t="shared" si="37"/>
        <v>0</v>
      </c>
      <c r="K202" s="26"/>
      <c r="L202" s="26">
        <f>IFERROR((VLOOKUP(K202,tenute!D:E,2,FALSE)),0)</f>
        <v>0</v>
      </c>
      <c r="M202" s="26"/>
      <c r="N202" s="26">
        <f>IFERROR((VLOOKUP(M202,guarnizioni!G:H,2,FALSE)),0)</f>
        <v>0</v>
      </c>
      <c r="O202" s="26"/>
      <c r="P202" s="26"/>
      <c r="Q202" s="26"/>
      <c r="R202" s="26"/>
      <c r="S202" s="26"/>
      <c r="T202" s="26"/>
      <c r="U202" s="26"/>
      <c r="V202" s="26" t="str">
        <f>IF(U202="ok",($E$67*0.06),"0,00")</f>
        <v>0,00</v>
      </c>
      <c r="W202" s="26" t="e">
        <f t="shared" si="38"/>
        <v>#VALUE!</v>
      </c>
      <c r="X202" s="26" t="e">
        <f t="shared" si="39"/>
        <v>#VALUE!</v>
      </c>
    </row>
    <row r="203" spans="1:24" s="41" customFormat="1" ht="14.25" customHeight="1" x14ac:dyDescent="0.2">
      <c r="A203" s="22" t="s">
        <v>3962</v>
      </c>
      <c r="B203" s="25" t="s">
        <v>5742</v>
      </c>
      <c r="C203" s="22">
        <v>37</v>
      </c>
      <c r="D203" s="22">
        <v>50</v>
      </c>
      <c r="E203" s="24">
        <v>22607.71</v>
      </c>
      <c r="F203" s="35"/>
      <c r="G203" s="36">
        <f t="shared" si="35"/>
        <v>0</v>
      </c>
      <c r="H203" s="36">
        <f>ROUND(E203*(G203),2)</f>
        <v>0</v>
      </c>
      <c r="I203" s="36">
        <f>H203*$I$10</f>
        <v>0</v>
      </c>
      <c r="K203" s="26"/>
      <c r="L203" s="26">
        <f>IFERROR((VLOOKUP(K203,tenute!D:E,2,FALSE)),0)</f>
        <v>0</v>
      </c>
      <c r="M203" s="26"/>
      <c r="N203" s="26">
        <f>IFERROR((VLOOKUP(M203,guarnizioni!G:H,2,FALSE)),0)</f>
        <v>0</v>
      </c>
      <c r="O203" s="26"/>
      <c r="P203" s="26"/>
      <c r="Q203" s="26"/>
      <c r="R203" s="26"/>
      <c r="S203" s="26"/>
      <c r="T203" s="26"/>
      <c r="U203" s="26"/>
      <c r="V203" s="26" t="str">
        <f>IF(U203="ok",($E$68*0.06),"0,00")</f>
        <v>0,00</v>
      </c>
      <c r="W203" s="26" t="e">
        <f t="shared" si="38"/>
        <v>#VALUE!</v>
      </c>
      <c r="X203" s="26" t="e">
        <f>W203*$I$8</f>
        <v>#VALUE!</v>
      </c>
    </row>
    <row r="204" spans="1:24" s="41" customFormat="1" ht="14.25" customHeight="1" x14ac:dyDescent="0.2">
      <c r="A204" s="22" t="s">
        <v>6880</v>
      </c>
      <c r="B204" s="25" t="s">
        <v>5743</v>
      </c>
      <c r="C204" s="22">
        <v>3</v>
      </c>
      <c r="D204" s="22">
        <v>4</v>
      </c>
      <c r="E204" s="24">
        <v>7555.7759999999989</v>
      </c>
      <c r="F204" s="35"/>
      <c r="G204" s="36">
        <f t="shared" si="35"/>
        <v>0</v>
      </c>
      <c r="H204" s="36">
        <f t="shared" si="44"/>
        <v>0</v>
      </c>
      <c r="I204" s="36">
        <f t="shared" si="37"/>
        <v>0</v>
      </c>
      <c r="K204" s="26"/>
      <c r="L204" s="26">
        <f>IFERROR((VLOOKUP(K204,tenute!D:E,2,FALSE)),0)</f>
        <v>0</v>
      </c>
      <c r="M204" s="26"/>
      <c r="N204" s="26"/>
      <c r="O204" s="26"/>
      <c r="P204" s="26">
        <f>IFERROR((VLOOKUP(O204,'IP55'!A:B,2,FALSE)),0)</f>
        <v>0</v>
      </c>
      <c r="Q204" s="26"/>
      <c r="R204" s="26"/>
      <c r="S204" s="26"/>
      <c r="T204" s="26"/>
      <c r="U204" s="26"/>
      <c r="V204" s="26" t="str">
        <f>IF(U204="ok",($E$69*0.06),"0,00")</f>
        <v>0,00</v>
      </c>
      <c r="W204" s="26" t="e">
        <f t="shared" si="38"/>
        <v>#VALUE!</v>
      </c>
      <c r="X204" s="26" t="e">
        <f t="shared" si="39"/>
        <v>#VALUE!</v>
      </c>
    </row>
    <row r="205" spans="1:24" s="41" customFormat="1" ht="14.25" customHeight="1" x14ac:dyDescent="0.2">
      <c r="A205" s="22" t="s">
        <v>6881</v>
      </c>
      <c r="B205" s="25" t="s">
        <v>5744</v>
      </c>
      <c r="C205" s="22">
        <v>4</v>
      </c>
      <c r="D205" s="22">
        <v>5.5</v>
      </c>
      <c r="E205" s="24">
        <v>7709.37</v>
      </c>
      <c r="F205" s="35"/>
      <c r="G205" s="36">
        <f t="shared" si="35"/>
        <v>0</v>
      </c>
      <c r="H205" s="36">
        <f t="shared" si="44"/>
        <v>0</v>
      </c>
      <c r="I205" s="36">
        <f t="shared" si="37"/>
        <v>0</v>
      </c>
      <c r="K205" s="26"/>
      <c r="L205" s="26">
        <f>IFERROR((VLOOKUP(K205,tenute!D:E,2,FALSE)),0)</f>
        <v>0</v>
      </c>
      <c r="M205" s="26"/>
      <c r="N205" s="26"/>
      <c r="O205" s="26"/>
      <c r="P205" s="26">
        <f>IFERROR((VLOOKUP(O205,'IP55'!A:B,2,FALSE)),0)</f>
        <v>0</v>
      </c>
      <c r="Q205" s="26"/>
      <c r="R205" s="26"/>
      <c r="S205" s="26"/>
      <c r="T205" s="26"/>
      <c r="U205" s="26"/>
      <c r="V205" s="26" t="str">
        <f>IF(U205="ok",($E$70*0.06),"0,00")</f>
        <v>0,00</v>
      </c>
      <c r="W205" s="26" t="e">
        <f t="shared" si="38"/>
        <v>#VALUE!</v>
      </c>
      <c r="X205" s="26" t="e">
        <f t="shared" si="39"/>
        <v>#VALUE!</v>
      </c>
    </row>
    <row r="206" spans="1:24" s="41" customFormat="1" ht="14.25" customHeight="1" x14ac:dyDescent="0.2">
      <c r="A206" s="22" t="s">
        <v>6882</v>
      </c>
      <c r="B206" s="25" t="s">
        <v>5745</v>
      </c>
      <c r="C206" s="22">
        <v>5.5</v>
      </c>
      <c r="D206" s="22">
        <v>7.5</v>
      </c>
      <c r="E206" s="24">
        <v>8945.482</v>
      </c>
      <c r="F206" s="35"/>
      <c r="G206" s="36">
        <f t="shared" si="35"/>
        <v>0</v>
      </c>
      <c r="H206" s="36">
        <f t="shared" si="44"/>
        <v>0</v>
      </c>
      <c r="I206" s="36">
        <f t="shared" si="37"/>
        <v>0</v>
      </c>
      <c r="K206" s="26"/>
      <c r="L206" s="26">
        <f>IFERROR((VLOOKUP(K206,tenute!D:E,2,FALSE)),0)</f>
        <v>0</v>
      </c>
      <c r="M206" s="26"/>
      <c r="N206" s="26"/>
      <c r="O206" s="26"/>
      <c r="P206" s="26">
        <f>IFERROR((VLOOKUP(O206,'IP55'!A:B,2,FALSE)),0)</f>
        <v>0</v>
      </c>
      <c r="Q206" s="26"/>
      <c r="R206" s="26"/>
      <c r="S206" s="26"/>
      <c r="T206" s="26"/>
      <c r="U206" s="26"/>
      <c r="V206" s="26" t="str">
        <f>IF(U206="ok",($E$71*0.06),"0,00")</f>
        <v>0,00</v>
      </c>
      <c r="W206" s="26" t="e">
        <f t="shared" si="38"/>
        <v>#VALUE!</v>
      </c>
      <c r="X206" s="26" t="e">
        <f t="shared" si="39"/>
        <v>#VALUE!</v>
      </c>
    </row>
    <row r="207" spans="1:24" s="41" customFormat="1" ht="14.25" customHeight="1" x14ac:dyDescent="0.2">
      <c r="A207" s="22" t="s">
        <v>3015</v>
      </c>
      <c r="B207" s="25" t="s">
        <v>5746</v>
      </c>
      <c r="C207" s="22">
        <v>7.5</v>
      </c>
      <c r="D207" s="22">
        <v>10</v>
      </c>
      <c r="E207" s="24">
        <v>11435.37</v>
      </c>
      <c r="F207" s="35"/>
      <c r="G207" s="36">
        <f t="shared" si="35"/>
        <v>0</v>
      </c>
      <c r="H207" s="36">
        <f t="shared" si="44"/>
        <v>0</v>
      </c>
      <c r="I207" s="36">
        <f t="shared" si="37"/>
        <v>0</v>
      </c>
      <c r="K207" s="26"/>
      <c r="L207" s="26">
        <f>IFERROR((VLOOKUP(K207,tenute!D:E,2,FALSE)),0)</f>
        <v>0</v>
      </c>
      <c r="M207" s="26"/>
      <c r="N207" s="26">
        <f>IFERROR((VLOOKUP(M207,guarnizioni!G:H,2,FALSE)),0)</f>
        <v>0</v>
      </c>
      <c r="O207" s="26"/>
      <c r="P207" s="26"/>
      <c r="Q207" s="26"/>
      <c r="R207" s="26"/>
      <c r="S207" s="26"/>
      <c r="T207" s="26"/>
      <c r="U207" s="26"/>
      <c r="V207" s="26" t="str">
        <f>IF(U207="ok",($E$72*0.06),"0,00")</f>
        <v>0,00</v>
      </c>
      <c r="W207" s="26" t="e">
        <f t="shared" si="38"/>
        <v>#VALUE!</v>
      </c>
      <c r="X207" s="26" t="e">
        <f t="shared" si="39"/>
        <v>#VALUE!</v>
      </c>
    </row>
    <row r="208" spans="1:24" s="41" customFormat="1" ht="14.25" customHeight="1" x14ac:dyDescent="0.2">
      <c r="A208" s="22" t="s">
        <v>3016</v>
      </c>
      <c r="B208" s="25" t="s">
        <v>5747</v>
      </c>
      <c r="C208" s="22">
        <v>9.1999999999999993</v>
      </c>
      <c r="D208" s="22">
        <v>12.5</v>
      </c>
      <c r="E208" s="24">
        <v>11744.65</v>
      </c>
      <c r="F208" s="35"/>
      <c r="G208" s="36">
        <f t="shared" si="35"/>
        <v>0</v>
      </c>
      <c r="H208" s="36">
        <f t="shared" si="44"/>
        <v>0</v>
      </c>
      <c r="I208" s="36">
        <f t="shared" si="37"/>
        <v>0</v>
      </c>
      <c r="K208" s="26"/>
      <c r="L208" s="26">
        <f>IFERROR((VLOOKUP(K208,tenute!D:E,2,FALSE)),0)</f>
        <v>0</v>
      </c>
      <c r="M208" s="26"/>
      <c r="N208" s="26">
        <f>IFERROR((VLOOKUP(M208,guarnizioni!G:H,2,FALSE)),0)</f>
        <v>0</v>
      </c>
      <c r="O208" s="26"/>
      <c r="P208" s="26"/>
      <c r="Q208" s="26"/>
      <c r="R208" s="26"/>
      <c r="S208" s="26"/>
      <c r="T208" s="26"/>
      <c r="U208" s="26"/>
      <c r="V208" s="26" t="str">
        <f>IF(U208="ok",($E$73*0.06),"0,00")</f>
        <v>0,00</v>
      </c>
      <c r="W208" s="26" t="e">
        <f t="shared" si="38"/>
        <v>#VALUE!</v>
      </c>
      <c r="X208" s="26" t="e">
        <f t="shared" si="39"/>
        <v>#VALUE!</v>
      </c>
    </row>
    <row r="209" spans="1:24" s="41" customFormat="1" ht="14.25" customHeight="1" x14ac:dyDescent="0.2">
      <c r="A209" s="22" t="s">
        <v>2328</v>
      </c>
      <c r="B209" s="25" t="s">
        <v>5748</v>
      </c>
      <c r="C209" s="22">
        <v>11</v>
      </c>
      <c r="D209" s="22">
        <v>15</v>
      </c>
      <c r="E209" s="24">
        <v>14868.59</v>
      </c>
      <c r="F209" s="35"/>
      <c r="G209" s="36">
        <f t="shared" si="35"/>
        <v>0</v>
      </c>
      <c r="H209" s="36">
        <f t="shared" si="44"/>
        <v>0</v>
      </c>
      <c r="I209" s="36">
        <f t="shared" si="37"/>
        <v>0</v>
      </c>
      <c r="K209" s="26"/>
      <c r="L209" s="26">
        <f>IFERROR((VLOOKUP(K209,tenute!D:E,2,FALSE)),0)</f>
        <v>0</v>
      </c>
      <c r="M209" s="26"/>
      <c r="N209" s="26">
        <f>IFERROR((VLOOKUP(M209,guarnizioni!G:H,2,FALSE)),0)</f>
        <v>0</v>
      </c>
      <c r="O209" s="26"/>
      <c r="P209" s="26"/>
      <c r="Q209" s="26"/>
      <c r="R209" s="26"/>
      <c r="S209" s="26"/>
      <c r="T209" s="26"/>
      <c r="U209" s="26"/>
      <c r="V209" s="26" t="str">
        <f>IF(U209="ok",($E$74*0.06),"0,00")</f>
        <v>0,00</v>
      </c>
      <c r="W209" s="26" t="e">
        <f t="shared" si="38"/>
        <v>#VALUE!</v>
      </c>
      <c r="X209" s="26" t="e">
        <f t="shared" si="39"/>
        <v>#VALUE!</v>
      </c>
    </row>
    <row r="210" spans="1:24" s="41" customFormat="1" ht="14.25" customHeight="1" x14ac:dyDescent="0.2">
      <c r="A210" s="22" t="s">
        <v>2329</v>
      </c>
      <c r="B210" s="25" t="s">
        <v>5749</v>
      </c>
      <c r="C210" s="22">
        <v>15</v>
      </c>
      <c r="D210" s="22">
        <v>20</v>
      </c>
      <c r="E210" s="24">
        <v>15444.74</v>
      </c>
      <c r="F210" s="35"/>
      <c r="G210" s="36">
        <f t="shared" si="35"/>
        <v>0</v>
      </c>
      <c r="H210" s="36">
        <f t="shared" ref="H210:H233" si="45">ROUND(E210*(G210),2)</f>
        <v>0</v>
      </c>
      <c r="I210" s="36">
        <f t="shared" ref="I210:I233" si="46">H210*$I$10</f>
        <v>0</v>
      </c>
      <c r="K210" s="26"/>
      <c r="L210" s="26">
        <f>IFERROR((VLOOKUP(K210,tenute!D:E,2,FALSE)),0)</f>
        <v>0</v>
      </c>
      <c r="M210" s="26"/>
      <c r="N210" s="26">
        <f>IFERROR((VLOOKUP(M210,guarnizioni!G:H,2,FALSE)),0)</f>
        <v>0</v>
      </c>
      <c r="O210" s="26"/>
      <c r="P210" s="26"/>
      <c r="Q210" s="26"/>
      <c r="R210" s="26"/>
      <c r="S210" s="26"/>
      <c r="T210" s="26"/>
      <c r="U210" s="26"/>
      <c r="V210" s="26" t="str">
        <f>IF(U210="ok",($E$75*0.06),"0,00")</f>
        <v>0,00</v>
      </c>
      <c r="W210" s="26" t="e">
        <f t="shared" si="38"/>
        <v>#VALUE!</v>
      </c>
      <c r="X210" s="26" t="e">
        <f t="shared" si="39"/>
        <v>#VALUE!</v>
      </c>
    </row>
    <row r="211" spans="1:24" s="41" customFormat="1" ht="14.25" customHeight="1" x14ac:dyDescent="0.2">
      <c r="A211" s="22" t="s">
        <v>2330</v>
      </c>
      <c r="B211" s="25" t="s">
        <v>5750</v>
      </c>
      <c r="C211" s="22">
        <v>18.5</v>
      </c>
      <c r="D211" s="22">
        <v>25</v>
      </c>
      <c r="E211" s="24">
        <v>15972.74</v>
      </c>
      <c r="F211" s="35"/>
      <c r="G211" s="36">
        <f t="shared" si="35"/>
        <v>0</v>
      </c>
      <c r="H211" s="36">
        <f t="shared" si="45"/>
        <v>0</v>
      </c>
      <c r="I211" s="36">
        <f t="shared" si="46"/>
        <v>0</v>
      </c>
      <c r="K211" s="26"/>
      <c r="L211" s="26">
        <f>IFERROR((VLOOKUP(K211,tenute!D:E,2,FALSE)),0)</f>
        <v>0</v>
      </c>
      <c r="M211" s="26"/>
      <c r="N211" s="26">
        <f>IFERROR((VLOOKUP(M211,guarnizioni!G:H,2,FALSE)),0)</f>
        <v>0</v>
      </c>
      <c r="O211" s="26"/>
      <c r="P211" s="26"/>
      <c r="Q211" s="26"/>
      <c r="R211" s="26"/>
      <c r="S211" s="26"/>
      <c r="T211" s="26"/>
      <c r="U211" s="26"/>
      <c r="V211" s="26" t="str">
        <f>IF(U211="ok",($E$76*0.06),"0,00")</f>
        <v>0,00</v>
      </c>
      <c r="W211" s="26" t="e">
        <f t="shared" si="38"/>
        <v>#VALUE!</v>
      </c>
      <c r="X211" s="26" t="e">
        <f t="shared" si="39"/>
        <v>#VALUE!</v>
      </c>
    </row>
    <row r="212" spans="1:24" s="41" customFormat="1" ht="14.25" customHeight="1" x14ac:dyDescent="0.2">
      <c r="A212" s="22" t="s">
        <v>2331</v>
      </c>
      <c r="B212" s="25" t="s">
        <v>5751</v>
      </c>
      <c r="C212" s="22">
        <v>22</v>
      </c>
      <c r="D212" s="22">
        <v>30</v>
      </c>
      <c r="E212" s="24">
        <v>19720.43</v>
      </c>
      <c r="F212" s="35"/>
      <c r="G212" s="36">
        <f t="shared" si="35"/>
        <v>0</v>
      </c>
      <c r="H212" s="36">
        <f t="shared" si="45"/>
        <v>0</v>
      </c>
      <c r="I212" s="36">
        <f t="shared" si="46"/>
        <v>0</v>
      </c>
      <c r="K212" s="26"/>
      <c r="L212" s="26">
        <f>IFERROR((VLOOKUP(K212,tenute!D:E,2,FALSE)),0)</f>
        <v>0</v>
      </c>
      <c r="M212" s="26"/>
      <c r="N212" s="26">
        <f>IFERROR((VLOOKUP(M212,guarnizioni!G:H,2,FALSE)),0)</f>
        <v>0</v>
      </c>
      <c r="O212" s="26"/>
      <c r="P212" s="26"/>
      <c r="Q212" s="26"/>
      <c r="R212" s="26"/>
      <c r="S212" s="26"/>
      <c r="T212" s="26"/>
      <c r="U212" s="26"/>
      <c r="V212" s="26" t="str">
        <f>IF(U212="ok",($E$77*0.06),"0,00")</f>
        <v>0,00</v>
      </c>
      <c r="W212" s="26" t="e">
        <f t="shared" si="38"/>
        <v>#VALUE!</v>
      </c>
      <c r="X212" s="26" t="e">
        <f t="shared" si="39"/>
        <v>#VALUE!</v>
      </c>
    </row>
    <row r="213" spans="1:24" s="41" customFormat="1" ht="14.25" customHeight="1" x14ac:dyDescent="0.2">
      <c r="A213" s="22" t="s">
        <v>2332</v>
      </c>
      <c r="B213" s="25" t="s">
        <v>5752</v>
      </c>
      <c r="C213" s="22">
        <v>30</v>
      </c>
      <c r="D213" s="22">
        <v>40</v>
      </c>
      <c r="E213" s="24">
        <v>21158.02</v>
      </c>
      <c r="F213" s="35"/>
      <c r="G213" s="36">
        <f t="shared" si="35"/>
        <v>0</v>
      </c>
      <c r="H213" s="36">
        <f t="shared" si="45"/>
        <v>0</v>
      </c>
      <c r="I213" s="36">
        <f t="shared" si="46"/>
        <v>0</v>
      </c>
      <c r="K213" s="26"/>
      <c r="L213" s="26">
        <f>IFERROR((VLOOKUP(K213,tenute!D:E,2,FALSE)),0)</f>
        <v>0</v>
      </c>
      <c r="M213" s="26"/>
      <c r="N213" s="26">
        <f>IFERROR((VLOOKUP(M213,guarnizioni!G:H,2,FALSE)),0)</f>
        <v>0</v>
      </c>
      <c r="O213" s="26"/>
      <c r="P213" s="26"/>
      <c r="Q213" s="26"/>
      <c r="R213" s="26"/>
      <c r="S213" s="26"/>
      <c r="T213" s="26"/>
      <c r="U213" s="26"/>
      <c r="V213" s="26" t="str">
        <f>IF(U213="ok",($E$78*0.06),"0,00")</f>
        <v>0,00</v>
      </c>
      <c r="W213" s="26" t="e">
        <f t="shared" si="38"/>
        <v>#VALUE!</v>
      </c>
      <c r="X213" s="26" t="e">
        <f t="shared" si="39"/>
        <v>#VALUE!</v>
      </c>
    </row>
    <row r="214" spans="1:24" s="41" customFormat="1" ht="14.25" customHeight="1" x14ac:dyDescent="0.2">
      <c r="A214" s="22" t="s">
        <v>2333</v>
      </c>
      <c r="B214" s="25" t="s">
        <v>5753</v>
      </c>
      <c r="C214" s="22">
        <v>37</v>
      </c>
      <c r="D214" s="22">
        <v>50</v>
      </c>
      <c r="E214" s="24">
        <v>23088.35</v>
      </c>
      <c r="F214" s="35"/>
      <c r="G214" s="36">
        <f t="shared" si="35"/>
        <v>0</v>
      </c>
      <c r="H214" s="36">
        <f t="shared" si="45"/>
        <v>0</v>
      </c>
      <c r="I214" s="36">
        <f t="shared" si="46"/>
        <v>0</v>
      </c>
      <c r="K214" s="26"/>
      <c r="L214" s="26">
        <f>IFERROR((VLOOKUP(K214,tenute!D:E,2,FALSE)),0)</f>
        <v>0</v>
      </c>
      <c r="M214" s="26"/>
      <c r="N214" s="26">
        <f>IFERROR((VLOOKUP(M214,guarnizioni!G:H,2,FALSE)),0)</f>
        <v>0</v>
      </c>
      <c r="O214" s="26"/>
      <c r="P214" s="26"/>
      <c r="Q214" s="26"/>
      <c r="R214" s="26"/>
      <c r="S214" s="26"/>
      <c r="T214" s="26"/>
      <c r="U214" s="26"/>
      <c r="V214" s="26" t="str">
        <f>IF(U214="ok",($E$79*0.06),"0,00")</f>
        <v>0,00</v>
      </c>
      <c r="W214" s="26" t="e">
        <f t="shared" si="38"/>
        <v>#VALUE!</v>
      </c>
      <c r="X214" s="26" t="e">
        <f t="shared" si="39"/>
        <v>#VALUE!</v>
      </c>
    </row>
    <row r="215" spans="1:24" s="41" customFormat="1" ht="14.25" customHeight="1" x14ac:dyDescent="0.2">
      <c r="A215" s="22" t="s">
        <v>3954</v>
      </c>
      <c r="B215" s="25" t="s">
        <v>5754</v>
      </c>
      <c r="C215" s="22">
        <v>5.5</v>
      </c>
      <c r="D215" s="22">
        <v>7.5</v>
      </c>
      <c r="E215" s="24">
        <v>13363.41</v>
      </c>
      <c r="F215" s="35"/>
      <c r="G215" s="36">
        <f t="shared" si="35"/>
        <v>0</v>
      </c>
      <c r="H215" s="36">
        <f>ROUND(E215*(G215),2)</f>
        <v>0</v>
      </c>
      <c r="I215" s="36">
        <f>H215*$I$10</f>
        <v>0</v>
      </c>
      <c r="K215" s="26"/>
      <c r="L215" s="26">
        <f>IFERROR((VLOOKUP(K215,tenute!D:E,2,FALSE)),0)</f>
        <v>0</v>
      </c>
      <c r="M215" s="26"/>
      <c r="N215" s="26">
        <f>IFERROR((VLOOKUP(M215,guarnizioni!G:H,2,FALSE)),0)</f>
        <v>0</v>
      </c>
      <c r="O215" s="26"/>
      <c r="P215" s="26"/>
      <c r="Q215" s="26"/>
      <c r="R215" s="26"/>
      <c r="S215" s="26"/>
      <c r="T215" s="26"/>
      <c r="U215" s="26"/>
      <c r="V215" s="26" t="str">
        <f>IF(U215="ok",($E$80*0.06),"0,00")</f>
        <v>0,00</v>
      </c>
      <c r="W215" s="26" t="e">
        <f t="shared" si="38"/>
        <v>#VALUE!</v>
      </c>
      <c r="X215" s="26" t="e">
        <f>W215*$I$8</f>
        <v>#VALUE!</v>
      </c>
    </row>
    <row r="216" spans="1:24" s="41" customFormat="1" ht="14.25" customHeight="1" x14ac:dyDescent="0.2">
      <c r="A216" s="22" t="s">
        <v>3955</v>
      </c>
      <c r="B216" s="25" t="s">
        <v>5755</v>
      </c>
      <c r="C216" s="22">
        <v>7.5</v>
      </c>
      <c r="D216" s="22">
        <v>10</v>
      </c>
      <c r="E216" s="24">
        <v>13612.18</v>
      </c>
      <c r="F216" s="35"/>
      <c r="G216" s="36">
        <f t="shared" si="35"/>
        <v>0</v>
      </c>
      <c r="H216" s="36">
        <f>ROUND(E216*(G216),2)</f>
        <v>0</v>
      </c>
      <c r="I216" s="36">
        <f>H216*$I$10</f>
        <v>0</v>
      </c>
      <c r="K216" s="26"/>
      <c r="L216" s="26">
        <f>IFERROR((VLOOKUP(K216,tenute!D:E,2,FALSE)),0)</f>
        <v>0</v>
      </c>
      <c r="M216" s="26"/>
      <c r="N216" s="26">
        <f>IFERROR((VLOOKUP(M216,guarnizioni!G:H,2,FALSE)),0)</f>
        <v>0</v>
      </c>
      <c r="O216" s="26"/>
      <c r="P216" s="26"/>
      <c r="Q216" s="26"/>
      <c r="R216" s="26"/>
      <c r="S216" s="26"/>
      <c r="T216" s="26"/>
      <c r="U216" s="26"/>
      <c r="V216" s="26" t="str">
        <f>IF(U216="ok",($E$81*0.06),"0,00")</f>
        <v>0,00</v>
      </c>
      <c r="W216" s="26" t="e">
        <f t="shared" si="38"/>
        <v>#VALUE!</v>
      </c>
      <c r="X216" s="26" t="e">
        <f>W216*$I$8</f>
        <v>#VALUE!</v>
      </c>
    </row>
    <row r="217" spans="1:24" s="41" customFormat="1" ht="14.25" customHeight="1" x14ac:dyDescent="0.2">
      <c r="A217" s="22" t="s">
        <v>3956</v>
      </c>
      <c r="B217" s="25" t="s">
        <v>5756</v>
      </c>
      <c r="C217" s="22">
        <v>9.1999999999999993</v>
      </c>
      <c r="D217" s="22">
        <v>12.5</v>
      </c>
      <c r="E217" s="24">
        <v>13948.36</v>
      </c>
      <c r="F217" s="35"/>
      <c r="G217" s="36">
        <f t="shared" si="35"/>
        <v>0</v>
      </c>
      <c r="H217" s="36">
        <f>ROUND(E217*(G217),2)</f>
        <v>0</v>
      </c>
      <c r="I217" s="36">
        <f>H217*$I$10</f>
        <v>0</v>
      </c>
      <c r="K217" s="26"/>
      <c r="L217" s="26">
        <f>IFERROR((VLOOKUP(K217,tenute!D:E,2,FALSE)),0)</f>
        <v>0</v>
      </c>
      <c r="M217" s="26"/>
      <c r="N217" s="26">
        <f>IFERROR((VLOOKUP(M217,guarnizioni!G:H,2,FALSE)),0)</f>
        <v>0</v>
      </c>
      <c r="O217" s="26"/>
      <c r="P217" s="26"/>
      <c r="Q217" s="26"/>
      <c r="R217" s="26"/>
      <c r="S217" s="26"/>
      <c r="T217" s="26"/>
      <c r="U217" s="26"/>
      <c r="V217" s="26" t="str">
        <f>IF(U217="ok",($E$82*0.06),"0,00")</f>
        <v>0,00</v>
      </c>
      <c r="W217" s="26" t="e">
        <f t="shared" si="38"/>
        <v>#VALUE!</v>
      </c>
      <c r="X217" s="26" t="e">
        <f>W217*$I$8</f>
        <v>#VALUE!</v>
      </c>
    </row>
    <row r="218" spans="1:24" s="41" customFormat="1" ht="14.25" customHeight="1" x14ac:dyDescent="0.2">
      <c r="A218" s="22" t="s">
        <v>2334</v>
      </c>
      <c r="B218" s="25" t="s">
        <v>5757</v>
      </c>
      <c r="C218" s="22">
        <v>11</v>
      </c>
      <c r="D218" s="22">
        <v>15</v>
      </c>
      <c r="E218" s="24">
        <v>14477.71</v>
      </c>
      <c r="F218" s="35"/>
      <c r="G218" s="36">
        <f t="shared" si="35"/>
        <v>0</v>
      </c>
      <c r="H218" s="36">
        <f t="shared" si="45"/>
        <v>0</v>
      </c>
      <c r="I218" s="36">
        <f t="shared" si="46"/>
        <v>0</v>
      </c>
      <c r="K218" s="26"/>
      <c r="L218" s="26">
        <f>IFERROR((VLOOKUP(K218,tenute!D:E,2,FALSE)),0)</f>
        <v>0</v>
      </c>
      <c r="M218" s="26"/>
      <c r="N218" s="26">
        <f>IFERROR((VLOOKUP(M218,guarnizioni!G:H,2,FALSE)),0)</f>
        <v>0</v>
      </c>
      <c r="O218" s="26"/>
      <c r="P218" s="26"/>
      <c r="Q218" s="26"/>
      <c r="R218" s="26"/>
      <c r="S218" s="26"/>
      <c r="T218" s="26"/>
      <c r="U218" s="26"/>
      <c r="V218" s="26" t="str">
        <f>IF(U218="ok",($E$83*0.06),"0,00")</f>
        <v>0,00</v>
      </c>
      <c r="W218" s="26" t="e">
        <f t="shared" si="38"/>
        <v>#VALUE!</v>
      </c>
      <c r="X218" s="26" t="e">
        <f t="shared" si="39"/>
        <v>#VALUE!</v>
      </c>
    </row>
    <row r="219" spans="1:24" s="41" customFormat="1" ht="14.25" customHeight="1" x14ac:dyDescent="0.2">
      <c r="A219" s="22" t="s">
        <v>2335</v>
      </c>
      <c r="B219" s="25" t="s">
        <v>5758</v>
      </c>
      <c r="C219" s="22">
        <v>15</v>
      </c>
      <c r="D219" s="22">
        <v>20</v>
      </c>
      <c r="E219" s="24">
        <v>15087.21</v>
      </c>
      <c r="F219" s="35"/>
      <c r="G219" s="36">
        <f t="shared" si="35"/>
        <v>0</v>
      </c>
      <c r="H219" s="36">
        <f t="shared" si="45"/>
        <v>0</v>
      </c>
      <c r="I219" s="36">
        <f t="shared" si="46"/>
        <v>0</v>
      </c>
      <c r="K219" s="26"/>
      <c r="L219" s="26">
        <f>IFERROR((VLOOKUP(K219,tenute!D:E,2,FALSE)),0)</f>
        <v>0</v>
      </c>
      <c r="M219" s="26"/>
      <c r="N219" s="26">
        <f>IFERROR((VLOOKUP(M219,guarnizioni!G:H,2,FALSE)),0)</f>
        <v>0</v>
      </c>
      <c r="O219" s="26"/>
      <c r="P219" s="26"/>
      <c r="Q219" s="26"/>
      <c r="R219" s="26"/>
      <c r="S219" s="26"/>
      <c r="T219" s="26"/>
      <c r="U219" s="26"/>
      <c r="V219" s="26" t="str">
        <f>IF(U219="ok",($E$84*0.06),"0,00")</f>
        <v>0,00</v>
      </c>
      <c r="W219" s="26" t="e">
        <f t="shared" si="38"/>
        <v>#VALUE!</v>
      </c>
      <c r="X219" s="26" t="e">
        <f t="shared" si="39"/>
        <v>#VALUE!</v>
      </c>
    </row>
    <row r="220" spans="1:24" s="41" customFormat="1" ht="14.25" customHeight="1" x14ac:dyDescent="0.2">
      <c r="A220" s="22" t="s">
        <v>2336</v>
      </c>
      <c r="B220" s="25" t="s">
        <v>5759</v>
      </c>
      <c r="C220" s="22">
        <v>18.5</v>
      </c>
      <c r="D220" s="22">
        <v>25</v>
      </c>
      <c r="E220" s="24">
        <v>18664.490000000002</v>
      </c>
      <c r="F220" s="35"/>
      <c r="G220" s="36">
        <f t="shared" ref="G220:G233" si="47">IF(F220="",IF($I$8="","",$I$8),F220)</f>
        <v>0</v>
      </c>
      <c r="H220" s="36">
        <f t="shared" si="45"/>
        <v>0</v>
      </c>
      <c r="I220" s="36">
        <f t="shared" si="46"/>
        <v>0</v>
      </c>
      <c r="K220" s="26"/>
      <c r="L220" s="26">
        <f>IFERROR((VLOOKUP(K220,tenute!D:E,2,FALSE)),0)</f>
        <v>0</v>
      </c>
      <c r="M220" s="26"/>
      <c r="N220" s="26">
        <f>IFERROR((VLOOKUP(M220,guarnizioni!G:H,2,FALSE)),0)</f>
        <v>0</v>
      </c>
      <c r="O220" s="26"/>
      <c r="P220" s="26"/>
      <c r="Q220" s="26"/>
      <c r="R220" s="26"/>
      <c r="S220" s="26"/>
      <c r="T220" s="26"/>
      <c r="U220" s="26"/>
      <c r="V220" s="26" t="str">
        <f>IF(U220="ok",($E$85*0.06),"0,00")</f>
        <v>0,00</v>
      </c>
      <c r="W220" s="26" t="e">
        <f t="shared" si="38"/>
        <v>#VALUE!</v>
      </c>
      <c r="X220" s="26" t="e">
        <f t="shared" si="39"/>
        <v>#VALUE!</v>
      </c>
    </row>
    <row r="221" spans="1:24" s="41" customFormat="1" ht="14.25" customHeight="1" x14ac:dyDescent="0.2">
      <c r="A221" s="22" t="s">
        <v>2337</v>
      </c>
      <c r="B221" s="25" t="s">
        <v>5760</v>
      </c>
      <c r="C221" s="22">
        <v>22</v>
      </c>
      <c r="D221" s="22">
        <v>30</v>
      </c>
      <c r="E221" s="24">
        <v>19275.830000000002</v>
      </c>
      <c r="F221" s="35"/>
      <c r="G221" s="36">
        <f t="shared" si="47"/>
        <v>0</v>
      </c>
      <c r="H221" s="36">
        <f t="shared" si="45"/>
        <v>0</v>
      </c>
      <c r="I221" s="36">
        <f t="shared" si="46"/>
        <v>0</v>
      </c>
      <c r="K221" s="26"/>
      <c r="L221" s="26">
        <f>IFERROR((VLOOKUP(K221,tenute!D:E,2,FALSE)),0)</f>
        <v>0</v>
      </c>
      <c r="M221" s="26"/>
      <c r="N221" s="26">
        <f>IFERROR((VLOOKUP(M221,guarnizioni!G:H,2,FALSE)),0)</f>
        <v>0</v>
      </c>
      <c r="O221" s="26"/>
      <c r="P221" s="26"/>
      <c r="Q221" s="26"/>
      <c r="R221" s="26"/>
      <c r="S221" s="26"/>
      <c r="T221" s="26"/>
      <c r="U221" s="26"/>
      <c r="V221" s="26" t="str">
        <f>IF(U221="ok",($E$86*0.06),"0,00")</f>
        <v>0,00</v>
      </c>
      <c r="W221" s="26" t="e">
        <f t="shared" ref="W221:W233" si="48">E221+L221+N221+P221+R221+T221+V221</f>
        <v>#VALUE!</v>
      </c>
      <c r="X221" s="26" t="e">
        <f t="shared" si="39"/>
        <v>#VALUE!</v>
      </c>
    </row>
    <row r="222" spans="1:24" s="41" customFormat="1" ht="14.25" customHeight="1" x14ac:dyDescent="0.2">
      <c r="A222" s="22" t="s">
        <v>2338</v>
      </c>
      <c r="B222" s="25" t="s">
        <v>5761</v>
      </c>
      <c r="C222" s="22">
        <v>30</v>
      </c>
      <c r="D222" s="22">
        <v>40</v>
      </c>
      <c r="E222" s="24">
        <v>21359.95</v>
      </c>
      <c r="F222" s="35"/>
      <c r="G222" s="36">
        <f t="shared" si="47"/>
        <v>0</v>
      </c>
      <c r="H222" s="36">
        <f t="shared" si="45"/>
        <v>0</v>
      </c>
      <c r="I222" s="36">
        <f t="shared" si="46"/>
        <v>0</v>
      </c>
      <c r="K222" s="26"/>
      <c r="L222" s="26">
        <f>IFERROR((VLOOKUP(K222,tenute!D:E,2,FALSE)),0)</f>
        <v>0</v>
      </c>
      <c r="M222" s="26"/>
      <c r="N222" s="26">
        <f>IFERROR((VLOOKUP(M222,guarnizioni!G:H,2,FALSE)),0)</f>
        <v>0</v>
      </c>
      <c r="O222" s="26"/>
      <c r="P222" s="26"/>
      <c r="Q222" s="26"/>
      <c r="R222" s="26"/>
      <c r="S222" s="26"/>
      <c r="T222" s="26"/>
      <c r="U222" s="26"/>
      <c r="V222" s="26" t="str">
        <f>IF(U222="ok",($E$87*0.06),"0,00")</f>
        <v>0,00</v>
      </c>
      <c r="W222" s="26" t="e">
        <f t="shared" si="48"/>
        <v>#VALUE!</v>
      </c>
      <c r="X222" s="26" t="e">
        <f t="shared" ref="X222:X233" si="49">W222*$I$8</f>
        <v>#VALUE!</v>
      </c>
    </row>
    <row r="223" spans="1:24" s="41" customFormat="1" ht="14.25" customHeight="1" x14ac:dyDescent="0.2">
      <c r="A223" s="22" t="s">
        <v>2339</v>
      </c>
      <c r="B223" s="25" t="s">
        <v>5762</v>
      </c>
      <c r="C223" s="22">
        <v>37</v>
      </c>
      <c r="D223" s="22">
        <v>50</v>
      </c>
      <c r="E223" s="24">
        <v>28401.53</v>
      </c>
      <c r="F223" s="35"/>
      <c r="G223" s="36">
        <f t="shared" si="47"/>
        <v>0</v>
      </c>
      <c r="H223" s="36">
        <f t="shared" si="45"/>
        <v>0</v>
      </c>
      <c r="I223" s="36">
        <f t="shared" si="46"/>
        <v>0</v>
      </c>
      <c r="K223" s="26"/>
      <c r="L223" s="26">
        <f>IFERROR((VLOOKUP(K223,tenute!D:E,2,FALSE)),0)</f>
        <v>0</v>
      </c>
      <c r="M223" s="26"/>
      <c r="N223" s="26">
        <f>IFERROR((VLOOKUP(M223,guarnizioni!G:H,2,FALSE)),0)</f>
        <v>0</v>
      </c>
      <c r="O223" s="26"/>
      <c r="P223" s="26"/>
      <c r="Q223" s="26"/>
      <c r="R223" s="26"/>
      <c r="S223" s="26"/>
      <c r="T223" s="26"/>
      <c r="U223" s="26"/>
      <c r="V223" s="26" t="str">
        <f>IF(U223="ok",($E$88*0.06),"0,00")</f>
        <v>0,00</v>
      </c>
      <c r="W223" s="26" t="e">
        <f t="shared" si="48"/>
        <v>#VALUE!</v>
      </c>
      <c r="X223" s="26" t="e">
        <f t="shared" si="49"/>
        <v>#VALUE!</v>
      </c>
    </row>
    <row r="224" spans="1:24" s="41" customFormat="1" ht="14.25" customHeight="1" x14ac:dyDescent="0.2">
      <c r="A224" s="22" t="s">
        <v>2340</v>
      </c>
      <c r="B224" s="25" t="s">
        <v>5763</v>
      </c>
      <c r="C224" s="22">
        <v>45</v>
      </c>
      <c r="D224" s="22">
        <v>60</v>
      </c>
      <c r="E224" s="24">
        <v>29470.48</v>
      </c>
      <c r="F224" s="35"/>
      <c r="G224" s="36">
        <f t="shared" si="47"/>
        <v>0</v>
      </c>
      <c r="H224" s="36">
        <f t="shared" si="45"/>
        <v>0</v>
      </c>
      <c r="I224" s="36">
        <f t="shared" si="46"/>
        <v>0</v>
      </c>
      <c r="K224" s="26"/>
      <c r="L224" s="26">
        <f>IFERROR((VLOOKUP(K224,tenute!D:E,2,FALSE)),0)</f>
        <v>0</v>
      </c>
      <c r="M224" s="26"/>
      <c r="N224" s="26">
        <f>IFERROR((VLOOKUP(M224,guarnizioni!G:H,2,FALSE)),0)</f>
        <v>0</v>
      </c>
      <c r="O224" s="26"/>
      <c r="P224" s="26"/>
      <c r="Q224" s="26"/>
      <c r="R224" s="26"/>
      <c r="S224" s="26"/>
      <c r="T224" s="26"/>
      <c r="U224" s="26"/>
      <c r="V224" s="26" t="str">
        <f>IF(U224="ok",($E$89*0.06),"0,00")</f>
        <v>0,00</v>
      </c>
      <c r="W224" s="26" t="e">
        <f t="shared" si="48"/>
        <v>#VALUE!</v>
      </c>
      <c r="X224" s="26" t="e">
        <f t="shared" si="49"/>
        <v>#VALUE!</v>
      </c>
    </row>
    <row r="225" spans="1:24" s="41" customFormat="1" ht="14.25" customHeight="1" x14ac:dyDescent="0.2">
      <c r="A225" s="22" t="s">
        <v>2341</v>
      </c>
      <c r="B225" s="25" t="s">
        <v>5764</v>
      </c>
      <c r="C225" s="22">
        <v>55</v>
      </c>
      <c r="D225" s="22">
        <v>75</v>
      </c>
      <c r="E225" s="24">
        <v>32134.42</v>
      </c>
      <c r="F225" s="35"/>
      <c r="G225" s="36">
        <f t="shared" si="47"/>
        <v>0</v>
      </c>
      <c r="H225" s="36">
        <f t="shared" si="45"/>
        <v>0</v>
      </c>
      <c r="I225" s="36">
        <f t="shared" si="46"/>
        <v>0</v>
      </c>
      <c r="K225" s="26"/>
      <c r="L225" s="26">
        <f>IFERROR((VLOOKUP(K225,tenute!D:E,2,FALSE)),0)</f>
        <v>0</v>
      </c>
      <c r="M225" s="26"/>
      <c r="N225" s="26">
        <f>IFERROR((VLOOKUP(M225,guarnizioni!G:H,2,FALSE)),0)</f>
        <v>0</v>
      </c>
      <c r="O225" s="26"/>
      <c r="P225" s="26"/>
      <c r="Q225" s="26"/>
      <c r="R225" s="26"/>
      <c r="S225" s="26"/>
      <c r="T225" s="26"/>
      <c r="U225" s="26"/>
      <c r="V225" s="26" t="str">
        <f>IF(U225="ok",($E$90*0.06),"0,00")</f>
        <v>0,00</v>
      </c>
      <c r="W225" s="26" t="e">
        <f t="shared" si="48"/>
        <v>#VALUE!</v>
      </c>
      <c r="X225" s="26" t="e">
        <f t="shared" si="49"/>
        <v>#VALUE!</v>
      </c>
    </row>
    <row r="226" spans="1:24" s="41" customFormat="1" ht="14.25" customHeight="1" x14ac:dyDescent="0.2">
      <c r="A226" s="22" t="s">
        <v>2342</v>
      </c>
      <c r="B226" s="25" t="s">
        <v>5765</v>
      </c>
      <c r="C226" s="22">
        <v>18.5</v>
      </c>
      <c r="D226" s="22">
        <v>25</v>
      </c>
      <c r="E226" s="24">
        <v>20485.55</v>
      </c>
      <c r="F226" s="35"/>
      <c r="G226" s="36">
        <f t="shared" si="47"/>
        <v>0</v>
      </c>
      <c r="H226" s="36">
        <f t="shared" si="45"/>
        <v>0</v>
      </c>
      <c r="I226" s="36">
        <f t="shared" si="46"/>
        <v>0</v>
      </c>
      <c r="K226" s="26"/>
      <c r="L226" s="26">
        <f>IFERROR((VLOOKUP(K226,tenute!D:E,2,FALSE)),0)</f>
        <v>0</v>
      </c>
      <c r="M226" s="26"/>
      <c r="N226" s="26">
        <f>IFERROR((VLOOKUP(M226,guarnizioni!G:H,2,FALSE)),0)</f>
        <v>0</v>
      </c>
      <c r="O226" s="26"/>
      <c r="P226" s="26"/>
      <c r="Q226" s="26"/>
      <c r="R226" s="26"/>
      <c r="S226" s="26"/>
      <c r="T226" s="26"/>
      <c r="U226" s="26"/>
      <c r="V226" s="26" t="str">
        <f>IF(U226="ok",($E$91*0.06),"0,00")</f>
        <v>0,00</v>
      </c>
      <c r="W226" s="26" t="e">
        <f t="shared" si="48"/>
        <v>#VALUE!</v>
      </c>
      <c r="X226" s="26" t="e">
        <f t="shared" si="49"/>
        <v>#VALUE!</v>
      </c>
    </row>
    <row r="227" spans="1:24" s="41" customFormat="1" ht="14.25" customHeight="1" x14ac:dyDescent="0.2">
      <c r="A227" s="22" t="s">
        <v>2343</v>
      </c>
      <c r="B227" s="25" t="s">
        <v>5766</v>
      </c>
      <c r="C227" s="22">
        <v>22</v>
      </c>
      <c r="D227" s="22">
        <v>30</v>
      </c>
      <c r="E227" s="24">
        <v>21096.87</v>
      </c>
      <c r="F227" s="35"/>
      <c r="G227" s="36">
        <f t="shared" si="47"/>
        <v>0</v>
      </c>
      <c r="H227" s="36">
        <f t="shared" si="45"/>
        <v>0</v>
      </c>
      <c r="I227" s="36">
        <f t="shared" si="46"/>
        <v>0</v>
      </c>
      <c r="K227" s="26"/>
      <c r="L227" s="26">
        <f>IFERROR((VLOOKUP(K227,tenute!D:E,2,FALSE)),0)</f>
        <v>0</v>
      </c>
      <c r="M227" s="26"/>
      <c r="N227" s="26">
        <f>IFERROR((VLOOKUP(M227,guarnizioni!G:H,2,FALSE)),0)</f>
        <v>0</v>
      </c>
      <c r="O227" s="26"/>
      <c r="P227" s="26"/>
      <c r="Q227" s="26"/>
      <c r="R227" s="26"/>
      <c r="S227" s="26"/>
      <c r="T227" s="26"/>
      <c r="U227" s="26"/>
      <c r="V227" s="26" t="str">
        <f>IF(U227="ok",($E$92*0.06),"0,00")</f>
        <v>0,00</v>
      </c>
      <c r="W227" s="26" t="e">
        <f t="shared" si="48"/>
        <v>#VALUE!</v>
      </c>
      <c r="X227" s="26" t="e">
        <f t="shared" si="49"/>
        <v>#VALUE!</v>
      </c>
    </row>
    <row r="228" spans="1:24" s="41" customFormat="1" ht="14.25" customHeight="1" x14ac:dyDescent="0.2">
      <c r="A228" s="22" t="s">
        <v>8417</v>
      </c>
      <c r="B228" s="25" t="s">
        <v>8418</v>
      </c>
      <c r="C228" s="22">
        <v>30</v>
      </c>
      <c r="D228" s="22">
        <v>40</v>
      </c>
      <c r="E228" s="24">
        <v>22691.919999999998</v>
      </c>
      <c r="F228" s="35"/>
      <c r="G228" s="36">
        <f t="shared" si="47"/>
        <v>0</v>
      </c>
      <c r="H228" s="36">
        <f t="shared" si="45"/>
        <v>0</v>
      </c>
      <c r="I228" s="36">
        <f t="shared" si="46"/>
        <v>0</v>
      </c>
      <c r="K228" s="26"/>
      <c r="L228" s="26">
        <f>IFERROR((VLOOKUP(K228,tenute!D:E,2,FALSE)),0)</f>
        <v>0</v>
      </c>
      <c r="M228" s="26"/>
      <c r="N228" s="26">
        <f>IFERROR((VLOOKUP(M228,guarnizioni!G:H,2,FALSE)),0)</f>
        <v>0</v>
      </c>
      <c r="O228" s="26"/>
      <c r="P228" s="26"/>
      <c r="Q228" s="26"/>
      <c r="R228" s="26"/>
      <c r="S228" s="26"/>
      <c r="T228" s="26"/>
      <c r="U228" s="26"/>
      <c r="V228" s="26" t="str">
        <f>IF(U228="ok",($E$93*0.06),"0,00")</f>
        <v>0,00</v>
      </c>
      <c r="W228" s="26" t="e">
        <f t="shared" si="48"/>
        <v>#VALUE!</v>
      </c>
      <c r="X228" s="26" t="e">
        <f t="shared" si="49"/>
        <v>#VALUE!</v>
      </c>
    </row>
    <row r="229" spans="1:24" s="41" customFormat="1" ht="14.25" customHeight="1" x14ac:dyDescent="0.2">
      <c r="A229" s="22" t="s">
        <v>8419</v>
      </c>
      <c r="B229" s="25" t="s">
        <v>8420</v>
      </c>
      <c r="C229" s="22">
        <v>37</v>
      </c>
      <c r="D229" s="22">
        <v>50</v>
      </c>
      <c r="E229" s="24">
        <v>24590.83</v>
      </c>
      <c r="F229" s="35"/>
      <c r="G229" s="36">
        <f t="shared" si="47"/>
        <v>0</v>
      </c>
      <c r="H229" s="36">
        <f t="shared" si="45"/>
        <v>0</v>
      </c>
      <c r="I229" s="36">
        <f t="shared" si="46"/>
        <v>0</v>
      </c>
      <c r="K229" s="26"/>
      <c r="L229" s="26">
        <f>IFERROR((VLOOKUP(K229,tenute!D:E,2,FALSE)),0)</f>
        <v>0</v>
      </c>
      <c r="M229" s="26"/>
      <c r="N229" s="26">
        <f>IFERROR((VLOOKUP(M229,guarnizioni!G:H,2,FALSE)),0)</f>
        <v>0</v>
      </c>
      <c r="O229" s="26"/>
      <c r="P229" s="26"/>
      <c r="Q229" s="26"/>
      <c r="R229" s="26"/>
      <c r="S229" s="26"/>
      <c r="T229" s="26"/>
      <c r="U229" s="26"/>
      <c r="V229" s="26" t="str">
        <f>IF(U229="ok",($E$94*0.06),"0,00")</f>
        <v>0,00</v>
      </c>
      <c r="W229" s="26" t="e">
        <f t="shared" si="48"/>
        <v>#VALUE!</v>
      </c>
      <c r="X229" s="26" t="e">
        <f t="shared" si="49"/>
        <v>#VALUE!</v>
      </c>
    </row>
    <row r="230" spans="1:24" s="41" customFormat="1" ht="14.25" customHeight="1" x14ac:dyDescent="0.2">
      <c r="A230" s="22" t="s">
        <v>8422</v>
      </c>
      <c r="B230" s="25" t="s">
        <v>8421</v>
      </c>
      <c r="C230" s="22">
        <v>45</v>
      </c>
      <c r="D230" s="22">
        <v>60</v>
      </c>
      <c r="E230" s="24">
        <v>25659.754499999999</v>
      </c>
      <c r="F230" s="35"/>
      <c r="G230" s="36"/>
      <c r="H230" s="36"/>
      <c r="I230" s="36"/>
      <c r="K230" s="26"/>
      <c r="L230" s="26">
        <f>IFERROR((VLOOKUP(K230,tenute!D:E,2,FALSE)),0)</f>
        <v>0</v>
      </c>
      <c r="M230" s="26"/>
      <c r="N230" s="26">
        <f>IFERROR((VLOOKUP(M230,guarnizioni!G:H,2,FALSE)),0)</f>
        <v>0</v>
      </c>
      <c r="O230" s="26"/>
      <c r="P230" s="26"/>
      <c r="Q230" s="26"/>
      <c r="R230" s="26"/>
      <c r="S230" s="26"/>
      <c r="T230" s="26"/>
      <c r="U230" s="26"/>
      <c r="V230" s="26" t="str">
        <f>IF(U230="ok",($E$94*0.06),"0,00")</f>
        <v>0,00</v>
      </c>
      <c r="W230" s="26" t="e">
        <f t="shared" ref="W230" si="50">E230+L230+N230+P230+R230+T230+V230</f>
        <v>#VALUE!</v>
      </c>
      <c r="X230" s="26" t="e">
        <f t="shared" ref="X230" si="51">W230*$I$8</f>
        <v>#VALUE!</v>
      </c>
    </row>
    <row r="231" spans="1:24" s="41" customFormat="1" ht="14.25" customHeight="1" x14ac:dyDescent="0.2">
      <c r="A231" s="22" t="s">
        <v>2344</v>
      </c>
      <c r="B231" s="25" t="s">
        <v>5767</v>
      </c>
      <c r="C231" s="22">
        <v>45</v>
      </c>
      <c r="D231" s="22">
        <v>60</v>
      </c>
      <c r="E231" s="24">
        <v>30581.98</v>
      </c>
      <c r="F231" s="35"/>
      <c r="G231" s="36">
        <f t="shared" si="47"/>
        <v>0</v>
      </c>
      <c r="H231" s="36">
        <f t="shared" si="45"/>
        <v>0</v>
      </c>
      <c r="I231" s="36">
        <f t="shared" si="46"/>
        <v>0</v>
      </c>
      <c r="K231" s="26"/>
      <c r="L231" s="26">
        <f>IFERROR((VLOOKUP(K231,tenute!D:E,2,FALSE)),0)</f>
        <v>0</v>
      </c>
      <c r="M231" s="26"/>
      <c r="N231" s="26">
        <f>IFERROR((VLOOKUP(M231,guarnizioni!G:H,2,FALSE)),0)</f>
        <v>0</v>
      </c>
      <c r="O231" s="26"/>
      <c r="P231" s="26"/>
      <c r="Q231" s="26"/>
      <c r="R231" s="26"/>
      <c r="S231" s="26"/>
      <c r="T231" s="26"/>
      <c r="U231" s="26"/>
      <c r="V231" s="26" t="str">
        <f>IF(U231="ok",($E$95*0.06),"0,00")</f>
        <v>0,00</v>
      </c>
      <c r="W231" s="26" t="e">
        <f t="shared" si="48"/>
        <v>#VALUE!</v>
      </c>
      <c r="X231" s="26" t="e">
        <f t="shared" si="49"/>
        <v>#VALUE!</v>
      </c>
    </row>
    <row r="232" spans="1:24" s="41" customFormat="1" ht="14.25" customHeight="1" x14ac:dyDescent="0.2">
      <c r="A232" s="22" t="s">
        <v>2345</v>
      </c>
      <c r="B232" s="25" t="s">
        <v>5768</v>
      </c>
      <c r="C232" s="22">
        <v>55</v>
      </c>
      <c r="D232" s="22">
        <v>75</v>
      </c>
      <c r="E232" s="24">
        <v>33318.199999999997</v>
      </c>
      <c r="F232" s="35"/>
      <c r="G232" s="36">
        <f t="shared" si="47"/>
        <v>0</v>
      </c>
      <c r="H232" s="36">
        <f t="shared" si="45"/>
        <v>0</v>
      </c>
      <c r="I232" s="36">
        <f t="shared" si="46"/>
        <v>0</v>
      </c>
      <c r="K232" s="26"/>
      <c r="L232" s="26">
        <f>IFERROR((VLOOKUP(K232,tenute!D:E,2,FALSE)),0)</f>
        <v>0</v>
      </c>
      <c r="M232" s="26"/>
      <c r="N232" s="26">
        <f>IFERROR((VLOOKUP(M232,guarnizioni!G:H,2,FALSE)),0)</f>
        <v>0</v>
      </c>
      <c r="O232" s="26"/>
      <c r="P232" s="26"/>
      <c r="Q232" s="26"/>
      <c r="R232" s="26"/>
      <c r="S232" s="26"/>
      <c r="T232" s="26"/>
      <c r="U232" s="26"/>
      <c r="V232" s="26" t="str">
        <f>IF(U232="ok",($E$96*0.06),"0,00")</f>
        <v>0,00</v>
      </c>
      <c r="W232" s="26" t="e">
        <f t="shared" si="48"/>
        <v>#VALUE!</v>
      </c>
      <c r="X232" s="26" t="e">
        <f t="shared" si="49"/>
        <v>#VALUE!</v>
      </c>
    </row>
    <row r="233" spans="1:24" s="41" customFormat="1" ht="14.25" customHeight="1" x14ac:dyDescent="0.2">
      <c r="A233" s="22" t="s">
        <v>2346</v>
      </c>
      <c r="B233" s="22" t="s">
        <v>5769</v>
      </c>
      <c r="C233" s="22">
        <v>75</v>
      </c>
      <c r="D233" s="22">
        <v>100</v>
      </c>
      <c r="E233" s="24">
        <v>37668.25</v>
      </c>
      <c r="F233" s="35"/>
      <c r="G233" s="36">
        <f t="shared" si="47"/>
        <v>0</v>
      </c>
      <c r="H233" s="36">
        <f t="shared" si="45"/>
        <v>0</v>
      </c>
      <c r="I233" s="36">
        <f t="shared" si="46"/>
        <v>0</v>
      </c>
      <c r="K233" s="26"/>
      <c r="L233" s="26">
        <f>IFERROR((VLOOKUP(K233,tenute!D:E,2,FALSE)),0)</f>
        <v>0</v>
      </c>
      <c r="M233" s="26"/>
      <c r="N233" s="26">
        <f>IFERROR((VLOOKUP(M233,guarnizioni!G:H,2,FALSE)),0)</f>
        <v>0</v>
      </c>
      <c r="O233" s="26"/>
      <c r="P233" s="26"/>
      <c r="Q233" s="26"/>
      <c r="R233" s="26"/>
      <c r="S233" s="26"/>
      <c r="T233" s="26"/>
      <c r="U233" s="26"/>
      <c r="V233" s="26" t="str">
        <f>IF(U233="ok",($E$97*0.06),"0,00")</f>
        <v>0,00</v>
      </c>
      <c r="W233" s="26" t="e">
        <f t="shared" si="48"/>
        <v>#VALUE!</v>
      </c>
      <c r="X233" s="26" t="e">
        <f t="shared" si="49"/>
        <v>#VALUE!</v>
      </c>
    </row>
    <row r="234" spans="1:24" ht="14.25" customHeight="1" x14ac:dyDescent="0.3">
      <c r="E234" s="1"/>
      <c r="F234" s="1"/>
      <c r="G234" s="1"/>
      <c r="H234" s="1"/>
      <c r="I234" s="1"/>
      <c r="S234" s="89"/>
    </row>
    <row r="235" spans="1:24" ht="14.25" customHeight="1" x14ac:dyDescent="0.3">
      <c r="E235" s="1"/>
      <c r="F235" s="1"/>
      <c r="G235" s="1"/>
      <c r="H235" s="1"/>
      <c r="I235" s="1"/>
      <c r="S235" s="89"/>
    </row>
    <row r="236" spans="1:24" ht="14.25" customHeight="1" x14ac:dyDescent="0.3">
      <c r="E236" s="1"/>
      <c r="F236" s="1"/>
      <c r="G236" s="1"/>
      <c r="H236" s="1"/>
      <c r="I236" s="1"/>
      <c r="S236" s="89"/>
    </row>
    <row r="237" spans="1:24" s="89" customFormat="1" ht="14.25" customHeight="1" x14ac:dyDescent="0.3">
      <c r="A237" s="292" t="s">
        <v>4103</v>
      </c>
      <c r="B237" s="292"/>
      <c r="C237" s="292"/>
      <c r="D237" s="292"/>
      <c r="E237" s="292"/>
      <c r="F237" s="292"/>
      <c r="G237" s="292"/>
      <c r="H237" s="292"/>
      <c r="I237" s="292"/>
    </row>
    <row r="238" spans="1:24" s="89" customFormat="1" ht="14.25" customHeight="1" x14ac:dyDescent="0.3">
      <c r="A238" s="292"/>
      <c r="B238" s="292"/>
      <c r="C238" s="292"/>
      <c r="D238" s="292"/>
      <c r="E238" s="292"/>
      <c r="F238" s="292"/>
      <c r="G238" s="292"/>
      <c r="H238" s="292"/>
      <c r="I238" s="292"/>
    </row>
    <row r="239" spans="1:24" s="41" customFormat="1" ht="14.25" customHeight="1" x14ac:dyDescent="0.2">
      <c r="I239" s="42"/>
    </row>
    <row r="240" spans="1:24" s="41" customFormat="1" ht="14.25" customHeight="1" x14ac:dyDescent="0.2">
      <c r="A240" s="293" t="s">
        <v>2210</v>
      </c>
      <c r="B240" s="293"/>
      <c r="C240" s="293"/>
      <c r="D240" s="293"/>
      <c r="E240" s="293"/>
      <c r="F240" s="293"/>
      <c r="G240" s="293"/>
      <c r="H240" s="293"/>
      <c r="I240" s="74" t="s">
        <v>2212</v>
      </c>
    </row>
    <row r="241" spans="1:9" s="41" customFormat="1" ht="14.25" customHeight="1" x14ac:dyDescent="0.2">
      <c r="A241" s="294" t="s">
        <v>2211</v>
      </c>
      <c r="B241" s="294"/>
      <c r="C241" s="294"/>
      <c r="D241" s="294"/>
      <c r="E241" s="294"/>
      <c r="F241" s="294"/>
      <c r="G241" s="294"/>
      <c r="H241" s="294"/>
      <c r="I241" s="74" t="s">
        <v>2213</v>
      </c>
    </row>
    <row r="242" spans="1:9" s="41" customFormat="1" ht="14.25" customHeight="1" x14ac:dyDescent="0.2">
      <c r="I242" s="42"/>
    </row>
    <row r="243" spans="1:9" s="41" customFormat="1" ht="14.25" customHeight="1" x14ac:dyDescent="0.2">
      <c r="A243" s="55" t="s">
        <v>137</v>
      </c>
      <c r="B243" s="55" t="s">
        <v>2194</v>
      </c>
      <c r="C243" s="288"/>
      <c r="D243" s="288"/>
      <c r="E243" s="55" t="s">
        <v>143</v>
      </c>
      <c r="F243" s="67" t="s">
        <v>145</v>
      </c>
      <c r="G243" s="67" t="s">
        <v>2223</v>
      </c>
      <c r="H243" s="67" t="s">
        <v>148</v>
      </c>
      <c r="I243" s="67" t="s">
        <v>150</v>
      </c>
    </row>
    <row r="244" spans="1:9" s="41" customFormat="1" ht="14.25" customHeight="1" x14ac:dyDescent="0.2">
      <c r="A244" s="56" t="s">
        <v>138</v>
      </c>
      <c r="B244" s="56" t="s">
        <v>2195</v>
      </c>
      <c r="C244" s="290"/>
      <c r="D244" s="290"/>
      <c r="E244" s="56" t="s">
        <v>144</v>
      </c>
      <c r="F244" s="69" t="s">
        <v>146</v>
      </c>
      <c r="G244" s="69" t="s">
        <v>147</v>
      </c>
      <c r="H244" s="69" t="s">
        <v>149</v>
      </c>
      <c r="I244" s="69" t="s">
        <v>151</v>
      </c>
    </row>
    <row r="245" spans="1:9" s="41" customFormat="1" ht="14.25" customHeight="1" x14ac:dyDescent="0.2">
      <c r="A245" s="42"/>
      <c r="B245" s="42" t="s">
        <v>2209</v>
      </c>
      <c r="C245" s="42"/>
      <c r="D245" s="42"/>
      <c r="E245" s="42" t="s">
        <v>15</v>
      </c>
      <c r="F245" s="42"/>
      <c r="G245" s="42"/>
      <c r="H245" s="42" t="str">
        <f>E245</f>
        <v>€</v>
      </c>
      <c r="I245" s="36">
        <f>$I$9</f>
        <v>0</v>
      </c>
    </row>
    <row r="246" spans="1:9" s="41" customFormat="1" ht="14.25" customHeight="1" x14ac:dyDescent="0.2">
      <c r="A246" s="22">
        <v>30300540000</v>
      </c>
      <c r="B246" s="22" t="s">
        <v>2196</v>
      </c>
      <c r="C246" s="22"/>
      <c r="D246" s="22"/>
      <c r="E246" s="24">
        <v>87.99</v>
      </c>
      <c r="F246" s="35"/>
      <c r="G246" s="36">
        <f t="shared" ref="G246:G258" si="52">IF(F246="",IF($I$8="","",$I$8),F246)</f>
        <v>0</v>
      </c>
      <c r="H246" s="36">
        <f t="shared" ref="H246:H258" si="53">ROUND(E246*(G246),2)</f>
        <v>0</v>
      </c>
      <c r="I246" s="36">
        <f t="shared" ref="I246:I258" si="54">H246*$I$10</f>
        <v>0</v>
      </c>
    </row>
    <row r="247" spans="1:9" s="41" customFormat="1" ht="14.25" customHeight="1" x14ac:dyDescent="0.2">
      <c r="A247" s="22">
        <v>30300550000</v>
      </c>
      <c r="B247" s="22" t="s">
        <v>2197</v>
      </c>
      <c r="C247" s="22"/>
      <c r="D247" s="22"/>
      <c r="E247" s="24">
        <v>99.3</v>
      </c>
      <c r="F247" s="35"/>
      <c r="G247" s="36">
        <f t="shared" si="52"/>
        <v>0</v>
      </c>
      <c r="H247" s="36">
        <f t="shared" si="53"/>
        <v>0</v>
      </c>
      <c r="I247" s="36">
        <f t="shared" si="54"/>
        <v>0</v>
      </c>
    </row>
    <row r="248" spans="1:9" s="41" customFormat="1" ht="14.25" customHeight="1" x14ac:dyDescent="0.2">
      <c r="A248" s="22">
        <v>30300560000</v>
      </c>
      <c r="B248" s="22" t="s">
        <v>2198</v>
      </c>
      <c r="C248" s="22"/>
      <c r="D248" s="22"/>
      <c r="E248" s="24">
        <v>103.1</v>
      </c>
      <c r="F248" s="35"/>
      <c r="G248" s="36">
        <f t="shared" si="52"/>
        <v>0</v>
      </c>
      <c r="H248" s="36">
        <f t="shared" si="53"/>
        <v>0</v>
      </c>
      <c r="I248" s="36">
        <f t="shared" si="54"/>
        <v>0</v>
      </c>
    </row>
    <row r="249" spans="1:9" s="41" customFormat="1" ht="14.25" customHeight="1" x14ac:dyDescent="0.2">
      <c r="A249" s="22">
        <v>30300570000</v>
      </c>
      <c r="B249" s="22" t="s">
        <v>2199</v>
      </c>
      <c r="C249" s="22"/>
      <c r="D249" s="22"/>
      <c r="E249" s="24">
        <v>118.22</v>
      </c>
      <c r="F249" s="35"/>
      <c r="G249" s="36">
        <f t="shared" si="52"/>
        <v>0</v>
      </c>
      <c r="H249" s="36">
        <f>ROUND(E249*(G249),2)</f>
        <v>0</v>
      </c>
      <c r="I249" s="36">
        <f t="shared" si="54"/>
        <v>0</v>
      </c>
    </row>
    <row r="250" spans="1:9" s="41" customFormat="1" ht="14.25" customHeight="1" x14ac:dyDescent="0.2">
      <c r="A250" s="22">
        <v>30300580000</v>
      </c>
      <c r="B250" s="22" t="s">
        <v>2200</v>
      </c>
      <c r="C250" s="22"/>
      <c r="D250" s="22"/>
      <c r="E250" s="24">
        <v>123.25</v>
      </c>
      <c r="F250" s="35"/>
      <c r="G250" s="36">
        <f t="shared" si="52"/>
        <v>0</v>
      </c>
      <c r="H250" s="36">
        <f t="shared" si="53"/>
        <v>0</v>
      </c>
      <c r="I250" s="36">
        <f t="shared" si="54"/>
        <v>0</v>
      </c>
    </row>
    <row r="251" spans="1:9" s="41" customFormat="1" ht="14.25" customHeight="1" x14ac:dyDescent="0.2">
      <c r="A251" s="22">
        <v>30300590000</v>
      </c>
      <c r="B251" s="22" t="s">
        <v>2201</v>
      </c>
      <c r="C251" s="22"/>
      <c r="D251" s="22"/>
      <c r="E251" s="24">
        <v>134.54</v>
      </c>
      <c r="F251" s="35"/>
      <c r="G251" s="36">
        <f t="shared" si="52"/>
        <v>0</v>
      </c>
      <c r="H251" s="36">
        <f t="shared" si="53"/>
        <v>0</v>
      </c>
      <c r="I251" s="36">
        <f t="shared" si="54"/>
        <v>0</v>
      </c>
    </row>
    <row r="252" spans="1:9" s="41" customFormat="1" ht="14.25" customHeight="1" x14ac:dyDescent="0.2">
      <c r="A252" s="22">
        <v>30300600000</v>
      </c>
      <c r="B252" s="22" t="s">
        <v>2202</v>
      </c>
      <c r="C252" s="22"/>
      <c r="D252" s="22"/>
      <c r="E252" s="24">
        <v>139.58000000000001</v>
      </c>
      <c r="F252" s="35"/>
      <c r="G252" s="36">
        <f t="shared" si="52"/>
        <v>0</v>
      </c>
      <c r="H252" s="36">
        <f t="shared" si="53"/>
        <v>0</v>
      </c>
      <c r="I252" s="36">
        <f t="shared" si="54"/>
        <v>0</v>
      </c>
    </row>
    <row r="253" spans="1:9" s="41" customFormat="1" ht="14.25" customHeight="1" x14ac:dyDescent="0.2">
      <c r="A253" s="22">
        <v>30300610000</v>
      </c>
      <c r="B253" s="22" t="s">
        <v>2203</v>
      </c>
      <c r="C253" s="22"/>
      <c r="D253" s="22"/>
      <c r="E253" s="24">
        <v>158.4</v>
      </c>
      <c r="F253" s="35"/>
      <c r="G253" s="36">
        <f t="shared" si="52"/>
        <v>0</v>
      </c>
      <c r="H253" s="36">
        <f t="shared" si="53"/>
        <v>0</v>
      </c>
      <c r="I253" s="36">
        <f t="shared" si="54"/>
        <v>0</v>
      </c>
    </row>
    <row r="254" spans="1:9" s="41" customFormat="1" ht="14.25" customHeight="1" x14ac:dyDescent="0.2">
      <c r="A254" s="22">
        <v>30300620000</v>
      </c>
      <c r="B254" s="22" t="s">
        <v>2204</v>
      </c>
      <c r="C254" s="22"/>
      <c r="D254" s="22"/>
      <c r="E254" s="24">
        <v>181.04</v>
      </c>
      <c r="F254" s="35"/>
      <c r="G254" s="36">
        <f t="shared" si="52"/>
        <v>0</v>
      </c>
      <c r="H254" s="36">
        <f t="shared" si="53"/>
        <v>0</v>
      </c>
      <c r="I254" s="36">
        <f t="shared" si="54"/>
        <v>0</v>
      </c>
    </row>
    <row r="255" spans="1:9" s="41" customFormat="1" ht="14.25" customHeight="1" x14ac:dyDescent="0.2">
      <c r="A255" s="22">
        <v>30300630000</v>
      </c>
      <c r="B255" s="22" t="s">
        <v>2205</v>
      </c>
      <c r="C255" s="22"/>
      <c r="D255" s="22"/>
      <c r="E255" s="24">
        <v>230.1</v>
      </c>
      <c r="F255" s="35"/>
      <c r="G255" s="36">
        <f t="shared" si="52"/>
        <v>0</v>
      </c>
      <c r="H255" s="36">
        <f t="shared" si="53"/>
        <v>0</v>
      </c>
      <c r="I255" s="36">
        <f t="shared" si="54"/>
        <v>0</v>
      </c>
    </row>
    <row r="256" spans="1:9" s="41" customFormat="1" ht="14.25" customHeight="1" x14ac:dyDescent="0.2">
      <c r="A256" s="22">
        <v>30300640000</v>
      </c>
      <c r="B256" s="22" t="s">
        <v>2206</v>
      </c>
      <c r="C256" s="22"/>
      <c r="D256" s="22"/>
      <c r="E256" s="24">
        <v>270.33</v>
      </c>
      <c r="F256" s="35"/>
      <c r="G256" s="36">
        <f t="shared" si="52"/>
        <v>0</v>
      </c>
      <c r="H256" s="36">
        <f t="shared" si="53"/>
        <v>0</v>
      </c>
      <c r="I256" s="36">
        <f t="shared" si="54"/>
        <v>0</v>
      </c>
    </row>
    <row r="257" spans="1:9" s="41" customFormat="1" ht="14.25" customHeight="1" x14ac:dyDescent="0.2">
      <c r="A257" s="22">
        <v>30300650000</v>
      </c>
      <c r="B257" s="22" t="s">
        <v>2207</v>
      </c>
      <c r="C257" s="22"/>
      <c r="D257" s="22"/>
      <c r="E257" s="24">
        <v>393.53</v>
      </c>
      <c r="F257" s="35"/>
      <c r="G257" s="36">
        <f t="shared" si="52"/>
        <v>0</v>
      </c>
      <c r="H257" s="36">
        <f t="shared" si="53"/>
        <v>0</v>
      </c>
      <c r="I257" s="36">
        <f t="shared" si="54"/>
        <v>0</v>
      </c>
    </row>
    <row r="258" spans="1:9" s="41" customFormat="1" ht="14.25" customHeight="1" x14ac:dyDescent="0.2">
      <c r="A258" s="22">
        <v>30300660000</v>
      </c>
      <c r="B258" s="22" t="s">
        <v>2208</v>
      </c>
      <c r="C258" s="22"/>
      <c r="D258" s="22"/>
      <c r="E258" s="24">
        <v>497.89</v>
      </c>
      <c r="F258" s="35"/>
      <c r="G258" s="36">
        <f t="shared" si="52"/>
        <v>0</v>
      </c>
      <c r="H258" s="36">
        <f t="shared" si="53"/>
        <v>0</v>
      </c>
      <c r="I258" s="36">
        <f t="shared" si="54"/>
        <v>0</v>
      </c>
    </row>
    <row r="259" spans="1:9" ht="14.25" customHeight="1" x14ac:dyDescent="0.2">
      <c r="E259" s="24"/>
    </row>
  </sheetData>
  <mergeCells count="11">
    <mergeCell ref="A1:E1"/>
    <mergeCell ref="A2:E2"/>
    <mergeCell ref="K3:X4"/>
    <mergeCell ref="C244:D244"/>
    <mergeCell ref="A240:H240"/>
    <mergeCell ref="A241:H241"/>
    <mergeCell ref="A237:I238"/>
    <mergeCell ref="A3:B4"/>
    <mergeCell ref="C243:D243"/>
    <mergeCell ref="C11:D11"/>
    <mergeCell ref="C12:D12"/>
  </mergeCells>
  <phoneticPr fontId="1" type="noConversion"/>
  <conditionalFormatting sqref="B111:D113 A246:D258 B14:D97 L14:S97 F246:I258">
    <cfRule type="expression" dxfId="1638" priority="916">
      <formula>MOD(ROW(),2)=0</formula>
    </cfRule>
  </conditionalFormatting>
  <conditionalFormatting sqref="B126:D128">
    <cfRule type="expression" dxfId="1637" priority="775">
      <formula>MOD(ROW(),2)=0</formula>
    </cfRule>
  </conditionalFormatting>
  <conditionalFormatting sqref="B141:D143">
    <cfRule type="expression" dxfId="1636" priority="634">
      <formula>MOD(ROW(),2)=0</formula>
    </cfRule>
  </conditionalFormatting>
  <conditionalFormatting sqref="B99:D110">
    <cfRule type="expression" dxfId="1635" priority="982">
      <formula>MOD(ROW(),2)=0</formula>
    </cfRule>
  </conditionalFormatting>
  <conditionalFormatting sqref="B114:D125">
    <cfRule type="expression" dxfId="1634" priority="841">
      <formula>MOD(ROW(),2)=0</formula>
    </cfRule>
  </conditionalFormatting>
  <conditionalFormatting sqref="B129:D140">
    <cfRule type="expression" dxfId="1633" priority="700">
      <formula>MOD(ROW(),2)=0</formula>
    </cfRule>
  </conditionalFormatting>
  <conditionalFormatting sqref="B144:D154 F144:I154">
    <cfRule type="expression" dxfId="1632" priority="568">
      <formula>MOD(ROW(),2)=0</formula>
    </cfRule>
  </conditionalFormatting>
  <conditionalFormatting sqref="B156:D233 F156:X233">
    <cfRule type="expression" dxfId="1631" priority="73">
      <formula>MOD(ROW(),2)=0</formula>
    </cfRule>
  </conditionalFormatting>
  <conditionalFormatting sqref="F113:I113">
    <cfRule type="expression" dxfId="1630" priority="1056">
      <formula>MOD(ROW(),2)=0</formula>
    </cfRule>
  </conditionalFormatting>
  <conditionalFormatting sqref="F128:I128">
    <cfRule type="expression" dxfId="1629" priority="915">
      <formula>MOD(ROW(),2)=0</formula>
    </cfRule>
  </conditionalFormatting>
  <conditionalFormatting sqref="F143:I143">
    <cfRule type="expression" dxfId="1628" priority="774">
      <formula>MOD(ROW(),2)=0</formula>
    </cfRule>
  </conditionalFormatting>
  <conditionalFormatting sqref="F99:I112">
    <cfRule type="expression" dxfId="1627" priority="981">
      <formula>MOD(ROW(),2)=0</formula>
    </cfRule>
  </conditionalFormatting>
  <conditionalFormatting sqref="F114:I127">
    <cfRule type="expression" dxfId="1626" priority="840">
      <formula>MOD(ROW(),2)=0</formula>
    </cfRule>
  </conditionalFormatting>
  <conditionalFormatting sqref="F129:I142">
    <cfRule type="expression" dxfId="1625" priority="699">
      <formula>MOD(ROW(),2)=0</formula>
    </cfRule>
  </conditionalFormatting>
  <conditionalFormatting sqref="K168:K175">
    <cfRule type="expression" dxfId="1624" priority="152">
      <formula>MOD(ROW(),2)=0</formula>
    </cfRule>
  </conditionalFormatting>
  <conditionalFormatting sqref="K177:K233">
    <cfRule type="expression" dxfId="1623" priority="56">
      <formula>MOD(ROW(),2)=0</formula>
    </cfRule>
  </conditionalFormatting>
  <conditionalFormatting sqref="L14:L97 K156:L167 K99:L154">
    <cfRule type="expression" dxfId="1622" priority="60">
      <formula>MOD(ROW(),2)=0</formula>
    </cfRule>
  </conditionalFormatting>
  <conditionalFormatting sqref="K99:S154">
    <cfRule type="expression" dxfId="1621" priority="80">
      <formula>MOD(ROW(),2)=0</formula>
    </cfRule>
  </conditionalFormatting>
  <conditionalFormatting sqref="L168:L233">
    <cfRule type="expression" dxfId="1620" priority="63">
      <formula>MOD(ROW(),2)=0</formula>
    </cfRule>
  </conditionalFormatting>
  <conditionalFormatting sqref="M14:N97 M99:N154 M156:N233">
    <cfRule type="expression" dxfId="1619" priority="106">
      <formula>MOD(ROW(),2)=0</formula>
    </cfRule>
  </conditionalFormatting>
  <conditionalFormatting sqref="O194:O195">
    <cfRule type="expression" dxfId="1618" priority="1064">
      <formula>MOD(ROW(),2)=0</formula>
    </cfRule>
  </conditionalFormatting>
  <conditionalFormatting sqref="O197:O203">
    <cfRule type="expression" dxfId="1617" priority="1063">
      <formula>MOD(ROW(),2)=0</formula>
    </cfRule>
  </conditionalFormatting>
  <conditionalFormatting sqref="O99:P154">
    <cfRule type="expression" dxfId="1616" priority="160">
      <formula>MOD(ROW(),2)=0</formula>
    </cfRule>
  </conditionalFormatting>
  <conditionalFormatting sqref="O156:P193">
    <cfRule type="expression" dxfId="1615" priority="151">
      <formula>MOD(ROW(),2)=0</formula>
    </cfRule>
  </conditionalFormatting>
  <conditionalFormatting sqref="O196:P196">
    <cfRule type="expression" dxfId="1614" priority="1500">
      <formula>MOD(ROW(),2)=0</formula>
    </cfRule>
  </conditionalFormatting>
  <conditionalFormatting sqref="O204:P233">
    <cfRule type="expression" dxfId="1613" priority="1458">
      <formula>MOD(ROW(),2)=0</formula>
    </cfRule>
  </conditionalFormatting>
  <conditionalFormatting sqref="P194:P203">
    <cfRule type="expression" dxfId="1612" priority="1374">
      <formula>MOD(ROW(),2)=0</formula>
    </cfRule>
  </conditionalFormatting>
  <conditionalFormatting sqref="T14:X97 T99:X154">
    <cfRule type="expression" dxfId="1611" priority="77">
      <formula>MOD(ROW(),2)=0</formula>
    </cfRule>
  </conditionalFormatting>
  <conditionalFormatting sqref="A194:A195">
    <cfRule type="expression" dxfId="1610" priority="31">
      <formula>MOD(ROW(),2)=0</formula>
    </cfRule>
  </conditionalFormatting>
  <conditionalFormatting sqref="A85:A97">
    <cfRule type="expression" dxfId="1609" priority="41">
      <formula>MOD(ROW(),2)=0</formula>
    </cfRule>
  </conditionalFormatting>
  <conditionalFormatting sqref="A196 A204:A206">
    <cfRule type="expression" dxfId="1608" priority="40">
      <formula>MOD(ROW(),2)=0</formula>
    </cfRule>
  </conditionalFormatting>
  <conditionalFormatting sqref="A111:A113">
    <cfRule type="expression" dxfId="1607" priority="37">
      <formula>MOD(ROW(),2)=0</formula>
    </cfRule>
  </conditionalFormatting>
  <conditionalFormatting sqref="A126:A128">
    <cfRule type="expression" dxfId="1606" priority="35">
      <formula>MOD(ROW(),2)=0</formula>
    </cfRule>
  </conditionalFormatting>
  <conditionalFormatting sqref="A141:A143">
    <cfRule type="expression" dxfId="1605" priority="33">
      <formula>MOD(ROW(),2)=0</formula>
    </cfRule>
  </conditionalFormatting>
  <conditionalFormatting sqref="A99:A110">
    <cfRule type="expression" dxfId="1604" priority="38">
      <formula>MOD(ROW(),2)=0</formula>
    </cfRule>
  </conditionalFormatting>
  <conditionalFormatting sqref="A114:A125">
    <cfRule type="expression" dxfId="1603" priority="36">
      <formula>MOD(ROW(),2)=0</formula>
    </cfRule>
  </conditionalFormatting>
  <conditionalFormatting sqref="A129:A140">
    <cfRule type="expression" dxfId="1602" priority="34">
      <formula>MOD(ROW(),2)=0</formula>
    </cfRule>
  </conditionalFormatting>
  <conditionalFormatting sqref="A144:A154">
    <cfRule type="expression" dxfId="1601" priority="32">
      <formula>MOD(ROW(),2)=0</formula>
    </cfRule>
  </conditionalFormatting>
  <conditionalFormatting sqref="A197:A203">
    <cfRule type="expression" dxfId="1600" priority="30">
      <formula>MOD(ROW(),2)=0</formula>
    </cfRule>
  </conditionalFormatting>
  <conditionalFormatting sqref="A207:A233">
    <cfRule type="expression" dxfId="1599" priority="29">
      <formula>MOD(ROW(),2)=0</formula>
    </cfRule>
  </conditionalFormatting>
  <conditionalFormatting sqref="K14:K97">
    <cfRule type="expression" dxfId="1598" priority="22">
      <formula>MOD(ROW(),2)=0</formula>
    </cfRule>
  </conditionalFormatting>
  <conditionalFormatting sqref="A186">
    <cfRule type="expression" dxfId="1597" priority="8">
      <formula>MOD(ROW(),2)=0</formula>
    </cfRule>
  </conditionalFormatting>
  <conditionalFormatting sqref="F14:I97">
    <cfRule type="expression" dxfId="1596" priority="23">
      <formula>MOD(ROW(),2)=0</formula>
    </cfRule>
  </conditionalFormatting>
  <conditionalFormatting sqref="K14:K97">
    <cfRule type="expression" dxfId="1595" priority="21">
      <formula>MOD(ROW(),2)=0</formula>
    </cfRule>
  </conditionalFormatting>
  <conditionalFormatting sqref="E14:E97">
    <cfRule type="expression" dxfId="1594" priority="20">
      <formula>MOD(ROW(),2)=0</formula>
    </cfRule>
  </conditionalFormatting>
  <conditionalFormatting sqref="E99:E154">
    <cfRule type="expression" dxfId="1593" priority="19">
      <formula>MOD(ROW(),2)=0</formula>
    </cfRule>
  </conditionalFormatting>
  <conditionalFormatting sqref="E156:E233">
    <cfRule type="expression" dxfId="1592" priority="18">
      <formula>MOD(ROW(),2)=0</formula>
    </cfRule>
  </conditionalFormatting>
  <conditionalFormatting sqref="E246:E259">
    <cfRule type="expression" dxfId="1591" priority="17">
      <formula>MOD(ROW(),2)=0</formula>
    </cfRule>
  </conditionalFormatting>
  <conditionalFormatting sqref="A14">
    <cfRule type="expression" dxfId="1590" priority="16">
      <formula>MOD(ROW(),2)=0</formula>
    </cfRule>
  </conditionalFormatting>
  <conditionalFormatting sqref="A15:A84">
    <cfRule type="expression" dxfId="1589" priority="15">
      <formula>MOD(ROW(),2)=0</formula>
    </cfRule>
  </conditionalFormatting>
  <conditionalFormatting sqref="A193">
    <cfRule type="expression" dxfId="1588" priority="1">
      <formula>MOD(ROW(),2)=0</formula>
    </cfRule>
  </conditionalFormatting>
  <conditionalFormatting sqref="A156:A166">
    <cfRule type="expression" dxfId="1587" priority="13">
      <formula>MOD(ROW(),2)=0</formula>
    </cfRule>
  </conditionalFormatting>
  <conditionalFormatting sqref="A167:A182">
    <cfRule type="expression" dxfId="1586" priority="12">
      <formula>MOD(ROW(),2)=0</formula>
    </cfRule>
  </conditionalFormatting>
  <conditionalFormatting sqref="A183">
    <cfRule type="expression" dxfId="1585" priority="11">
      <formula>MOD(ROW(),2)=0</formula>
    </cfRule>
  </conditionalFormatting>
  <conditionalFormatting sqref="A184">
    <cfRule type="expression" dxfId="1584" priority="10">
      <formula>MOD(ROW(),2)=0</formula>
    </cfRule>
  </conditionalFormatting>
  <conditionalFormatting sqref="A185">
    <cfRule type="expression" dxfId="1583" priority="9">
      <formula>MOD(ROW(),2)=0</formula>
    </cfRule>
  </conditionalFormatting>
  <conditionalFormatting sqref="A187">
    <cfRule type="expression" dxfId="1582" priority="7">
      <formula>MOD(ROW(),2)=0</formula>
    </cfRule>
  </conditionalFormatting>
  <conditionalFormatting sqref="A188">
    <cfRule type="expression" dxfId="1581" priority="6">
      <formula>MOD(ROW(),2)=0</formula>
    </cfRule>
  </conditionalFormatting>
  <conditionalFormatting sqref="A189">
    <cfRule type="expression" dxfId="1580" priority="5">
      <formula>MOD(ROW(),2)=0</formula>
    </cfRule>
  </conditionalFormatting>
  <conditionalFormatting sqref="A190">
    <cfRule type="expression" dxfId="1579" priority="4">
      <formula>MOD(ROW(),2)=0</formula>
    </cfRule>
  </conditionalFormatting>
  <conditionalFormatting sqref="A191">
    <cfRule type="expression" dxfId="1578" priority="3">
      <formula>MOD(ROW(),2)=0</formula>
    </cfRule>
  </conditionalFormatting>
  <conditionalFormatting sqref="A192">
    <cfRule type="expression" dxfId="1577" priority="2">
      <formula>MOD(ROW(),2)=0</formula>
    </cfRule>
  </conditionalFormatting>
  <dataValidations count="53">
    <dataValidation type="list" allowBlank="1" showInputMessage="1" showErrorMessage="1" sqref="K14">
      <formula1>ROTENR2R3R5D12</formula1>
    </dataValidation>
    <dataValidation type="list" allowBlank="1" showInputMessage="1" showErrorMessage="1" sqref="K52:K53 K173:K174 K168:K169 K131:K132 K179:K181 K27:K29 K32:K35 K41:K43 K106:K109 K111:K114 K120:K122 K158:K160">
      <formula1>ROTENR2R3R5D24</formula1>
    </dataValidation>
    <dataValidation type="list" allowBlank="1" showInputMessage="1" showErrorMessage="1" sqref="K15:K26 K99:K105 K161:K167 K156:K157">
      <formula1>ROTENR2R3R5D18</formula1>
    </dataValidation>
    <dataValidation type="list" allowBlank="1" showInputMessage="1" showErrorMessage="1" sqref="K30:K31 K143:K144 K44:K47 K54:K58 K69:K70 K170:K172 K182:K185 K36:K40 K110 K115:K119 K123:K126 K133:K137 K190:K193 K204:K206 K175 K177:K179">
      <formula1>ROTENR2R3R5D32</formula1>
    </dataValidation>
    <dataValidation type="list" allowBlank="1" showInputMessage="1" showErrorMessage="1" sqref="K194:K199 K215:K219 K76 K64 K207:K211">
      <formula1>UNITEN2345D40</formula1>
    </dataValidation>
    <dataValidation type="list" allowBlank="1" showInputMessage="1" showErrorMessage="1" sqref="K48:K51 K186:K189 K71:K75 K80:K84 K127:K130 K138:K142 K145:K154 K59:K63">
      <formula1>rotenr2r3r5d40</formula1>
    </dataValidation>
    <dataValidation type="list" allowBlank="1" showInputMessage="1" showErrorMessage="1" sqref="K85:K97 K77:K79 K212:K214 K65:K68 K220:K236 K200:K203">
      <formula1>UNITEN245D50</formula1>
    </dataValidation>
    <dataValidation type="list" allowBlank="1" showInputMessage="1" showErrorMessage="1" sqref="M14">
      <formula1>PG19RIGA1</formula1>
    </dataValidation>
    <dataValidation type="list" allowBlank="1" showInputMessage="1" showErrorMessage="1" sqref="M15:M16 M156:M157">
      <formula1>PG19RIGA2</formula1>
    </dataValidation>
    <dataValidation type="list" allowBlank="1" showInputMessage="1" showErrorMessage="1" sqref="M17:M19 M158:M160">
      <formula1>PG19RIGA5</formula1>
    </dataValidation>
    <dataValidation type="list" allowBlank="1" showInputMessage="1" showErrorMessage="1" sqref="M20:M21 M24:M26 M32:M33 M41:M44 M161:M162 M165:M167 M173:M174 M179:M182 M99:M100 M120:M123 M111:M112 M103:M105">
      <formula1>PG19RIGA3</formula1>
    </dataValidation>
    <dataValidation type="list" allowBlank="1" showInputMessage="1" showErrorMessage="1" sqref="M22:M23 M168:M169 M34:M36 M45:M46 M55:M57 M163:M164 M27:M28 M183:M184 M190:M192 M101:M102 M113:M115 M124:M125 M134:M136 M106:M107">
      <formula1>PG19RIGA6</formula1>
    </dataValidation>
    <dataValidation type="list" allowBlank="1" showInputMessage="1" showErrorMessage="1" sqref="M29:M31 M37:M40 M47:M48 M58:M60 M72:M73 M80:M84 M170:M172 M175:M178 M207:M208 M185:M186 M193:M195 M215:M219 M108:M110 M116:M119 M126:M127 M137:M139 M146:M147 M151:M154">
      <formula1>PG19RIGA7</formula1>
    </dataValidation>
    <dataValidation type="list" allowBlank="1" showInputMessage="1" showErrorMessage="1" sqref="M91:M94 M61:M64 M74:M76 M85:M87 M148:M150 M196:M199 M209:M211 M220:M222 M49:M51 M187:M189 M128:M130 M140:M142 M226:M230">
      <formula1>PG19RIGA8</formula1>
    </dataValidation>
    <dataValidation type="list" allowBlank="1" showInputMessage="1" showErrorMessage="1" sqref="M212:M214 M88:M90 M77:M79 M65:M68 M223:M225 M200:M203 M231:M236 M95:M97">
      <formula1>PG19RIGA9</formula1>
    </dataValidation>
    <dataValidation type="list" allowBlank="1" showInputMessage="1" showErrorMessage="1" sqref="M52:M54 M131:M133">
      <formula1>PG19RIGA4</formula1>
    </dataValidation>
    <dataValidation type="list" allowBlank="1" showInputMessage="1" showErrorMessage="1" sqref="O14 S14">
      <formula1>SIZE71</formula1>
    </dataValidation>
    <dataValidation type="list" allowBlank="1" showInputMessage="1" showErrorMessage="1" sqref="S99:S105 O15:O26 S15:S26 O99:O105 O156:O167 O34">
      <formula1>SIZE80</formula1>
    </dataValidation>
    <dataValidation type="list" allowBlank="1" showInputMessage="1" showErrorMessage="1" sqref="O35 O168:O170 O52:O53 S52:S53 O179:O181 O27:O29 S27:S29 O32:O33 S32:S35 O41:O43 S41:S43 O106:O109 S106:S109 O111:O114 S111:S114 S120:S122 O120:O122 O131:O132 S131:S132 O173:O174">
      <formula1>SIZE90</formula1>
    </dataValidation>
    <dataValidation type="list" allowBlank="1" showInputMessage="1" showErrorMessage="1" sqref="O30:O31 S143:S144 O171:O172 O69:O70 O44:O47 O54:O58 S30:S31 S36:S40 S69:S70 S44:S47 S54:S58 O175:O178 O204:O205 O182:O185 O36:O40 S110 O110 O115:O119 S115:S119 O123:O126 S123:S126 S133:S137 O133:O137 O143:O144 O190:O193">
      <formula1>SIZE112</formula1>
    </dataValidation>
    <dataValidation type="list" allowBlank="1" showInputMessage="1" showErrorMessage="1" sqref="O80:O82 O48:O51 O71:O73 O59:O61 S80:S82 S48:S51 S71:S73 S59:S61 O206 O186:O189 O196 O150:O152 S145:S147 O145:O147 S138:S140 O127:O130 O138:O140 S127:S130 S150:S152">
      <formula1>SIZE132</formula1>
    </dataValidation>
    <dataValidation type="list" allowBlank="1" showInputMessage="1" showErrorMessage="1" sqref="O62:O63 O83:O84 O74:O75 S62:S63 S83:S84 S74:S75 S141:S142 O141:O142 O148:O149 S148:S149 O153:O154 S153:S154">
      <formula1>SIZE160</formula1>
    </dataValidation>
    <dataValidation type="list" allowBlank="1" showInputMessage="1" showErrorMessage="1" sqref="S85:S97 S78:S79 S65:S68">
      <formula1>NMSR2</formula1>
    </dataValidation>
    <dataValidation type="list" allowBlank="1" showInputMessage="1" showErrorMessage="1" sqref="S76:S77 S64">
      <formula1>NMSR1</formula1>
    </dataValidation>
    <dataValidation type="list" allowBlank="1" showInputMessage="1" showErrorMessage="1" sqref="Q14">
      <formula1>GHISAR2</formula1>
    </dataValidation>
    <dataValidation type="list" allowBlank="1" showInputMessage="1" showErrorMessage="1" sqref="Q15:Q16">
      <formula1>GHISAR3</formula1>
    </dataValidation>
    <dataValidation type="list" allowBlank="1" showInputMessage="1" showErrorMessage="1" sqref="Q17:Q19">
      <formula1>GHISAR4</formula1>
    </dataValidation>
    <dataValidation type="list" allowBlank="1" showInputMessage="1" showErrorMessage="1" sqref="Q20:Q21 Q99:Q100">
      <formula1>GHISAR6</formula1>
    </dataValidation>
    <dataValidation type="list" allowBlank="1" showInputMessage="1" showErrorMessage="1" sqref="Q22:Q23 Q101:Q102">
      <formula1>GHISAR7</formula1>
    </dataValidation>
    <dataValidation type="list" allowBlank="1" showInputMessage="1" showErrorMessage="1" sqref="Q24:Q26 Q103:Q105">
      <formula1>BRONZOR9</formula1>
    </dataValidation>
    <dataValidation type="list" allowBlank="1" showInputMessage="1" showErrorMessage="1" sqref="Q27:Q28 Q106:Q107">
      <formula1>GHBRR10</formula1>
    </dataValidation>
    <dataValidation type="list" allowBlank="1" showInputMessage="1" showErrorMessage="1" sqref="Q29:Q31 Q108:Q110">
      <formula1>BRONZOR11</formula1>
    </dataValidation>
    <dataValidation type="list" allowBlank="1" showInputMessage="1" showErrorMessage="1" sqref="Q32:Q33 Q111:Q112">
      <formula1>BRONZOR13</formula1>
    </dataValidation>
    <dataValidation type="list" allowBlank="1" showInputMessage="1" showErrorMessage="1" sqref="Q34:Q36 Q113:Q115">
      <formula1>BRONZOR14</formula1>
    </dataValidation>
    <dataValidation type="list" allowBlank="1" showInputMessage="1" showErrorMessage="1" sqref="Q37:Q40 Q116:Q119">
      <formula1>BRONZOR15</formula1>
    </dataValidation>
    <dataValidation type="list" allowBlank="1" showInputMessage="1" showErrorMessage="1" sqref="Q41:Q44 Q120:Q123">
      <formula1>BRONZOR17</formula1>
    </dataValidation>
    <dataValidation type="list" allowBlank="1" showInputMessage="1" showErrorMessage="1" sqref="Q45:Q46 Q124:Q125">
      <formula1>BRONZOR18</formula1>
    </dataValidation>
    <dataValidation type="list" allowBlank="1" showInputMessage="1" showErrorMessage="1" sqref="Q47:Q48 Q126:Q127">
      <formula1>BRONZOR19</formula1>
    </dataValidation>
    <dataValidation type="list" allowBlank="1" showInputMessage="1" showErrorMessage="1" sqref="Q49:Q51 Q128:Q130">
      <formula1>BRONZOR20</formula1>
    </dataValidation>
    <dataValidation type="list" allowBlank="1" showInputMessage="1" showErrorMessage="1" sqref="Q52:Q54 Q131:Q133">
      <formula1>BRONZOR21</formula1>
    </dataValidation>
    <dataValidation type="list" allowBlank="1" showInputMessage="1" showErrorMessage="1" sqref="Q55:Q57 Q134:Q136">
      <formula1>BRONZOR22</formula1>
    </dataValidation>
    <dataValidation type="list" allowBlank="1" showInputMessage="1" showErrorMessage="1" sqref="Q58:Q60 Q137:Q139">
      <formula1>BRONZOR23</formula1>
    </dataValidation>
    <dataValidation type="list" allowBlank="1" showInputMessage="1" showErrorMessage="1" sqref="Q61:Q64 Q140:Q142">
      <formula1>BRONZOR24</formula1>
    </dataValidation>
    <dataValidation type="list" allowBlank="1" showInputMessage="1" showErrorMessage="1" sqref="Q65:Q68">
      <formula1>BRONZOR25</formula1>
    </dataValidation>
    <dataValidation type="list" allowBlank="1" showInputMessage="1" showErrorMessage="1" sqref="Q69:Q71 Q143:Q145">
      <formula1>BRONZOR26</formula1>
    </dataValidation>
    <dataValidation type="list" allowBlank="1" showInputMessage="1" showErrorMessage="1" sqref="Q72:Q73 Q146:Q147">
      <formula1>BRONZOR27</formula1>
    </dataValidation>
    <dataValidation type="list" allowBlank="1" showInputMessage="1" showErrorMessage="1" sqref="Q74:Q76 Q148:Q149">
      <formula1>BRONZOR28</formula1>
    </dataValidation>
    <dataValidation type="list" allowBlank="1" showInputMessage="1" showErrorMessage="1" sqref="Q77:Q79">
      <formula1>BRONZOR29</formula1>
    </dataValidation>
    <dataValidation type="list" allowBlank="1" showInputMessage="1" showErrorMessage="1" sqref="Q80:Q84 Q150:Q154">
      <formula1>BRONZOR30</formula1>
    </dataValidation>
    <dataValidation type="list" allowBlank="1" showInputMessage="1" showErrorMessage="1" sqref="Q85:Q87">
      <formula1>BRONZOR31</formula1>
    </dataValidation>
    <dataValidation type="list" allowBlank="1" showInputMessage="1" showErrorMessage="1" sqref="Q88:Q90">
      <formula1>BRONZOR32</formula1>
    </dataValidation>
    <dataValidation type="list" allowBlank="1" showInputMessage="1" showErrorMessage="1" sqref="Q91:Q94">
      <formula1>BRONZOR33</formula1>
    </dataValidation>
    <dataValidation type="list" allowBlank="1" showInputMessage="1" showErrorMessage="1" sqref="Q95:Q97">
      <formula1>BRONZOR34</formula1>
    </dataValidation>
  </dataValidations>
  <hyperlinks>
    <hyperlink ref="H6" location="A178" display="KIT AGGIUNTIVI"/>
    <hyperlink ref="I6" location="A178" display="ADDITIONAL KIT"/>
    <hyperlink ref="I240" location="A1" display="TORNA SU"/>
    <hyperlink ref="I241" location="A1" display="BACK TO TOP"/>
    <hyperlink ref="H5" location="indice!A1" display="INDICE"/>
  </hyperlinks>
  <pageMargins left="0.25" right="0.25" top="0.75000000000000011" bottom="0.75000000000000011" header="0.30000000000000004" footer="0.30000000000000004"/>
  <pageSetup paperSize="9" orientation="portrait" r:id="rId1"/>
  <headerFooter alignWithMargins="0">
    <oddFooter>&amp;L&amp;"Calibri,Normale"&amp;K000000&amp;P&amp;R&amp;"Calibri,Normale"&amp;K00000065656565</oddFooter>
  </headerFooter>
  <rowBreaks count="1" manualBreakCount="1">
    <brk id="44" max="16383" man="1"/>
  </rowBreaks>
  <ignoredErrors>
    <ignoredError sqref="L231:X233 L174:T174 V174:X174 L14:X173 L175:X229" unlockedFormula="1"/>
    <ignoredError sqref="A44 A64:A68 A76:A79 A85:A93 A95:A98 A102 A105:A133 A137:A155 A194:A195 A198:A227 A231:A233" numberStoredAsText="1"/>
  </ignoredError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Normal="100" workbookViewId="0"/>
  </sheetViews>
  <sheetFormatPr defaultColWidth="11.42578125" defaultRowHeight="15" x14ac:dyDescent="0.25"/>
  <cols>
    <col min="1" max="1" width="4.85546875" bestFit="1" customWidth="1"/>
    <col min="2" max="2" width="13.85546875" bestFit="1" customWidth="1"/>
    <col min="3" max="3" width="8" bestFit="1" customWidth="1"/>
    <col min="4" max="4" width="21" bestFit="1" customWidth="1"/>
    <col min="5" max="5" width="9" bestFit="1" customWidth="1"/>
    <col min="8" max="8" width="11.85546875" bestFit="1" customWidth="1"/>
  </cols>
  <sheetData>
    <row r="1" spans="1:8" x14ac:dyDescent="0.25">
      <c r="A1" s="128" t="s">
        <v>2194</v>
      </c>
      <c r="B1" s="128" t="s">
        <v>3572</v>
      </c>
      <c r="C1" s="128" t="s">
        <v>3573</v>
      </c>
      <c r="D1" s="128" t="s">
        <v>3574</v>
      </c>
      <c r="E1" s="128" t="s">
        <v>143</v>
      </c>
      <c r="F1" s="285"/>
    </row>
    <row r="2" spans="1:8" x14ac:dyDescent="0.25">
      <c r="A2" s="144" t="s">
        <v>3665</v>
      </c>
      <c r="B2" s="144" t="s">
        <v>6664</v>
      </c>
      <c r="C2" s="144" t="s">
        <v>6668</v>
      </c>
      <c r="D2" s="144" t="str">
        <f t="shared" ref="D2:D8" si="0">CONCATENATE(A2,B2,C2)</f>
        <v>B&amp;T SSIC-SSIC-EPDM  ø 14</v>
      </c>
      <c r="E2" s="147">
        <v>118.58</v>
      </c>
      <c r="F2" s="286"/>
      <c r="G2" s="144" t="s">
        <v>6669</v>
      </c>
      <c r="H2" s="144" t="s">
        <v>6671</v>
      </c>
    </row>
    <row r="3" spans="1:8" x14ac:dyDescent="0.25">
      <c r="A3" s="144" t="s">
        <v>3665</v>
      </c>
      <c r="B3" s="144" t="s">
        <v>6665</v>
      </c>
      <c r="C3" s="144" t="s">
        <v>6668</v>
      </c>
      <c r="D3" s="144" t="str">
        <f t="shared" si="0"/>
        <v>B&amp;T B-SSIC-FKM  ø 14</v>
      </c>
      <c r="E3" s="147">
        <v>110.28</v>
      </c>
      <c r="F3" s="286"/>
      <c r="G3" s="145" t="s">
        <v>6670</v>
      </c>
      <c r="H3" s="145" t="s">
        <v>6671</v>
      </c>
    </row>
    <row r="4" spans="1:8" x14ac:dyDescent="0.25">
      <c r="A4" s="144" t="s">
        <v>3665</v>
      </c>
      <c r="B4" s="144" t="s">
        <v>6666</v>
      </c>
      <c r="C4" s="144" t="s">
        <v>6668</v>
      </c>
      <c r="D4" s="144" t="str">
        <f t="shared" si="0"/>
        <v>B&amp;T SSIC-SSIC-FKM  ø 14</v>
      </c>
      <c r="E4" s="147">
        <v>136.85</v>
      </c>
      <c r="F4" s="286"/>
    </row>
    <row r="5" spans="1:8" x14ac:dyDescent="0.25">
      <c r="A5" s="144" t="s">
        <v>3665</v>
      </c>
      <c r="B5" s="144" t="s">
        <v>6667</v>
      </c>
      <c r="C5" s="144" t="s">
        <v>6668</v>
      </c>
      <c r="D5" s="144" t="str">
        <f t="shared" si="0"/>
        <v>B&amp;T A-SSIC-FKM  ø 14</v>
      </c>
      <c r="E5" s="147">
        <v>229.86</v>
      </c>
      <c r="F5" s="286"/>
      <c r="G5" s="146"/>
      <c r="H5" s="146" t="s">
        <v>6672</v>
      </c>
    </row>
    <row r="6" spans="1:8" x14ac:dyDescent="0.25">
      <c r="A6" s="145" t="s">
        <v>3665</v>
      </c>
      <c r="B6" s="145" t="s">
        <v>6660</v>
      </c>
      <c r="C6" s="145" t="s">
        <v>6668</v>
      </c>
      <c r="D6" s="145" t="str">
        <f t="shared" si="0"/>
        <v>B&amp;T SSIC-SSIC-EPDM ø 14</v>
      </c>
      <c r="E6" s="148">
        <v>118.58</v>
      </c>
      <c r="F6" s="286"/>
    </row>
    <row r="7" spans="1:8" x14ac:dyDescent="0.25">
      <c r="A7" s="145" t="s">
        <v>3665</v>
      </c>
      <c r="B7" s="145" t="s">
        <v>6661</v>
      </c>
      <c r="C7" s="145" t="s">
        <v>6668</v>
      </c>
      <c r="D7" s="145" t="str">
        <f t="shared" si="0"/>
        <v>B&amp;T B-SSIC-FKM ø 14</v>
      </c>
      <c r="E7" s="148">
        <v>201.96</v>
      </c>
      <c r="F7" s="286"/>
      <c r="G7" s="150"/>
      <c r="H7" s="150" t="s">
        <v>52</v>
      </c>
    </row>
    <row r="8" spans="1:8" x14ac:dyDescent="0.25">
      <c r="A8" s="145" t="s">
        <v>3665</v>
      </c>
      <c r="B8" s="145" t="s">
        <v>6663</v>
      </c>
      <c r="C8" s="145" t="s">
        <v>6668</v>
      </c>
      <c r="D8" s="145" t="str">
        <f t="shared" si="0"/>
        <v>B&amp;T A-SSIC-FKM ø 14</v>
      </c>
      <c r="E8" s="148">
        <v>550.07000000000005</v>
      </c>
      <c r="F8" s="286"/>
    </row>
    <row r="9" spans="1:8" x14ac:dyDescent="0.25">
      <c r="A9" s="145" t="s">
        <v>3665</v>
      </c>
      <c r="B9" s="145" t="s">
        <v>6662</v>
      </c>
      <c r="C9" s="145" t="s">
        <v>6668</v>
      </c>
      <c r="D9" s="145" t="str">
        <f>CONCATENATE(A9,B9,C9)</f>
        <v>B&amp;T SSIC-SSIC-FKM ø 14</v>
      </c>
      <c r="E9" s="148">
        <v>174.05</v>
      </c>
      <c r="F9" s="286"/>
    </row>
    <row r="10" spans="1:8" x14ac:dyDescent="0.25">
      <c r="F10" s="287"/>
    </row>
    <row r="11" spans="1:8" x14ac:dyDescent="0.25">
      <c r="A11" s="146" t="s">
        <v>3665</v>
      </c>
      <c r="B11" s="146" t="s">
        <v>6660</v>
      </c>
      <c r="C11" s="146" t="s">
        <v>6673</v>
      </c>
      <c r="D11" s="146" t="str">
        <f>CONCATENATE(A11,B11,C11)</f>
        <v>B&amp;T SSIC-SSIC-EPDM ø 22</v>
      </c>
      <c r="E11" s="149">
        <v>121.68</v>
      </c>
      <c r="F11" s="286"/>
    </row>
    <row r="12" spans="1:8" x14ac:dyDescent="0.25">
      <c r="A12" s="146" t="s">
        <v>3665</v>
      </c>
      <c r="B12" s="146" t="s">
        <v>6663</v>
      </c>
      <c r="C12" s="146" t="s">
        <v>6673</v>
      </c>
      <c r="D12" s="146" t="str">
        <f>CONCATENATE(A12,B12,C12)</f>
        <v>B&amp;T A-SSIC-FKM ø 22</v>
      </c>
      <c r="E12" s="149">
        <v>181.79</v>
      </c>
      <c r="F12" s="286"/>
    </row>
    <row r="13" spans="1:8" x14ac:dyDescent="0.25">
      <c r="A13" s="146" t="s">
        <v>3665</v>
      </c>
      <c r="B13" s="146" t="s">
        <v>6662</v>
      </c>
      <c r="C13" s="146" t="s">
        <v>6673</v>
      </c>
      <c r="D13" s="146" t="str">
        <f>CONCATENATE(A13,B13,C13)</f>
        <v>B&amp;T SSIC-SSIC-FKM ø 22</v>
      </c>
      <c r="E13" s="149">
        <v>138.54</v>
      </c>
      <c r="F13" s="286"/>
    </row>
    <row r="14" spans="1:8" x14ac:dyDescent="0.25">
      <c r="F14" s="287"/>
    </row>
    <row r="15" spans="1:8" x14ac:dyDescent="0.25">
      <c r="A15" s="150" t="s">
        <v>6769</v>
      </c>
      <c r="B15" s="150" t="s">
        <v>6768</v>
      </c>
      <c r="C15" s="150" t="s">
        <v>6668</v>
      </c>
      <c r="D15" s="150" t="str">
        <f>CONCATENATE(A15,B15,C15)</f>
        <v>B&amp;TSIC-SIC-EDPM ø 14</v>
      </c>
      <c r="E15" s="150">
        <v>118.58</v>
      </c>
      <c r="F15" s="287"/>
    </row>
    <row r="16" spans="1:8" x14ac:dyDescent="0.25">
      <c r="A16" s="150" t="s">
        <v>6769</v>
      </c>
      <c r="B16" s="150" t="s">
        <v>6661</v>
      </c>
      <c r="C16" s="150" t="s">
        <v>6668</v>
      </c>
      <c r="D16" s="150" t="str">
        <f>CONCATENATE(A16,B16,C16)</f>
        <v>B&amp;TB-SSIC-FKM ø 14</v>
      </c>
      <c r="E16" s="150">
        <v>110.28</v>
      </c>
      <c r="F16" s="287"/>
    </row>
    <row r="17" spans="1:6" x14ac:dyDescent="0.25">
      <c r="A17" s="150" t="s">
        <v>6769</v>
      </c>
      <c r="B17" s="150" t="s">
        <v>6662</v>
      </c>
      <c r="C17" s="150" t="s">
        <v>6668</v>
      </c>
      <c r="D17" s="150" t="str">
        <f>CONCATENATE(A17,B17,C17)</f>
        <v>B&amp;TSSIC-SSIC-FKM ø 14</v>
      </c>
      <c r="E17" s="150">
        <v>136.85</v>
      </c>
      <c r="F17" s="287"/>
    </row>
    <row r="18" spans="1:6" x14ac:dyDescent="0.25">
      <c r="F18" s="287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Normal="100" zoomScalePageLayoutView="120" workbookViewId="0"/>
  </sheetViews>
  <sheetFormatPr defaultColWidth="10.85546875" defaultRowHeight="15" x14ac:dyDescent="0.2"/>
  <cols>
    <col min="1" max="1" width="8.140625" style="132" bestFit="1" customWidth="1"/>
    <col min="2" max="2" width="2.140625" style="132" bestFit="1" customWidth="1"/>
    <col min="3" max="3" width="6.140625" style="132" bestFit="1" customWidth="1"/>
    <col min="4" max="4" width="2.140625" style="132" bestFit="1" customWidth="1"/>
    <col min="5" max="5" width="4.140625" style="132" bestFit="1" customWidth="1"/>
    <col min="6" max="6" width="5.85546875" style="132" bestFit="1" customWidth="1"/>
    <col min="7" max="7" width="26.42578125" style="132" bestFit="1" customWidth="1"/>
    <col min="8" max="8" width="12.140625" style="132" bestFit="1" customWidth="1"/>
    <col min="9" max="16384" width="10.85546875" style="132"/>
  </cols>
  <sheetData>
    <row r="1" spans="1:8" x14ac:dyDescent="0.2">
      <c r="A1" s="128"/>
      <c r="B1" s="128"/>
      <c r="C1" s="128"/>
      <c r="D1" s="128"/>
      <c r="E1" s="128"/>
      <c r="F1" s="128" t="s">
        <v>3690</v>
      </c>
      <c r="G1" s="128" t="s">
        <v>3574</v>
      </c>
      <c r="H1" s="128" t="s">
        <v>143</v>
      </c>
    </row>
    <row r="2" spans="1:8" x14ac:dyDescent="0.2">
      <c r="A2" s="129" t="s">
        <v>3691</v>
      </c>
      <c r="B2" s="129" t="s">
        <v>3692</v>
      </c>
      <c r="C2" s="129" t="s">
        <v>3693</v>
      </c>
      <c r="D2" s="129" t="s">
        <v>3692</v>
      </c>
      <c r="E2" s="129" t="s">
        <v>3694</v>
      </c>
      <c r="F2" s="129" t="s">
        <v>3695</v>
      </c>
      <c r="G2" s="129" t="s">
        <v>3715</v>
      </c>
      <c r="H2" s="129">
        <v>11.45</v>
      </c>
    </row>
    <row r="3" spans="1:8" x14ac:dyDescent="0.2">
      <c r="A3" s="129" t="s">
        <v>4351</v>
      </c>
      <c r="B3" s="129" t="s">
        <v>3692</v>
      </c>
      <c r="C3" s="129" t="s">
        <v>4352</v>
      </c>
      <c r="D3" s="129" t="s">
        <v>3692</v>
      </c>
      <c r="E3" s="129" t="s">
        <v>3694</v>
      </c>
      <c r="F3" s="129" t="s">
        <v>3695</v>
      </c>
      <c r="G3" s="129" t="s">
        <v>4353</v>
      </c>
      <c r="H3" s="129">
        <v>11.98</v>
      </c>
    </row>
    <row r="4" spans="1:8" x14ac:dyDescent="0.2">
      <c r="A4" s="129" t="s">
        <v>4354</v>
      </c>
      <c r="B4" s="129" t="s">
        <v>3692</v>
      </c>
      <c r="C4" s="129" t="s">
        <v>3696</v>
      </c>
      <c r="D4" s="129" t="s">
        <v>3692</v>
      </c>
      <c r="E4" s="129" t="s">
        <v>4355</v>
      </c>
      <c r="F4" s="129" t="s">
        <v>3695</v>
      </c>
      <c r="G4" s="129" t="s">
        <v>4356</v>
      </c>
      <c r="H4" s="129">
        <v>12.93</v>
      </c>
    </row>
    <row r="5" spans="1:8" x14ac:dyDescent="0.2">
      <c r="A5" s="129" t="s">
        <v>3697</v>
      </c>
      <c r="B5" s="129" t="s">
        <v>3692</v>
      </c>
      <c r="C5" s="129" t="s">
        <v>4357</v>
      </c>
      <c r="D5" s="129" t="s">
        <v>3692</v>
      </c>
      <c r="E5" s="129" t="s">
        <v>4355</v>
      </c>
      <c r="F5" s="129" t="s">
        <v>3695</v>
      </c>
      <c r="G5" s="129" t="s">
        <v>4358</v>
      </c>
      <c r="H5" s="129">
        <v>19.149999999999999</v>
      </c>
    </row>
    <row r="6" spans="1:8" x14ac:dyDescent="0.2">
      <c r="A6" s="129" t="s">
        <v>3698</v>
      </c>
      <c r="B6" s="129" t="s">
        <v>3692</v>
      </c>
      <c r="C6" s="129" t="s">
        <v>3699</v>
      </c>
      <c r="D6" s="129" t="s">
        <v>3692</v>
      </c>
      <c r="E6" s="129" t="s">
        <v>4355</v>
      </c>
      <c r="F6" s="129" t="s">
        <v>3695</v>
      </c>
      <c r="G6" s="129" t="s">
        <v>4359</v>
      </c>
      <c r="H6" s="129">
        <v>16.02</v>
      </c>
    </row>
    <row r="7" spans="1:8" x14ac:dyDescent="0.2">
      <c r="A7" s="129" t="s">
        <v>3699</v>
      </c>
      <c r="B7" s="129" t="s">
        <v>3692</v>
      </c>
      <c r="C7" s="129" t="s">
        <v>3700</v>
      </c>
      <c r="D7" s="129" t="s">
        <v>3692</v>
      </c>
      <c r="E7" s="129" t="s">
        <v>4355</v>
      </c>
      <c r="F7" s="129" t="s">
        <v>3695</v>
      </c>
      <c r="G7" s="129" t="s">
        <v>4360</v>
      </c>
      <c r="H7" s="129">
        <v>18.53</v>
      </c>
    </row>
    <row r="8" spans="1:8" x14ac:dyDescent="0.2">
      <c r="A8" s="129" t="s">
        <v>3701</v>
      </c>
      <c r="B8" s="129" t="s">
        <v>3692</v>
      </c>
      <c r="C8" s="129" t="s">
        <v>4361</v>
      </c>
      <c r="D8" s="129" t="s">
        <v>3692</v>
      </c>
      <c r="E8" s="129" t="s">
        <v>4362</v>
      </c>
      <c r="F8" s="129" t="s">
        <v>3695</v>
      </c>
      <c r="G8" s="129" t="s">
        <v>4363</v>
      </c>
      <c r="H8" s="129">
        <v>46.27</v>
      </c>
    </row>
    <row r="9" spans="1:8" x14ac:dyDescent="0.2">
      <c r="A9" s="129" t="s">
        <v>3702</v>
      </c>
      <c r="B9" s="129" t="s">
        <v>3692</v>
      </c>
      <c r="C9" s="129" t="s">
        <v>3703</v>
      </c>
      <c r="D9" s="129" t="s">
        <v>3692</v>
      </c>
      <c r="E9" s="129" t="s">
        <v>3704</v>
      </c>
      <c r="F9" s="129" t="s">
        <v>3695</v>
      </c>
      <c r="G9" s="129" t="s">
        <v>3716</v>
      </c>
      <c r="H9" s="129">
        <v>66.650000000000006</v>
      </c>
    </row>
    <row r="10" spans="1:8" x14ac:dyDescent="0.2">
      <c r="A10" s="129" t="s">
        <v>3705</v>
      </c>
      <c r="B10" s="129" t="s">
        <v>3692</v>
      </c>
      <c r="C10" s="129" t="s">
        <v>3706</v>
      </c>
      <c r="D10" s="129" t="s">
        <v>3692</v>
      </c>
      <c r="E10" s="129" t="s">
        <v>3707</v>
      </c>
      <c r="F10" s="129" t="s">
        <v>3695</v>
      </c>
      <c r="G10" s="129" t="s">
        <v>3717</v>
      </c>
      <c r="H10" s="129">
        <v>123.34</v>
      </c>
    </row>
    <row r="11" spans="1:8" x14ac:dyDescent="0.2">
      <c r="A11" s="129" t="s">
        <v>3708</v>
      </c>
      <c r="B11" s="129" t="s">
        <v>3692</v>
      </c>
      <c r="C11" s="129" t="s">
        <v>3696</v>
      </c>
      <c r="D11" s="129" t="s">
        <v>3692</v>
      </c>
      <c r="E11" s="129" t="s">
        <v>3709</v>
      </c>
      <c r="F11" s="129" t="s">
        <v>3695</v>
      </c>
      <c r="G11" s="129" t="s">
        <v>3718</v>
      </c>
      <c r="H11" s="129">
        <v>23.43</v>
      </c>
    </row>
    <row r="12" spans="1:8" x14ac:dyDescent="0.2">
      <c r="A12" s="129" t="s">
        <v>3710</v>
      </c>
      <c r="B12" s="129" t="s">
        <v>3692</v>
      </c>
      <c r="C12" s="129" t="s">
        <v>3700</v>
      </c>
      <c r="D12" s="129" t="s">
        <v>3692</v>
      </c>
      <c r="E12" s="129">
        <v>0.8</v>
      </c>
      <c r="F12" s="129" t="s">
        <v>3695</v>
      </c>
      <c r="G12" s="129" t="s">
        <v>3719</v>
      </c>
      <c r="H12" s="129">
        <v>30.86</v>
      </c>
    </row>
    <row r="13" spans="1:8" x14ac:dyDescent="0.2">
      <c r="A13" s="129" t="s">
        <v>3698</v>
      </c>
      <c r="B13" s="129" t="s">
        <v>3692</v>
      </c>
      <c r="C13" s="129" t="s">
        <v>3701</v>
      </c>
      <c r="D13" s="129" t="s">
        <v>3692</v>
      </c>
      <c r="E13" s="129" t="s">
        <v>3711</v>
      </c>
      <c r="F13" s="129" t="s">
        <v>3695</v>
      </c>
      <c r="G13" s="129" t="s">
        <v>3720</v>
      </c>
      <c r="H13" s="129">
        <v>36.4</v>
      </c>
    </row>
    <row r="14" spans="1:8" x14ac:dyDescent="0.2">
      <c r="A14" s="129" t="s">
        <v>3712</v>
      </c>
      <c r="B14" s="129" t="s">
        <v>3692</v>
      </c>
      <c r="C14" s="129" t="s">
        <v>3713</v>
      </c>
      <c r="D14" s="129" t="s">
        <v>3692</v>
      </c>
      <c r="E14" s="129" t="s">
        <v>3711</v>
      </c>
      <c r="F14" s="129" t="s">
        <v>3695</v>
      </c>
      <c r="G14" s="129" t="s">
        <v>3721</v>
      </c>
      <c r="H14" s="129">
        <v>43.76</v>
      </c>
    </row>
    <row r="15" spans="1:8" x14ac:dyDescent="0.2">
      <c r="A15" s="129" t="s">
        <v>2232</v>
      </c>
      <c r="B15" s="129" t="s">
        <v>3692</v>
      </c>
      <c r="C15" s="129" t="s">
        <v>3714</v>
      </c>
      <c r="D15" s="129" t="s">
        <v>3692</v>
      </c>
      <c r="E15" s="129" t="s">
        <v>3711</v>
      </c>
      <c r="F15" s="129" t="s">
        <v>3695</v>
      </c>
      <c r="G15" s="129" t="s">
        <v>3722</v>
      </c>
      <c r="H15" s="129">
        <v>49.32</v>
      </c>
    </row>
    <row r="16" spans="1:8" x14ac:dyDescent="0.2">
      <c r="A16" s="129" t="s">
        <v>3763</v>
      </c>
      <c r="B16" s="129"/>
      <c r="C16" s="129" t="s">
        <v>3734</v>
      </c>
      <c r="D16" s="129" t="s">
        <v>3692</v>
      </c>
      <c r="E16" s="129" t="s">
        <v>3735</v>
      </c>
      <c r="F16" s="129" t="s">
        <v>3695</v>
      </c>
      <c r="G16" s="129" t="s">
        <v>3777</v>
      </c>
      <c r="H16" s="129"/>
    </row>
    <row r="17" spans="1:8" x14ac:dyDescent="0.2">
      <c r="A17" s="129" t="s">
        <v>3764</v>
      </c>
      <c r="B17" s="129"/>
      <c r="C17" s="129" t="s">
        <v>3736</v>
      </c>
      <c r="D17" s="129" t="s">
        <v>3692</v>
      </c>
      <c r="E17" s="129" t="s">
        <v>3735</v>
      </c>
      <c r="F17" s="129" t="s">
        <v>3695</v>
      </c>
      <c r="G17" s="129" t="s">
        <v>3778</v>
      </c>
      <c r="H17" s="129">
        <v>3.31</v>
      </c>
    </row>
    <row r="18" spans="1:8" x14ac:dyDescent="0.2">
      <c r="A18" s="129" t="s">
        <v>3765</v>
      </c>
      <c r="B18" s="129"/>
      <c r="C18" s="129" t="s">
        <v>3737</v>
      </c>
      <c r="D18" s="129" t="s">
        <v>3692</v>
      </c>
      <c r="E18" s="129" t="s">
        <v>3735</v>
      </c>
      <c r="F18" s="129" t="s">
        <v>3695</v>
      </c>
      <c r="G18" s="129" t="s">
        <v>3779</v>
      </c>
      <c r="H18" s="129">
        <v>3.83</v>
      </c>
    </row>
    <row r="19" spans="1:8" x14ac:dyDescent="0.2">
      <c r="A19" s="129" t="s">
        <v>3766</v>
      </c>
      <c r="B19" s="129"/>
      <c r="C19" s="129" t="s">
        <v>3738</v>
      </c>
      <c r="D19" s="129" t="s">
        <v>3692</v>
      </c>
      <c r="E19" s="129" t="s">
        <v>3735</v>
      </c>
      <c r="F19" s="129" t="s">
        <v>3695</v>
      </c>
      <c r="G19" s="129" t="s">
        <v>3780</v>
      </c>
      <c r="H19" s="129">
        <v>4.54</v>
      </c>
    </row>
    <row r="20" spans="1:8" x14ac:dyDescent="0.2">
      <c r="A20" s="129" t="s">
        <v>3767</v>
      </c>
      <c r="B20" s="129"/>
      <c r="C20" s="129" t="s">
        <v>3739</v>
      </c>
      <c r="D20" s="129" t="s">
        <v>3692</v>
      </c>
      <c r="E20" s="129" t="s">
        <v>3735</v>
      </c>
      <c r="F20" s="129" t="s">
        <v>3695</v>
      </c>
      <c r="G20" s="129" t="s">
        <v>3781</v>
      </c>
      <c r="H20" s="129">
        <v>5.05</v>
      </c>
    </row>
    <row r="21" spans="1:8" x14ac:dyDescent="0.2">
      <c r="A21" s="129" t="s">
        <v>3768</v>
      </c>
      <c r="B21" s="129"/>
      <c r="C21" s="129" t="s">
        <v>2233</v>
      </c>
      <c r="D21" s="129" t="s">
        <v>3692</v>
      </c>
      <c r="E21" s="129" t="s">
        <v>3735</v>
      </c>
      <c r="F21" s="129" t="s">
        <v>3695</v>
      </c>
      <c r="G21" s="129" t="s">
        <v>3782</v>
      </c>
      <c r="H21" s="129">
        <v>5.82</v>
      </c>
    </row>
    <row r="22" spans="1:8" x14ac:dyDescent="0.2">
      <c r="A22" s="129" t="s">
        <v>3769</v>
      </c>
      <c r="B22" s="129"/>
      <c r="C22" s="129" t="s">
        <v>3740</v>
      </c>
      <c r="D22" s="129" t="s">
        <v>3692</v>
      </c>
      <c r="E22" s="129" t="s">
        <v>3735</v>
      </c>
      <c r="F22" s="129" t="s">
        <v>3695</v>
      </c>
      <c r="G22" s="129" t="s">
        <v>3783</v>
      </c>
      <c r="H22" s="129">
        <v>6.3</v>
      </c>
    </row>
    <row r="23" spans="1:8" x14ac:dyDescent="0.2">
      <c r="A23" s="129" t="s">
        <v>3770</v>
      </c>
      <c r="B23" s="129"/>
      <c r="C23" s="129" t="s">
        <v>3741</v>
      </c>
      <c r="D23" s="129" t="s">
        <v>3692</v>
      </c>
      <c r="E23" s="129" t="s">
        <v>3735</v>
      </c>
      <c r="F23" s="129" t="s">
        <v>3695</v>
      </c>
      <c r="G23" s="129" t="s">
        <v>3784</v>
      </c>
      <c r="H23" s="129">
        <v>5.93</v>
      </c>
    </row>
    <row r="24" spans="1:8" x14ac:dyDescent="0.2">
      <c r="A24" s="129" t="s">
        <v>3771</v>
      </c>
      <c r="B24" s="129"/>
      <c r="C24" s="129" t="s">
        <v>3742</v>
      </c>
      <c r="D24" s="129" t="s">
        <v>3692</v>
      </c>
      <c r="E24" s="129" t="s">
        <v>3735</v>
      </c>
      <c r="F24" s="129" t="s">
        <v>3695</v>
      </c>
      <c r="G24" s="129" t="s">
        <v>3785</v>
      </c>
      <c r="H24" s="129">
        <v>6.42</v>
      </c>
    </row>
    <row r="25" spans="1:8" x14ac:dyDescent="0.2">
      <c r="A25" s="129" t="s">
        <v>3772</v>
      </c>
      <c r="B25" s="129"/>
      <c r="C25" s="129" t="s">
        <v>3743</v>
      </c>
      <c r="D25" s="129" t="s">
        <v>3692</v>
      </c>
      <c r="E25" s="129" t="s">
        <v>3735</v>
      </c>
      <c r="F25" s="129" t="s">
        <v>3695</v>
      </c>
      <c r="G25" s="129" t="s">
        <v>3786</v>
      </c>
      <c r="H25" s="129">
        <v>7.68</v>
      </c>
    </row>
    <row r="26" spans="1:8" x14ac:dyDescent="0.2">
      <c r="A26" s="129" t="s">
        <v>3771</v>
      </c>
      <c r="B26" s="129"/>
      <c r="C26" s="129" t="s">
        <v>3744</v>
      </c>
      <c r="D26" s="129" t="s">
        <v>3692</v>
      </c>
      <c r="E26" s="129" t="s">
        <v>3735</v>
      </c>
      <c r="F26" s="129" t="s">
        <v>3695</v>
      </c>
      <c r="G26" s="129" t="s">
        <v>3787</v>
      </c>
      <c r="H26" s="129">
        <v>8.16</v>
      </c>
    </row>
    <row r="27" spans="1:8" x14ac:dyDescent="0.2">
      <c r="A27" s="129" t="s">
        <v>3723</v>
      </c>
      <c r="B27" s="129"/>
      <c r="C27" s="129" t="s">
        <v>3745</v>
      </c>
      <c r="D27" s="129" t="s">
        <v>3692</v>
      </c>
      <c r="E27" s="129" t="s">
        <v>3746</v>
      </c>
      <c r="F27" s="129" t="s">
        <v>3695</v>
      </c>
      <c r="G27" s="129" t="s">
        <v>3803</v>
      </c>
      <c r="H27" s="129">
        <v>11.45</v>
      </c>
    </row>
    <row r="28" spans="1:8" x14ac:dyDescent="0.2">
      <c r="A28" s="129" t="s">
        <v>3724</v>
      </c>
      <c r="B28" s="129"/>
      <c r="C28" s="129" t="s">
        <v>3747</v>
      </c>
      <c r="D28" s="129" t="s">
        <v>3692</v>
      </c>
      <c r="E28" s="129" t="s">
        <v>3746</v>
      </c>
      <c r="F28" s="129" t="s">
        <v>3695</v>
      </c>
      <c r="G28" s="129" t="s">
        <v>3804</v>
      </c>
      <c r="H28" s="129">
        <v>11.45</v>
      </c>
    </row>
    <row r="29" spans="1:8" x14ac:dyDescent="0.2">
      <c r="A29" s="129" t="s">
        <v>3725</v>
      </c>
      <c r="B29" s="129"/>
      <c r="C29" s="129">
        <v>215.58</v>
      </c>
      <c r="D29" s="129" t="s">
        <v>3692</v>
      </c>
      <c r="E29" s="129">
        <v>2.62</v>
      </c>
      <c r="F29" s="129" t="s">
        <v>3695</v>
      </c>
      <c r="G29" s="129" t="s">
        <v>3813</v>
      </c>
      <c r="H29" s="129"/>
    </row>
    <row r="30" spans="1:8" x14ac:dyDescent="0.2">
      <c r="A30" s="129" t="s">
        <v>3726</v>
      </c>
      <c r="B30" s="129"/>
      <c r="C30" s="129" t="s">
        <v>3748</v>
      </c>
      <c r="D30" s="129" t="s">
        <v>3692</v>
      </c>
      <c r="E30" s="129" t="s">
        <v>3749</v>
      </c>
      <c r="F30" s="129" t="s">
        <v>3695</v>
      </c>
      <c r="G30" s="129" t="s">
        <v>3802</v>
      </c>
      <c r="H30" s="129">
        <v>11.98</v>
      </c>
    </row>
    <row r="31" spans="1:8" x14ac:dyDescent="0.2">
      <c r="A31" s="129" t="s">
        <v>3727</v>
      </c>
      <c r="B31" s="129"/>
      <c r="C31" s="129" t="s">
        <v>3750</v>
      </c>
      <c r="D31" s="129" t="s">
        <v>3692</v>
      </c>
      <c r="E31" s="129" t="s">
        <v>3749</v>
      </c>
      <c r="F31" s="129" t="s">
        <v>3695</v>
      </c>
      <c r="G31" s="129" t="s">
        <v>3801</v>
      </c>
      <c r="H31" s="129">
        <v>11.98</v>
      </c>
    </row>
    <row r="32" spans="1:8" x14ac:dyDescent="0.2">
      <c r="A32" s="129" t="s">
        <v>3728</v>
      </c>
      <c r="B32" s="129"/>
      <c r="C32" s="129" t="s">
        <v>3743</v>
      </c>
      <c r="D32" s="129" t="s">
        <v>3692</v>
      </c>
      <c r="E32" s="129" t="s">
        <v>3749</v>
      </c>
      <c r="F32" s="129" t="s">
        <v>3695</v>
      </c>
      <c r="G32" s="129" t="s">
        <v>3800</v>
      </c>
      <c r="H32" s="129">
        <v>11.98</v>
      </c>
    </row>
    <row r="33" spans="1:8" x14ac:dyDescent="0.2">
      <c r="A33" s="129" t="s">
        <v>3729</v>
      </c>
      <c r="B33" s="129"/>
      <c r="C33" s="129" t="s">
        <v>3751</v>
      </c>
      <c r="D33" s="129" t="s">
        <v>3692</v>
      </c>
      <c r="E33" s="129" t="s">
        <v>3749</v>
      </c>
      <c r="F33" s="129" t="s">
        <v>3695</v>
      </c>
      <c r="G33" s="129" t="s">
        <v>3799</v>
      </c>
      <c r="H33" s="129">
        <v>11.98</v>
      </c>
    </row>
    <row r="34" spans="1:8" x14ac:dyDescent="0.2">
      <c r="A34" s="129" t="s">
        <v>3730</v>
      </c>
      <c r="B34" s="129"/>
      <c r="C34" s="129" t="s">
        <v>3752</v>
      </c>
      <c r="D34" s="129" t="s">
        <v>3692</v>
      </c>
      <c r="E34" s="129" t="s">
        <v>3749</v>
      </c>
      <c r="F34" s="129" t="s">
        <v>3695</v>
      </c>
      <c r="G34" s="129" t="s">
        <v>3798</v>
      </c>
      <c r="H34" s="129">
        <v>12.08</v>
      </c>
    </row>
    <row r="35" spans="1:8" x14ac:dyDescent="0.2">
      <c r="A35" s="129" t="s">
        <v>3731</v>
      </c>
      <c r="B35" s="129"/>
      <c r="C35" s="129" t="s">
        <v>3753</v>
      </c>
      <c r="D35" s="129" t="s">
        <v>3692</v>
      </c>
      <c r="E35" s="129" t="s">
        <v>3749</v>
      </c>
      <c r="F35" s="129" t="s">
        <v>3695</v>
      </c>
      <c r="G35" s="129" t="s">
        <v>3797</v>
      </c>
      <c r="H35" s="129">
        <v>11.45</v>
      </c>
    </row>
    <row r="36" spans="1:8" x14ac:dyDescent="0.2">
      <c r="A36" s="129" t="s">
        <v>3732</v>
      </c>
      <c r="B36" s="129"/>
      <c r="C36" s="129" t="s">
        <v>3755</v>
      </c>
      <c r="D36" s="129" t="s">
        <v>3692</v>
      </c>
      <c r="E36" s="129" t="s">
        <v>3749</v>
      </c>
      <c r="F36" s="129" t="s">
        <v>3695</v>
      </c>
      <c r="G36" s="129" t="s">
        <v>3796</v>
      </c>
      <c r="H36" s="129">
        <v>11.45</v>
      </c>
    </row>
    <row r="37" spans="1:8" x14ac:dyDescent="0.2">
      <c r="A37" s="129" t="s">
        <v>3733</v>
      </c>
      <c r="B37" s="129"/>
      <c r="C37" s="129" t="s">
        <v>3756</v>
      </c>
      <c r="D37" s="129" t="s">
        <v>3692</v>
      </c>
      <c r="E37" s="129" t="s">
        <v>3749</v>
      </c>
      <c r="F37" s="129" t="s">
        <v>3695</v>
      </c>
      <c r="G37" s="129" t="s">
        <v>3795</v>
      </c>
      <c r="H37" s="129">
        <v>11.45</v>
      </c>
    </row>
    <row r="38" spans="1:8" x14ac:dyDescent="0.2">
      <c r="A38" s="129" t="s">
        <v>3793</v>
      </c>
      <c r="B38" s="129"/>
      <c r="C38" s="129" t="s">
        <v>3757</v>
      </c>
      <c r="D38" s="129" t="s">
        <v>3692</v>
      </c>
      <c r="E38" s="129" t="s">
        <v>3749</v>
      </c>
      <c r="F38" s="129" t="s">
        <v>3695</v>
      </c>
      <c r="G38" s="129" t="s">
        <v>3794</v>
      </c>
      <c r="H38" s="129">
        <v>11.45</v>
      </c>
    </row>
    <row r="39" spans="1:8" x14ac:dyDescent="0.2">
      <c r="A39" s="129" t="s">
        <v>3771</v>
      </c>
      <c r="B39" s="129"/>
      <c r="C39" s="129" t="s">
        <v>3758</v>
      </c>
      <c r="D39" s="129" t="s">
        <v>3692</v>
      </c>
      <c r="E39" s="129" t="s">
        <v>3704</v>
      </c>
      <c r="F39" s="129" t="s">
        <v>3695</v>
      </c>
      <c r="G39" s="129" t="s">
        <v>3788</v>
      </c>
      <c r="H39" s="129">
        <v>11.45</v>
      </c>
    </row>
    <row r="40" spans="1:8" x14ac:dyDescent="0.2">
      <c r="A40" s="129" t="s">
        <v>3776</v>
      </c>
      <c r="B40" s="129"/>
      <c r="C40" s="129" t="s">
        <v>3759</v>
      </c>
      <c r="D40" s="129" t="s">
        <v>3692</v>
      </c>
      <c r="E40" s="129" t="s">
        <v>3749</v>
      </c>
      <c r="F40" s="129" t="s">
        <v>3695</v>
      </c>
      <c r="G40" s="129" t="s">
        <v>3789</v>
      </c>
      <c r="H40" s="129">
        <v>11.45</v>
      </c>
    </row>
    <row r="41" spans="1:8" x14ac:dyDescent="0.2">
      <c r="A41" s="129" t="s">
        <v>3775</v>
      </c>
      <c r="B41" s="129"/>
      <c r="C41" s="129" t="s">
        <v>3760</v>
      </c>
      <c r="D41" s="129" t="s">
        <v>3692</v>
      </c>
      <c r="E41" s="129" t="s">
        <v>3754</v>
      </c>
      <c r="F41" s="129" t="s">
        <v>3695</v>
      </c>
      <c r="G41" s="129" t="s">
        <v>3790</v>
      </c>
      <c r="H41" s="129">
        <v>18.53</v>
      </c>
    </row>
    <row r="42" spans="1:8" x14ac:dyDescent="0.2">
      <c r="A42" s="129" t="s">
        <v>3774</v>
      </c>
      <c r="B42" s="129"/>
      <c r="C42" s="129" t="s">
        <v>3761</v>
      </c>
      <c r="D42" s="129" t="s">
        <v>3692</v>
      </c>
      <c r="E42" s="129" t="s">
        <v>3749</v>
      </c>
      <c r="F42" s="129" t="s">
        <v>3695</v>
      </c>
      <c r="G42" s="129" t="s">
        <v>3791</v>
      </c>
      <c r="H42" s="129">
        <v>12.31</v>
      </c>
    </row>
    <row r="43" spans="1:8" x14ac:dyDescent="0.2">
      <c r="A43" s="129" t="s">
        <v>3773</v>
      </c>
      <c r="B43" s="129"/>
      <c r="C43" s="129" t="s">
        <v>3762</v>
      </c>
      <c r="D43" s="129" t="s">
        <v>3692</v>
      </c>
      <c r="E43" s="129" t="s">
        <v>3749</v>
      </c>
      <c r="F43" s="129" t="s">
        <v>3695</v>
      </c>
      <c r="G43" s="129" t="s">
        <v>3792</v>
      </c>
      <c r="H43" s="129">
        <v>12.31</v>
      </c>
    </row>
    <row r="44" spans="1:8" x14ac:dyDescent="0.2">
      <c r="G44" s="129" t="s">
        <v>3805</v>
      </c>
      <c r="H44" s="129">
        <v>30.2</v>
      </c>
    </row>
    <row r="45" spans="1:8" x14ac:dyDescent="0.2">
      <c r="G45" s="129" t="s">
        <v>3806</v>
      </c>
      <c r="H45" s="129">
        <v>16.100000000000001</v>
      </c>
    </row>
    <row r="46" spans="1:8" x14ac:dyDescent="0.2">
      <c r="G46" s="129" t="s">
        <v>3807</v>
      </c>
      <c r="H46" s="129">
        <v>18.899999999999999</v>
      </c>
    </row>
    <row r="47" spans="1:8" x14ac:dyDescent="0.2">
      <c r="G47" s="129" t="s">
        <v>3808</v>
      </c>
      <c r="H47" s="129">
        <v>23.41</v>
      </c>
    </row>
    <row r="48" spans="1:8" x14ac:dyDescent="0.2">
      <c r="G48" s="129" t="s">
        <v>3809</v>
      </c>
      <c r="H48" s="129">
        <v>27.58</v>
      </c>
    </row>
    <row r="49" spans="1:8" x14ac:dyDescent="0.2">
      <c r="G49" s="129" t="s">
        <v>3810</v>
      </c>
      <c r="H49" s="129">
        <v>13.42</v>
      </c>
    </row>
    <row r="50" spans="1:8" x14ac:dyDescent="0.2">
      <c r="G50" s="129" t="s">
        <v>3811</v>
      </c>
      <c r="H50" s="129">
        <v>18.53</v>
      </c>
    </row>
    <row r="51" spans="1:8" x14ac:dyDescent="0.2">
      <c r="G51" s="129" t="s">
        <v>3812</v>
      </c>
      <c r="H51" s="129"/>
    </row>
    <row r="52" spans="1:8" x14ac:dyDescent="0.2">
      <c r="A52" s="129" t="s">
        <v>3775</v>
      </c>
      <c r="B52" s="129"/>
      <c r="C52" s="129" t="s">
        <v>3760</v>
      </c>
      <c r="D52" s="129" t="s">
        <v>3692</v>
      </c>
      <c r="E52" s="129" t="s">
        <v>3754</v>
      </c>
      <c r="F52" s="129" t="s">
        <v>3695</v>
      </c>
      <c r="G52" s="129" t="s">
        <v>6119</v>
      </c>
      <c r="H52" s="129">
        <v>37.07</v>
      </c>
    </row>
    <row r="53" spans="1:8" x14ac:dyDescent="0.2">
      <c r="G53" s="129" t="s">
        <v>6370</v>
      </c>
      <c r="H53" s="129">
        <v>34.119999999999997</v>
      </c>
    </row>
  </sheetData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Normal="100" zoomScalePageLayoutView="120" workbookViewId="0"/>
  </sheetViews>
  <sheetFormatPr defaultColWidth="10.85546875" defaultRowHeight="12.75" x14ac:dyDescent="0.2"/>
  <cols>
    <col min="1" max="1" width="13.140625" style="129" bestFit="1" customWidth="1"/>
    <col min="2" max="2" width="9.85546875" style="129" bestFit="1" customWidth="1"/>
    <col min="3" max="3" width="16.42578125" style="129" bestFit="1" customWidth="1"/>
    <col min="4" max="16384" width="10.85546875" style="129"/>
  </cols>
  <sheetData>
    <row r="1" spans="1:3" x14ac:dyDescent="0.2">
      <c r="A1" s="128" t="s">
        <v>3814</v>
      </c>
      <c r="B1" s="128" t="s">
        <v>3820</v>
      </c>
      <c r="C1" s="128" t="s">
        <v>3821</v>
      </c>
    </row>
    <row r="2" spans="1:3" x14ac:dyDescent="0.2">
      <c r="A2" s="129" t="s">
        <v>3815</v>
      </c>
      <c r="B2" s="129">
        <v>77.72</v>
      </c>
      <c r="C2" s="129">
        <v>81.400000000000006</v>
      </c>
    </row>
    <row r="3" spans="1:3" x14ac:dyDescent="0.2">
      <c r="A3" s="129" t="s">
        <v>4364</v>
      </c>
      <c r="B3" s="129">
        <v>77.72</v>
      </c>
      <c r="C3" s="129">
        <v>93.76</v>
      </c>
    </row>
    <row r="4" spans="1:3" x14ac:dyDescent="0.2">
      <c r="A4" s="129" t="s">
        <v>4365</v>
      </c>
      <c r="B4" s="129">
        <v>91.28</v>
      </c>
      <c r="C4" s="129">
        <v>139.36000000000001</v>
      </c>
    </row>
    <row r="5" spans="1:3" x14ac:dyDescent="0.2">
      <c r="A5" s="129" t="s">
        <v>3816</v>
      </c>
      <c r="B5" s="129">
        <v>103.58</v>
      </c>
      <c r="C5" s="129">
        <v>207.2</v>
      </c>
    </row>
    <row r="6" spans="1:3" x14ac:dyDescent="0.2">
      <c r="A6" s="129" t="s">
        <v>3817</v>
      </c>
      <c r="B6" s="129">
        <v>129.53</v>
      </c>
      <c r="C6" s="129">
        <v>289.83</v>
      </c>
    </row>
    <row r="7" spans="1:3" x14ac:dyDescent="0.2">
      <c r="A7" s="129" t="s">
        <v>3818</v>
      </c>
      <c r="B7" s="129">
        <v>168.93</v>
      </c>
      <c r="C7" s="129">
        <v>394.67</v>
      </c>
    </row>
    <row r="8" spans="1:3" x14ac:dyDescent="0.2">
      <c r="A8" s="129" t="s">
        <v>3819</v>
      </c>
      <c r="B8" s="129">
        <v>259</v>
      </c>
      <c r="C8" s="129">
        <v>466.21</v>
      </c>
    </row>
    <row r="9" spans="1:3" x14ac:dyDescent="0.2">
      <c r="A9" s="129" t="s">
        <v>3822</v>
      </c>
      <c r="C9" s="129">
        <v>562.37</v>
      </c>
    </row>
    <row r="10" spans="1:3" x14ac:dyDescent="0.2">
      <c r="A10" s="129" t="s">
        <v>3823</v>
      </c>
      <c r="C10" s="129">
        <v>683.26</v>
      </c>
    </row>
    <row r="11" spans="1:3" x14ac:dyDescent="0.2">
      <c r="A11" s="129" t="s">
        <v>3824</v>
      </c>
      <c r="C11" s="129">
        <v>822.61</v>
      </c>
    </row>
    <row r="12" spans="1:3" x14ac:dyDescent="0.2">
      <c r="A12" s="129" t="s">
        <v>3825</v>
      </c>
      <c r="C12" s="129">
        <v>1010.06</v>
      </c>
    </row>
    <row r="13" spans="1:3" x14ac:dyDescent="0.2">
      <c r="A13" s="129" t="s">
        <v>3826</v>
      </c>
    </row>
    <row r="14" spans="1:3" x14ac:dyDescent="0.2">
      <c r="A14" s="129" t="s">
        <v>3828</v>
      </c>
      <c r="C14" s="129">
        <v>504.42</v>
      </c>
    </row>
    <row r="15" spans="1:3" x14ac:dyDescent="0.2">
      <c r="A15" s="129" t="s">
        <v>3829</v>
      </c>
      <c r="C15" s="129">
        <v>592</v>
      </c>
    </row>
    <row r="16" spans="1:3" x14ac:dyDescent="0.2">
      <c r="A16" s="129" t="s">
        <v>3830</v>
      </c>
      <c r="C16" s="129">
        <v>76.47</v>
      </c>
    </row>
    <row r="17" spans="1:3" x14ac:dyDescent="0.2">
      <c r="A17" s="129" t="s">
        <v>3831</v>
      </c>
      <c r="C17" s="129">
        <v>102.38</v>
      </c>
    </row>
    <row r="18" spans="1:3" x14ac:dyDescent="0.2">
      <c r="A18" s="129" t="s">
        <v>3832</v>
      </c>
      <c r="C18" s="129">
        <v>383.52</v>
      </c>
    </row>
    <row r="19" spans="1:3" x14ac:dyDescent="0.2">
      <c r="A19" s="129" t="s">
        <v>3833</v>
      </c>
      <c r="C19" s="129">
        <v>504.42</v>
      </c>
    </row>
    <row r="20" spans="1:3" x14ac:dyDescent="0.2">
      <c r="A20" s="129" t="s">
        <v>3834</v>
      </c>
      <c r="C20" s="129">
        <v>592</v>
      </c>
    </row>
  </sheetData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view="pageBreakPreview" zoomScaleNormal="120" zoomScaleSheetLayoutView="100" zoomScalePageLayoutView="120" workbookViewId="0">
      <selection sqref="A1:G1"/>
    </sheetView>
  </sheetViews>
  <sheetFormatPr defaultColWidth="11.42578125" defaultRowHeight="14.25" x14ac:dyDescent="0.2"/>
  <cols>
    <col min="1" max="1" width="3" style="1" bestFit="1" customWidth="1"/>
    <col min="2" max="2" width="4.140625" style="1" bestFit="1" customWidth="1"/>
    <col min="3" max="4" width="5" style="1" bestFit="1" customWidth="1"/>
    <col min="5" max="5" width="5.85546875" style="1" bestFit="1" customWidth="1"/>
    <col min="6" max="6" width="24.140625" style="1" bestFit="1" customWidth="1"/>
    <col min="7" max="7" width="19" style="1" bestFit="1" customWidth="1"/>
    <col min="8" max="8" width="35.85546875" style="1" bestFit="1" customWidth="1"/>
    <col min="9" max="9" width="8.140625" style="1" bestFit="1" customWidth="1"/>
    <col min="10" max="10" width="11" style="1" customWidth="1"/>
    <col min="11" max="16384" width="11.42578125" style="1"/>
  </cols>
  <sheetData>
    <row r="1" spans="1:10" x14ac:dyDescent="0.2">
      <c r="A1" s="313" t="s">
        <v>355</v>
      </c>
      <c r="B1" s="313"/>
      <c r="C1" s="313"/>
      <c r="D1" s="313"/>
      <c r="E1" s="313"/>
      <c r="F1" s="313"/>
      <c r="G1" s="313"/>
      <c r="H1" s="133" t="s">
        <v>3860</v>
      </c>
      <c r="I1" s="128" t="s">
        <v>143</v>
      </c>
      <c r="J1" s="128" t="s">
        <v>3892</v>
      </c>
    </row>
    <row r="2" spans="1:10" s="9" customFormat="1" x14ac:dyDescent="0.2">
      <c r="A2" s="129"/>
      <c r="B2" s="129" t="s">
        <v>3835</v>
      </c>
      <c r="C2" s="129"/>
      <c r="D2" s="129"/>
      <c r="E2" s="129"/>
      <c r="F2" s="129" t="s">
        <v>3861</v>
      </c>
      <c r="G2" s="129"/>
      <c r="H2" s="42" t="s">
        <v>3935</v>
      </c>
      <c r="I2" s="129">
        <v>164.04</v>
      </c>
      <c r="J2" s="129" t="s">
        <v>3928</v>
      </c>
    </row>
    <row r="3" spans="1:10" s="9" customFormat="1" x14ac:dyDescent="0.2">
      <c r="A3" s="129"/>
      <c r="B3" s="129" t="s">
        <v>3836</v>
      </c>
      <c r="C3" s="129"/>
      <c r="D3" s="129" t="s">
        <v>3837</v>
      </c>
      <c r="E3" s="129"/>
      <c r="F3" s="129" t="s">
        <v>4366</v>
      </c>
      <c r="G3" s="129"/>
      <c r="H3" s="129" t="s">
        <v>4367</v>
      </c>
      <c r="I3" s="129">
        <v>155.36000000000001</v>
      </c>
      <c r="J3" s="129" t="s">
        <v>3929</v>
      </c>
    </row>
    <row r="4" spans="1:10" s="9" customFormat="1" x14ac:dyDescent="0.2">
      <c r="A4" s="129"/>
      <c r="B4" s="129"/>
      <c r="C4" s="129"/>
      <c r="D4" s="129"/>
      <c r="E4" s="129"/>
      <c r="F4" s="129" t="s">
        <v>6112</v>
      </c>
      <c r="G4" s="129"/>
      <c r="H4" s="129" t="s">
        <v>6114</v>
      </c>
      <c r="I4" s="129">
        <v>118.54</v>
      </c>
      <c r="J4" s="129"/>
    </row>
    <row r="5" spans="1:10" s="9" customFormat="1" x14ac:dyDescent="0.2">
      <c r="A5" s="129"/>
      <c r="B5" s="129" t="s">
        <v>3836</v>
      </c>
      <c r="C5" s="129"/>
      <c r="D5" s="129" t="s">
        <v>3837</v>
      </c>
      <c r="E5" s="129"/>
      <c r="F5" s="129" t="s">
        <v>4368</v>
      </c>
      <c r="G5" s="129"/>
      <c r="H5" s="129" t="s">
        <v>4369</v>
      </c>
      <c r="I5" s="129">
        <v>164.04</v>
      </c>
      <c r="J5" s="129" t="s">
        <v>3930</v>
      </c>
    </row>
    <row r="6" spans="1:10" s="9" customFormat="1" x14ac:dyDescent="0.2">
      <c r="A6" s="129"/>
      <c r="B6" s="129"/>
      <c r="C6" s="129"/>
      <c r="D6" s="129"/>
      <c r="E6" s="129"/>
      <c r="F6" s="129" t="s">
        <v>6113</v>
      </c>
      <c r="G6" s="129"/>
      <c r="H6" s="129" t="s">
        <v>6115</v>
      </c>
      <c r="I6" s="129">
        <v>329.76</v>
      </c>
      <c r="J6" s="129"/>
    </row>
    <row r="7" spans="1:10" s="9" customFormat="1" x14ac:dyDescent="0.2">
      <c r="A7" s="129"/>
      <c r="B7" s="129" t="s">
        <v>3836</v>
      </c>
      <c r="C7" s="129"/>
      <c r="D7" s="129" t="s">
        <v>3837</v>
      </c>
      <c r="E7" s="129"/>
      <c r="F7" s="129" t="s">
        <v>4370</v>
      </c>
      <c r="G7" s="129"/>
      <c r="H7" s="129" t="s">
        <v>4371</v>
      </c>
      <c r="I7" s="129">
        <v>171.44</v>
      </c>
      <c r="J7" s="129" t="s">
        <v>3931</v>
      </c>
    </row>
    <row r="8" spans="1:10" s="9" customFormat="1" x14ac:dyDescent="0.2">
      <c r="A8" s="129" t="s">
        <v>3838</v>
      </c>
      <c r="B8" s="129" t="s">
        <v>3835</v>
      </c>
      <c r="C8" s="129"/>
      <c r="D8" s="129"/>
      <c r="E8" s="129"/>
      <c r="F8" s="129" t="s">
        <v>4372</v>
      </c>
      <c r="G8" s="129" t="s">
        <v>4373</v>
      </c>
      <c r="H8" s="129" t="s">
        <v>4374</v>
      </c>
      <c r="I8" s="129">
        <v>155.36000000000001</v>
      </c>
      <c r="J8" s="129" t="s">
        <v>3932</v>
      </c>
    </row>
    <row r="9" spans="1:10" s="9" customFormat="1" x14ac:dyDescent="0.2">
      <c r="A9" s="129" t="s">
        <v>3838</v>
      </c>
      <c r="B9" s="129" t="s">
        <v>3836</v>
      </c>
      <c r="C9" s="129"/>
      <c r="D9" s="129" t="s">
        <v>3837</v>
      </c>
      <c r="E9" s="129"/>
      <c r="F9" s="129" t="s">
        <v>4375</v>
      </c>
      <c r="G9" s="129" t="s">
        <v>4376</v>
      </c>
      <c r="H9" s="129" t="s">
        <v>4377</v>
      </c>
      <c r="I9" s="129">
        <v>164.04</v>
      </c>
      <c r="J9" s="129" t="s">
        <v>3933</v>
      </c>
    </row>
    <row r="10" spans="1:10" s="9" customFormat="1" x14ac:dyDescent="0.2">
      <c r="A10" s="129"/>
      <c r="B10" s="129"/>
      <c r="C10" s="129"/>
      <c r="D10" s="129"/>
      <c r="E10" s="129"/>
      <c r="F10" s="129" t="s">
        <v>6117</v>
      </c>
      <c r="G10" s="129"/>
      <c r="H10" s="129" t="s">
        <v>6118</v>
      </c>
      <c r="I10" s="129">
        <v>362.74</v>
      </c>
      <c r="J10" s="129"/>
    </row>
    <row r="11" spans="1:10" s="9" customFormat="1" x14ac:dyDescent="0.2">
      <c r="A11" s="129" t="s">
        <v>3838</v>
      </c>
      <c r="B11" s="129" t="s">
        <v>3836</v>
      </c>
      <c r="C11" s="129"/>
      <c r="D11" s="129" t="s">
        <v>3837</v>
      </c>
      <c r="E11" s="129"/>
      <c r="F11" s="129" t="s">
        <v>4378</v>
      </c>
      <c r="G11" s="129" t="s">
        <v>4379</v>
      </c>
      <c r="H11" s="129" t="s">
        <v>4380</v>
      </c>
      <c r="I11" s="129">
        <v>171.44</v>
      </c>
      <c r="J11" s="129" t="s">
        <v>3934</v>
      </c>
    </row>
    <row r="12" spans="1:10" s="9" customFormat="1" x14ac:dyDescent="0.2">
      <c r="A12" s="129" t="s">
        <v>3838</v>
      </c>
      <c r="B12" s="129" t="s">
        <v>3835</v>
      </c>
      <c r="C12" s="129"/>
      <c r="D12" s="129"/>
      <c r="E12" s="129"/>
      <c r="F12" s="129" t="s">
        <v>3862</v>
      </c>
      <c r="G12" s="129" t="s">
        <v>3839</v>
      </c>
      <c r="H12" s="129" t="s">
        <v>3965</v>
      </c>
      <c r="I12" s="129">
        <v>105.62</v>
      </c>
      <c r="J12" s="129" t="s">
        <v>3893</v>
      </c>
    </row>
    <row r="13" spans="1:10" s="9" customFormat="1" x14ac:dyDescent="0.2">
      <c r="A13" s="129" t="s">
        <v>3838</v>
      </c>
      <c r="B13" s="129" t="s">
        <v>3836</v>
      </c>
      <c r="C13" s="129"/>
      <c r="D13" s="129" t="s">
        <v>3837</v>
      </c>
      <c r="E13" s="129"/>
      <c r="F13" s="129" t="s">
        <v>3863</v>
      </c>
      <c r="G13" s="129" t="s">
        <v>3840</v>
      </c>
      <c r="H13" s="129" t="s">
        <v>3966</v>
      </c>
      <c r="I13" s="129">
        <v>126.54</v>
      </c>
      <c r="J13" s="129" t="s">
        <v>3894</v>
      </c>
    </row>
    <row r="14" spans="1:10" s="9" customFormat="1" x14ac:dyDescent="0.2">
      <c r="A14" s="129" t="s">
        <v>3838</v>
      </c>
      <c r="B14" s="129" t="s">
        <v>3836</v>
      </c>
      <c r="C14" s="129"/>
      <c r="D14" s="129" t="s">
        <v>3837</v>
      </c>
      <c r="E14" s="129"/>
      <c r="F14" s="129" t="s">
        <v>3864</v>
      </c>
      <c r="G14" s="129" t="s">
        <v>3841</v>
      </c>
      <c r="H14" s="129" t="s">
        <v>3910</v>
      </c>
      <c r="I14" s="129">
        <v>171.44</v>
      </c>
      <c r="J14" s="129" t="s">
        <v>3927</v>
      </c>
    </row>
    <row r="15" spans="1:10" s="9" customFormat="1" x14ac:dyDescent="0.2">
      <c r="A15" s="129" t="s">
        <v>3838</v>
      </c>
      <c r="B15" s="129" t="s">
        <v>3836</v>
      </c>
      <c r="C15" s="129"/>
      <c r="D15" s="129" t="s">
        <v>3837</v>
      </c>
      <c r="E15" s="129"/>
      <c r="F15" s="129" t="s">
        <v>3864</v>
      </c>
      <c r="G15" s="129" t="s">
        <v>3841</v>
      </c>
      <c r="H15" s="129" t="s">
        <v>3967</v>
      </c>
      <c r="I15" s="129">
        <v>198.26</v>
      </c>
      <c r="J15" s="129" t="s">
        <v>3895</v>
      </c>
    </row>
    <row r="16" spans="1:10" s="9" customFormat="1" x14ac:dyDescent="0.2">
      <c r="A16" s="129" t="s">
        <v>3838</v>
      </c>
      <c r="B16" s="129" t="s">
        <v>3836</v>
      </c>
      <c r="C16" s="129"/>
      <c r="D16" s="129" t="s">
        <v>3837</v>
      </c>
      <c r="E16" s="129"/>
      <c r="F16" s="129" t="s">
        <v>3865</v>
      </c>
      <c r="G16" s="129" t="s">
        <v>3842</v>
      </c>
      <c r="H16" s="129" t="s">
        <v>3968</v>
      </c>
      <c r="I16" s="129">
        <v>303.91000000000003</v>
      </c>
      <c r="J16" s="129" t="s">
        <v>3896</v>
      </c>
    </row>
    <row r="17" spans="1:10" s="9" customFormat="1" x14ac:dyDescent="0.2">
      <c r="A17" s="129" t="s">
        <v>3838</v>
      </c>
      <c r="B17" s="129" t="s">
        <v>3835</v>
      </c>
      <c r="C17" s="129"/>
      <c r="D17" s="129"/>
      <c r="E17" s="129"/>
      <c r="F17" s="129" t="s">
        <v>3866</v>
      </c>
      <c r="G17" s="129" t="s">
        <v>3843</v>
      </c>
      <c r="H17" s="129" t="s">
        <v>3969</v>
      </c>
      <c r="I17" s="129">
        <v>139.6</v>
      </c>
      <c r="J17" s="129" t="s">
        <v>3897</v>
      </c>
    </row>
    <row r="18" spans="1:10" s="9" customFormat="1" x14ac:dyDescent="0.2">
      <c r="A18" s="129" t="s">
        <v>3838</v>
      </c>
      <c r="B18" s="129" t="s">
        <v>3836</v>
      </c>
      <c r="C18" s="129"/>
      <c r="D18" s="129" t="s">
        <v>3837</v>
      </c>
      <c r="E18" s="129"/>
      <c r="F18" s="129" t="s">
        <v>3867</v>
      </c>
      <c r="G18" s="129" t="s">
        <v>3844</v>
      </c>
      <c r="H18" s="129" t="s">
        <v>3970</v>
      </c>
      <c r="I18" s="129">
        <v>176.09</v>
      </c>
      <c r="J18" s="129" t="s">
        <v>3898</v>
      </c>
    </row>
    <row r="19" spans="1:10" s="9" customFormat="1" x14ac:dyDescent="0.2">
      <c r="A19" s="129" t="s">
        <v>3838</v>
      </c>
      <c r="B19" s="129" t="s">
        <v>3836</v>
      </c>
      <c r="C19" s="129"/>
      <c r="D19" s="129" t="s">
        <v>3837</v>
      </c>
      <c r="E19" s="129"/>
      <c r="F19" s="129" t="s">
        <v>3868</v>
      </c>
      <c r="G19" s="129" t="s">
        <v>3845</v>
      </c>
      <c r="H19" s="129" t="s">
        <v>3971</v>
      </c>
      <c r="I19" s="129">
        <v>226.96</v>
      </c>
      <c r="J19" s="129" t="s">
        <v>3899</v>
      </c>
    </row>
    <row r="20" spans="1:10" s="9" customFormat="1" x14ac:dyDescent="0.2">
      <c r="A20" s="129" t="s">
        <v>3838</v>
      </c>
      <c r="B20" s="129" t="s">
        <v>3836</v>
      </c>
      <c r="C20" s="129"/>
      <c r="D20" s="129" t="s">
        <v>3837</v>
      </c>
      <c r="E20" s="129"/>
      <c r="F20" s="129" t="s">
        <v>3869</v>
      </c>
      <c r="G20" s="129" t="s">
        <v>3846</v>
      </c>
      <c r="H20" s="129" t="s">
        <v>3972</v>
      </c>
      <c r="I20" s="129">
        <v>345.69</v>
      </c>
      <c r="J20" s="129" t="s">
        <v>3900</v>
      </c>
    </row>
    <row r="21" spans="1:10" s="9" customFormat="1" x14ac:dyDescent="0.2">
      <c r="A21" s="129" t="s">
        <v>3838</v>
      </c>
      <c r="B21" s="129" t="s">
        <v>3835</v>
      </c>
      <c r="C21" s="129"/>
      <c r="D21" s="129"/>
      <c r="E21" s="129"/>
      <c r="F21" s="129" t="s">
        <v>3870</v>
      </c>
      <c r="G21" s="129"/>
      <c r="H21" s="129" t="s">
        <v>3973</v>
      </c>
      <c r="I21" s="129">
        <v>160.44</v>
      </c>
      <c r="J21" s="129" t="s">
        <v>3901</v>
      </c>
    </row>
    <row r="22" spans="1:10" s="9" customFormat="1" x14ac:dyDescent="0.2">
      <c r="A22" s="129" t="s">
        <v>3838</v>
      </c>
      <c r="B22" s="129" t="s">
        <v>3836</v>
      </c>
      <c r="C22" s="129"/>
      <c r="D22" s="129" t="s">
        <v>3837</v>
      </c>
      <c r="E22" s="129"/>
      <c r="F22" s="129" t="s">
        <v>3871</v>
      </c>
      <c r="G22" s="129" t="s">
        <v>3847</v>
      </c>
      <c r="H22" s="129" t="s">
        <v>3974</v>
      </c>
      <c r="I22" s="129">
        <v>217.85</v>
      </c>
      <c r="J22" s="129" t="s">
        <v>3902</v>
      </c>
    </row>
    <row r="23" spans="1:10" s="9" customFormat="1" x14ac:dyDescent="0.2">
      <c r="A23" s="129" t="s">
        <v>3838</v>
      </c>
      <c r="B23" s="129" t="s">
        <v>3836</v>
      </c>
      <c r="C23" s="129"/>
      <c r="D23" s="129" t="s">
        <v>3837</v>
      </c>
      <c r="E23" s="129"/>
      <c r="F23" s="129" t="s">
        <v>3872</v>
      </c>
      <c r="G23" s="129"/>
      <c r="H23" s="129" t="s">
        <v>3975</v>
      </c>
      <c r="I23" s="129">
        <v>290.89999999999998</v>
      </c>
      <c r="J23" s="129" t="s">
        <v>3903</v>
      </c>
    </row>
    <row r="24" spans="1:10" s="9" customFormat="1" x14ac:dyDescent="0.2">
      <c r="A24" s="129" t="s">
        <v>3838</v>
      </c>
      <c r="B24" s="129" t="s">
        <v>3836</v>
      </c>
      <c r="C24" s="129"/>
      <c r="D24" s="129" t="s">
        <v>3837</v>
      </c>
      <c r="E24" s="129"/>
      <c r="F24" s="129" t="s">
        <v>3873</v>
      </c>
      <c r="G24" s="129" t="s">
        <v>3848</v>
      </c>
      <c r="H24" s="129" t="s">
        <v>3976</v>
      </c>
      <c r="I24" s="129">
        <v>392.62</v>
      </c>
      <c r="J24" s="129" t="s">
        <v>3904</v>
      </c>
    </row>
    <row r="25" spans="1:10" s="9" customFormat="1" x14ac:dyDescent="0.2">
      <c r="A25" s="129" t="s">
        <v>3838</v>
      </c>
      <c r="B25" s="129"/>
      <c r="C25" s="129"/>
      <c r="D25" s="129" t="s">
        <v>3837</v>
      </c>
      <c r="E25" s="129"/>
      <c r="F25" s="129" t="s">
        <v>3874</v>
      </c>
      <c r="G25" s="129"/>
      <c r="H25" s="129" t="s">
        <v>3977</v>
      </c>
      <c r="I25" s="129">
        <v>613.05999999999995</v>
      </c>
      <c r="J25" s="129" t="s">
        <v>3905</v>
      </c>
    </row>
    <row r="26" spans="1:10" s="9" customFormat="1" x14ac:dyDescent="0.2">
      <c r="A26" s="129" t="s">
        <v>3838</v>
      </c>
      <c r="B26" s="129" t="s">
        <v>3836</v>
      </c>
      <c r="C26" s="129"/>
      <c r="D26" s="129" t="s">
        <v>3837</v>
      </c>
      <c r="E26" s="129"/>
      <c r="F26" s="129" t="s">
        <v>3875</v>
      </c>
      <c r="G26" s="129"/>
      <c r="H26" s="129" t="s">
        <v>3978</v>
      </c>
      <c r="I26" s="129">
        <v>284.39</v>
      </c>
      <c r="J26" s="129" t="s">
        <v>3906</v>
      </c>
    </row>
    <row r="27" spans="1:10" s="9" customFormat="1" x14ac:dyDescent="0.2">
      <c r="A27" s="129" t="s">
        <v>3838</v>
      </c>
      <c r="B27" s="129" t="s">
        <v>3836</v>
      </c>
      <c r="C27" s="129" t="s">
        <v>3849</v>
      </c>
      <c r="D27" s="129" t="s">
        <v>3850</v>
      </c>
      <c r="E27" s="129"/>
      <c r="F27" s="129" t="s">
        <v>3876</v>
      </c>
      <c r="G27" s="129" t="s">
        <v>3851</v>
      </c>
      <c r="H27" s="129" t="s">
        <v>3979</v>
      </c>
      <c r="I27" s="129">
        <v>336.56</v>
      </c>
      <c r="J27" s="129" t="s">
        <v>3907</v>
      </c>
    </row>
    <row r="28" spans="1:10" s="9" customFormat="1" x14ac:dyDescent="0.2">
      <c r="A28" s="129" t="s">
        <v>3838</v>
      </c>
      <c r="B28" s="129" t="s">
        <v>3836</v>
      </c>
      <c r="C28" s="129" t="s">
        <v>3849</v>
      </c>
      <c r="D28" s="129" t="s">
        <v>3837</v>
      </c>
      <c r="E28" s="129"/>
      <c r="F28" s="129" t="s">
        <v>3877</v>
      </c>
      <c r="G28" s="129"/>
      <c r="H28" s="129" t="s">
        <v>3980</v>
      </c>
      <c r="I28" s="129">
        <v>414.83</v>
      </c>
      <c r="J28" s="129" t="s">
        <v>3908</v>
      </c>
    </row>
    <row r="29" spans="1:10" s="9" customFormat="1" x14ac:dyDescent="0.2">
      <c r="A29" s="129" t="s">
        <v>3838</v>
      </c>
      <c r="B29" s="129"/>
      <c r="C29" s="129"/>
      <c r="D29" s="129" t="s">
        <v>3837</v>
      </c>
      <c r="E29" s="129"/>
      <c r="F29" s="129" t="s">
        <v>3878</v>
      </c>
      <c r="G29" s="129"/>
      <c r="H29" s="129" t="s">
        <v>3981</v>
      </c>
      <c r="I29" s="129">
        <v>677.01</v>
      </c>
      <c r="J29" s="129" t="s">
        <v>3909</v>
      </c>
    </row>
    <row r="30" spans="1:10" s="9" customFormat="1" x14ac:dyDescent="0.2">
      <c r="A30" s="129" t="s">
        <v>3838</v>
      </c>
      <c r="B30" s="129" t="s">
        <v>3836</v>
      </c>
      <c r="C30" s="129"/>
      <c r="D30" s="129" t="s">
        <v>3850</v>
      </c>
      <c r="E30" s="129" t="s">
        <v>3852</v>
      </c>
      <c r="F30" s="129" t="s">
        <v>3879</v>
      </c>
      <c r="G30" s="129"/>
      <c r="H30" s="129" t="s">
        <v>3982</v>
      </c>
      <c r="I30" s="129">
        <v>920.94</v>
      </c>
      <c r="J30" s="129" t="s">
        <v>3914</v>
      </c>
    </row>
    <row r="31" spans="1:10" s="9" customFormat="1" x14ac:dyDescent="0.2">
      <c r="A31" s="129" t="s">
        <v>3838</v>
      </c>
      <c r="B31" s="129" t="s">
        <v>3836</v>
      </c>
      <c r="C31" s="129" t="s">
        <v>3849</v>
      </c>
      <c r="D31" s="129" t="s">
        <v>3837</v>
      </c>
      <c r="E31" s="129"/>
      <c r="F31" s="129" t="s">
        <v>3880</v>
      </c>
      <c r="G31" s="129"/>
      <c r="H31" s="129" t="s">
        <v>3983</v>
      </c>
      <c r="I31" s="129">
        <v>382.2</v>
      </c>
      <c r="J31" s="129" t="s">
        <v>3911</v>
      </c>
    </row>
    <row r="32" spans="1:10" s="9" customFormat="1" x14ac:dyDescent="0.2">
      <c r="A32" s="129" t="s">
        <v>3838</v>
      </c>
      <c r="B32" s="129" t="s">
        <v>3836</v>
      </c>
      <c r="C32" s="129" t="s">
        <v>3849</v>
      </c>
      <c r="D32" s="129" t="s">
        <v>3837</v>
      </c>
      <c r="E32" s="129"/>
      <c r="F32" s="129" t="s">
        <v>3881</v>
      </c>
      <c r="G32" s="129"/>
      <c r="H32" s="129" t="s">
        <v>3984</v>
      </c>
      <c r="I32" s="129">
        <v>530.94000000000005</v>
      </c>
      <c r="J32" s="129" t="s">
        <v>3912</v>
      </c>
    </row>
    <row r="33" spans="1:10" s="9" customFormat="1" x14ac:dyDescent="0.2">
      <c r="A33" s="129" t="s">
        <v>3838</v>
      </c>
      <c r="B33" s="129"/>
      <c r="C33" s="129"/>
      <c r="D33" s="129" t="s">
        <v>3850</v>
      </c>
      <c r="E33" s="129" t="s">
        <v>3852</v>
      </c>
      <c r="F33" s="129" t="s">
        <v>3882</v>
      </c>
      <c r="G33" s="129"/>
      <c r="H33" s="129" t="s">
        <v>3985</v>
      </c>
      <c r="I33" s="129">
        <v>703.1</v>
      </c>
      <c r="J33" s="129" t="s">
        <v>3913</v>
      </c>
    </row>
    <row r="34" spans="1:10" s="9" customFormat="1" x14ac:dyDescent="0.2">
      <c r="A34" s="129" t="s">
        <v>3838</v>
      </c>
      <c r="B34" s="129"/>
      <c r="C34" s="129"/>
      <c r="D34" s="129" t="s">
        <v>3850</v>
      </c>
      <c r="E34" s="129" t="s">
        <v>3852</v>
      </c>
      <c r="F34" s="129" t="s">
        <v>3883</v>
      </c>
      <c r="G34" s="129"/>
      <c r="H34" s="129" t="s">
        <v>3986</v>
      </c>
      <c r="I34" s="129">
        <v>1003.11</v>
      </c>
      <c r="J34" s="129" t="s">
        <v>3915</v>
      </c>
    </row>
    <row r="35" spans="1:10" s="9" customFormat="1" x14ac:dyDescent="0.2">
      <c r="A35" s="129" t="s">
        <v>3838</v>
      </c>
      <c r="B35" s="129"/>
      <c r="C35" s="129"/>
      <c r="D35" s="129" t="s">
        <v>3837</v>
      </c>
      <c r="E35" s="129"/>
      <c r="F35" s="129" t="s">
        <v>3884</v>
      </c>
      <c r="G35" s="129"/>
      <c r="H35" s="129" t="s">
        <v>3987</v>
      </c>
      <c r="I35" s="129">
        <v>594.82000000000005</v>
      </c>
      <c r="J35" s="129" t="s">
        <v>3916</v>
      </c>
    </row>
    <row r="36" spans="1:10" s="9" customFormat="1" x14ac:dyDescent="0.2">
      <c r="A36" s="129" t="s">
        <v>3838</v>
      </c>
      <c r="B36" s="129"/>
      <c r="C36" s="129"/>
      <c r="D36" s="129" t="s">
        <v>3850</v>
      </c>
      <c r="E36" s="129" t="s">
        <v>3852</v>
      </c>
      <c r="F36" s="129" t="s">
        <v>3885</v>
      </c>
      <c r="G36" s="129"/>
      <c r="H36" s="129" t="s">
        <v>3988</v>
      </c>
      <c r="I36" s="129">
        <v>828.32</v>
      </c>
      <c r="J36" s="129" t="s">
        <v>3917</v>
      </c>
    </row>
    <row r="37" spans="1:10" s="9" customFormat="1" x14ac:dyDescent="0.2">
      <c r="A37" s="129" t="s">
        <v>3838</v>
      </c>
      <c r="B37" s="129"/>
      <c r="C37" s="129"/>
      <c r="D37" s="129" t="s">
        <v>3850</v>
      </c>
      <c r="E37" s="129" t="s">
        <v>3852</v>
      </c>
      <c r="F37" s="129" t="s">
        <v>3886</v>
      </c>
      <c r="G37" s="129"/>
      <c r="H37" s="129" t="s">
        <v>3989</v>
      </c>
      <c r="I37" s="129">
        <v>1168.79</v>
      </c>
      <c r="J37" s="129" t="s">
        <v>3918</v>
      </c>
    </row>
    <row r="38" spans="1:10" s="9" customFormat="1" x14ac:dyDescent="0.2">
      <c r="A38" s="129" t="s">
        <v>3838</v>
      </c>
      <c r="B38" s="129"/>
      <c r="C38" s="129"/>
      <c r="D38" s="129" t="s">
        <v>3850</v>
      </c>
      <c r="E38" s="129" t="s">
        <v>3852</v>
      </c>
      <c r="F38" s="129" t="s">
        <v>3887</v>
      </c>
      <c r="G38" s="129"/>
      <c r="H38" s="129" t="s">
        <v>3990</v>
      </c>
      <c r="I38" s="129">
        <v>870.07</v>
      </c>
      <c r="J38" s="129" t="s">
        <v>3919</v>
      </c>
    </row>
    <row r="39" spans="1:10" s="9" customFormat="1" x14ac:dyDescent="0.2">
      <c r="A39" s="129" t="s">
        <v>3838</v>
      </c>
      <c r="B39" s="129"/>
      <c r="C39" s="129"/>
      <c r="D39" s="129" t="s">
        <v>3850</v>
      </c>
      <c r="E39" s="129" t="s">
        <v>3852</v>
      </c>
      <c r="F39" s="129" t="s">
        <v>3888</v>
      </c>
      <c r="G39" s="129"/>
      <c r="H39" s="129" t="s">
        <v>3991</v>
      </c>
      <c r="I39" s="129">
        <v>1300.55</v>
      </c>
      <c r="J39" s="129" t="s">
        <v>3920</v>
      </c>
    </row>
    <row r="40" spans="1:10" s="9" customFormat="1" x14ac:dyDescent="0.2">
      <c r="A40" s="129"/>
      <c r="B40" s="129"/>
      <c r="C40" s="129"/>
      <c r="D40" s="129"/>
      <c r="E40" s="129" t="s">
        <v>58</v>
      </c>
      <c r="F40" s="129" t="s">
        <v>3889</v>
      </c>
      <c r="G40" s="129"/>
      <c r="H40" s="129" t="s">
        <v>3992</v>
      </c>
      <c r="I40" s="129">
        <v>85.07</v>
      </c>
      <c r="J40" s="129" t="s">
        <v>3921</v>
      </c>
    </row>
    <row r="41" spans="1:10" s="9" customFormat="1" x14ac:dyDescent="0.2">
      <c r="A41" s="129"/>
      <c r="B41" s="129"/>
      <c r="C41" s="129"/>
      <c r="D41" s="129"/>
      <c r="E41" s="129" t="s">
        <v>58</v>
      </c>
      <c r="F41" s="129" t="s">
        <v>3890</v>
      </c>
      <c r="G41" s="129"/>
      <c r="H41" s="129" t="s">
        <v>3993</v>
      </c>
      <c r="I41" s="129">
        <v>95.87</v>
      </c>
      <c r="J41" s="129" t="s">
        <v>3922</v>
      </c>
    </row>
    <row r="42" spans="1:10" s="9" customFormat="1" x14ac:dyDescent="0.2">
      <c r="A42" s="129"/>
      <c r="B42" s="129"/>
      <c r="C42" s="129"/>
      <c r="D42" s="129"/>
      <c r="E42" s="129" t="s">
        <v>58</v>
      </c>
      <c r="F42" s="129" t="s">
        <v>3891</v>
      </c>
      <c r="G42" s="129"/>
      <c r="H42" s="129" t="s">
        <v>3994</v>
      </c>
      <c r="I42" s="129">
        <v>150.65</v>
      </c>
      <c r="J42" s="129" t="s">
        <v>3923</v>
      </c>
    </row>
    <row r="43" spans="1:10" s="9" customFormat="1" x14ac:dyDescent="0.2">
      <c r="A43" s="129"/>
      <c r="B43" s="129"/>
      <c r="C43" s="129"/>
      <c r="D43" s="129"/>
      <c r="E43" s="129" t="s">
        <v>58</v>
      </c>
      <c r="F43" s="129" t="s">
        <v>3853</v>
      </c>
      <c r="G43" s="129"/>
      <c r="H43" s="129" t="s">
        <v>3995</v>
      </c>
      <c r="I43" s="129">
        <v>213.6</v>
      </c>
      <c r="J43" s="129" t="s">
        <v>3924</v>
      </c>
    </row>
    <row r="44" spans="1:10" s="9" customFormat="1" x14ac:dyDescent="0.2">
      <c r="A44" s="129"/>
      <c r="B44" s="129"/>
      <c r="C44" s="129"/>
      <c r="D44" s="129" t="s">
        <v>3854</v>
      </c>
      <c r="E44" s="129" t="s">
        <v>3855</v>
      </c>
      <c r="F44" s="129"/>
      <c r="G44" s="129"/>
      <c r="H44" s="129" t="s">
        <v>3937</v>
      </c>
      <c r="I44" s="129">
        <v>56.64</v>
      </c>
      <c r="J44" s="129" t="s">
        <v>3925</v>
      </c>
    </row>
    <row r="45" spans="1:10" s="9" customFormat="1" x14ac:dyDescent="0.2">
      <c r="A45" s="129"/>
      <c r="B45" s="129"/>
      <c r="C45" s="129"/>
      <c r="D45" s="129" t="s">
        <v>3854</v>
      </c>
      <c r="E45" s="129" t="s">
        <v>3855</v>
      </c>
      <c r="F45" s="129"/>
      <c r="G45" s="129"/>
      <c r="H45" s="129" t="s">
        <v>3996</v>
      </c>
      <c r="I45" s="129">
        <v>110.4</v>
      </c>
      <c r="J45" s="129" t="s">
        <v>3926</v>
      </c>
    </row>
    <row r="46" spans="1:10" s="9" customFormat="1" x14ac:dyDescent="0.2">
      <c r="A46" s="129"/>
      <c r="B46" s="129"/>
      <c r="C46" s="129"/>
      <c r="D46" s="129" t="s">
        <v>3856</v>
      </c>
      <c r="E46" s="129" t="s">
        <v>3857</v>
      </c>
      <c r="F46" s="129" t="s">
        <v>3858</v>
      </c>
      <c r="G46" s="129" t="s">
        <v>3859</v>
      </c>
      <c r="H46" s="129" t="s">
        <v>3938</v>
      </c>
      <c r="I46" s="129">
        <v>85.95</v>
      </c>
      <c r="J46" s="129" t="s">
        <v>3936</v>
      </c>
    </row>
    <row r="47" spans="1:10" x14ac:dyDescent="0.2">
      <c r="A47" s="129"/>
      <c r="B47" s="129"/>
      <c r="C47" s="129"/>
      <c r="D47" s="129"/>
      <c r="E47" s="129" t="s">
        <v>6111</v>
      </c>
      <c r="F47" s="129"/>
      <c r="G47" s="129"/>
      <c r="H47" s="129" t="s">
        <v>6116</v>
      </c>
      <c r="I47" s="129">
        <v>25.68</v>
      </c>
      <c r="J47" s="129"/>
    </row>
    <row r="48" spans="1:10" x14ac:dyDescent="0.2">
      <c r="A48" s="129"/>
      <c r="B48" s="129"/>
      <c r="C48" s="129"/>
      <c r="D48" s="129"/>
      <c r="E48" s="129"/>
      <c r="F48" s="129"/>
      <c r="G48" s="129"/>
      <c r="H48" s="129"/>
      <c r="I48" s="129"/>
      <c r="J48" s="129"/>
    </row>
    <row r="49" spans="1:10" x14ac:dyDescent="0.2">
      <c r="A49" s="129"/>
      <c r="B49" s="129"/>
      <c r="C49" s="129"/>
      <c r="D49" s="129"/>
      <c r="E49" s="129"/>
      <c r="F49" s="129"/>
      <c r="G49" s="129"/>
      <c r="H49" s="129"/>
      <c r="I49" s="129"/>
      <c r="J49" s="129"/>
    </row>
    <row r="50" spans="1:10" x14ac:dyDescent="0.2">
      <c r="A50" s="129"/>
      <c r="B50" s="129"/>
      <c r="C50" s="129"/>
      <c r="D50" s="129"/>
      <c r="E50" s="129"/>
      <c r="F50" s="129"/>
      <c r="G50" s="129"/>
      <c r="H50" s="129"/>
      <c r="I50" s="129"/>
      <c r="J50" s="129"/>
    </row>
    <row r="51" spans="1:10" x14ac:dyDescent="0.2">
      <c r="A51" s="129"/>
      <c r="B51" s="129"/>
      <c r="C51" s="129"/>
      <c r="D51" s="129"/>
      <c r="E51" s="129"/>
      <c r="F51" s="129"/>
      <c r="G51" s="129"/>
      <c r="H51" s="129"/>
      <c r="I51" s="129"/>
      <c r="J51" s="129"/>
    </row>
  </sheetData>
  <mergeCells count="1">
    <mergeCell ref="A1:G1"/>
  </mergeCells>
  <pageMargins left="0.75" right="0.75" top="1" bottom="1" header="0.5" footer="0.5"/>
  <pageSetup paperSize="9" orientation="portrait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tabColor theme="8" tint="-0.249977111117893"/>
  </sheetPr>
  <dimension ref="A1:T720"/>
  <sheetViews>
    <sheetView zoomScaleNormal="100" zoomScalePageLayoutView="120" workbookViewId="0">
      <selection activeCell="A3" sqref="A3:A4"/>
    </sheetView>
  </sheetViews>
  <sheetFormatPr defaultColWidth="8.85546875" defaultRowHeight="14.25" customHeight="1" x14ac:dyDescent="0.2"/>
  <cols>
    <col min="1" max="1" width="19.42578125" style="1" customWidth="1"/>
    <col min="2" max="2" width="49.28515625" style="1" customWidth="1"/>
    <col min="3" max="4" width="5.85546875" style="1" customWidth="1"/>
    <col min="5" max="5" width="12.140625" style="18" customWidth="1"/>
    <col min="6" max="6" width="17.140625" style="1" customWidth="1"/>
    <col min="7" max="7" width="18" style="1" customWidth="1"/>
    <col min="8" max="8" width="21.140625" style="18" customWidth="1"/>
    <col min="9" max="9" width="20.85546875" style="19" customWidth="1"/>
    <col min="10" max="10" width="1" style="1" customWidth="1"/>
    <col min="11" max="11" width="18.140625" style="1" customWidth="1"/>
    <col min="12" max="12" width="14.7109375" style="1" customWidth="1"/>
    <col min="13" max="13" width="12.42578125" style="1" customWidth="1"/>
    <col min="14" max="14" width="9.140625" style="1" customWidth="1"/>
    <col min="15" max="15" width="18.42578125" style="1" customWidth="1"/>
    <col min="16" max="16" width="11" style="1" customWidth="1"/>
    <col min="17" max="17" width="6.28515625" style="1" customWidth="1"/>
    <col min="18" max="18" width="10.85546875" style="1" hidden="1" customWidth="1"/>
    <col min="19" max="19" width="17.42578125" style="1" customWidth="1"/>
    <col min="20" max="20" width="12.85546875" style="1" customWidth="1"/>
    <col min="21" max="16384" width="8.85546875" style="1"/>
  </cols>
  <sheetData>
    <row r="1" spans="1:20" ht="14.25" customHeight="1" x14ac:dyDescent="0.2">
      <c r="A1" s="316" t="s">
        <v>8513</v>
      </c>
      <c r="B1" s="316"/>
      <c r="C1" s="316"/>
      <c r="D1" s="316"/>
      <c r="E1" s="316"/>
      <c r="F1" s="316"/>
      <c r="G1" s="316"/>
      <c r="H1" s="316"/>
      <c r="I1" s="316"/>
    </row>
    <row r="2" spans="1:20" ht="14.25" customHeight="1" x14ac:dyDescent="0.2">
      <c r="A2" s="316" t="s">
        <v>8514</v>
      </c>
      <c r="B2" s="316"/>
      <c r="C2" s="316"/>
      <c r="D2" s="316"/>
      <c r="E2" s="316"/>
      <c r="F2" s="316"/>
      <c r="G2" s="316"/>
      <c r="H2" s="316"/>
      <c r="I2" s="316"/>
    </row>
    <row r="3" spans="1:20" ht="14.25" customHeight="1" x14ac:dyDescent="0.2">
      <c r="A3" s="292" t="s">
        <v>106</v>
      </c>
      <c r="B3" s="50"/>
      <c r="C3" s="50"/>
      <c r="D3" s="50"/>
      <c r="E3" s="50"/>
      <c r="F3" s="50"/>
      <c r="G3" s="50"/>
      <c r="H3" s="50"/>
      <c r="I3" s="50"/>
      <c r="K3" s="297"/>
      <c r="L3" s="297"/>
      <c r="M3" s="297"/>
      <c r="N3" s="297"/>
      <c r="O3" s="297"/>
      <c r="P3" s="297"/>
      <c r="Q3" s="297"/>
      <c r="R3" s="297"/>
      <c r="S3" s="297"/>
      <c r="T3" s="297"/>
    </row>
    <row r="4" spans="1:20" ht="14.25" customHeight="1" x14ac:dyDescent="0.2">
      <c r="A4" s="292"/>
      <c r="B4" s="50"/>
      <c r="C4" s="50"/>
      <c r="D4" s="50"/>
      <c r="E4" s="50"/>
      <c r="F4" s="50"/>
      <c r="G4" s="50"/>
      <c r="H4" s="50"/>
      <c r="I4" s="50"/>
      <c r="K4" s="297"/>
      <c r="L4" s="297"/>
      <c r="M4" s="297"/>
      <c r="N4" s="297"/>
      <c r="O4" s="297"/>
      <c r="P4" s="297"/>
      <c r="Q4" s="297"/>
      <c r="R4" s="297"/>
      <c r="S4" s="297"/>
      <c r="T4" s="297"/>
    </row>
    <row r="5" spans="1:20" s="41" customFormat="1" ht="14.25" customHeight="1" x14ac:dyDescent="0.2">
      <c r="A5" s="168" t="s">
        <v>96</v>
      </c>
      <c r="B5" s="168"/>
      <c r="C5" s="168"/>
      <c r="D5" s="168"/>
      <c r="E5" s="168"/>
      <c r="F5" s="168"/>
      <c r="G5" s="168"/>
      <c r="H5" s="169" t="s">
        <v>2234</v>
      </c>
      <c r="I5" s="163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</row>
    <row r="6" spans="1:20" s="41" customFormat="1" ht="14.25" customHeight="1" x14ac:dyDescent="0.2">
      <c r="A6" s="168" t="s">
        <v>97</v>
      </c>
      <c r="B6" s="168"/>
      <c r="C6" s="168"/>
      <c r="D6" s="168"/>
      <c r="E6" s="168"/>
      <c r="F6" s="168"/>
      <c r="G6" s="168"/>
      <c r="H6" s="170" t="s">
        <v>2192</v>
      </c>
      <c r="I6" s="171" t="s">
        <v>2193</v>
      </c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</row>
    <row r="7" spans="1:20" s="41" customFormat="1" ht="14.25" customHeight="1" x14ac:dyDescent="0.2">
      <c r="A7" s="168"/>
      <c r="B7" s="173"/>
      <c r="C7" s="173"/>
      <c r="D7" s="173"/>
      <c r="E7" s="173"/>
      <c r="F7" s="173"/>
      <c r="G7" s="173"/>
      <c r="H7" s="160"/>
      <c r="I7" s="163"/>
      <c r="J7" s="192"/>
      <c r="K7" s="162"/>
      <c r="L7" s="162"/>
      <c r="M7" s="162"/>
      <c r="N7" s="162"/>
      <c r="O7" s="162"/>
      <c r="P7" s="162"/>
      <c r="Q7" s="162"/>
      <c r="R7" s="162"/>
      <c r="S7" s="162"/>
      <c r="T7" s="162"/>
    </row>
    <row r="8" spans="1:20" s="41" customFormat="1" ht="14.25" customHeight="1" x14ac:dyDescent="0.2">
      <c r="A8" s="193" t="s">
        <v>6921</v>
      </c>
      <c r="B8" s="193"/>
      <c r="C8" s="168"/>
      <c r="D8" s="168"/>
      <c r="E8" s="168"/>
      <c r="F8" s="168"/>
      <c r="G8" s="168"/>
      <c r="H8" s="155" t="s">
        <v>2223</v>
      </c>
      <c r="I8" s="156">
        <f>IF(indice!$C$19="",indice!$D$7,indice!$C$19)</f>
        <v>0</v>
      </c>
      <c r="J8" s="162"/>
      <c r="K8" s="162"/>
      <c r="L8" s="162"/>
      <c r="M8" s="162"/>
      <c r="N8" s="162"/>
      <c r="O8" s="162"/>
      <c r="P8" s="162"/>
      <c r="Q8" s="162"/>
      <c r="R8" s="162"/>
      <c r="S8" s="165" t="s">
        <v>2223</v>
      </c>
      <c r="T8" s="166">
        <f>$I$8</f>
        <v>0</v>
      </c>
    </row>
    <row r="9" spans="1:20" s="41" customFormat="1" ht="14.25" customHeight="1" x14ac:dyDescent="0.2">
      <c r="A9" s="155" t="s">
        <v>4081</v>
      </c>
      <c r="B9" s="155" t="s">
        <v>4086</v>
      </c>
      <c r="C9" s="168"/>
      <c r="D9" s="168"/>
      <c r="E9" s="168"/>
      <c r="F9" s="168"/>
      <c r="G9" s="168"/>
      <c r="H9" s="155" t="s">
        <v>2221</v>
      </c>
      <c r="I9" s="156">
        <f>indice!E10</f>
        <v>0</v>
      </c>
      <c r="J9" s="162"/>
      <c r="K9" s="162"/>
      <c r="L9" s="162"/>
      <c r="M9" s="162"/>
      <c r="N9" s="162"/>
      <c r="O9" s="162"/>
      <c r="P9" s="162"/>
      <c r="Q9" s="162"/>
      <c r="R9" s="162"/>
      <c r="S9" s="190"/>
      <c r="T9" s="190"/>
    </row>
    <row r="10" spans="1:20" s="41" customFormat="1" ht="14.25" customHeight="1" x14ac:dyDescent="0.2">
      <c r="A10" s="168" t="s">
        <v>4087</v>
      </c>
      <c r="B10" s="168" t="s">
        <v>4088</v>
      </c>
      <c r="C10" s="168"/>
      <c r="D10" s="168"/>
      <c r="E10" s="168"/>
      <c r="F10" s="168"/>
      <c r="G10" s="168"/>
      <c r="H10" s="155" t="s">
        <v>2221</v>
      </c>
      <c r="I10" s="156">
        <f>indice!F10</f>
        <v>0</v>
      </c>
      <c r="J10" s="162"/>
      <c r="K10" s="162"/>
      <c r="L10" s="162"/>
      <c r="M10" s="162"/>
      <c r="N10" s="162"/>
      <c r="O10" s="162"/>
      <c r="P10" s="162"/>
      <c r="Q10" s="162"/>
      <c r="R10" s="162"/>
      <c r="S10" s="190"/>
      <c r="T10" s="190"/>
    </row>
    <row r="11" spans="1:20" s="121" customFormat="1" ht="14.25" customHeight="1" x14ac:dyDescent="0.2">
      <c r="A11" s="51" t="s">
        <v>166</v>
      </c>
      <c r="B11" s="55" t="s">
        <v>4080</v>
      </c>
      <c r="C11" s="298" t="s">
        <v>141</v>
      </c>
      <c r="D11" s="298"/>
      <c r="E11" s="52" t="s">
        <v>143</v>
      </c>
      <c r="F11" s="67" t="s">
        <v>145</v>
      </c>
      <c r="G11" s="67" t="s">
        <v>2223</v>
      </c>
      <c r="H11" s="68" t="s">
        <v>148</v>
      </c>
      <c r="I11" s="68" t="s">
        <v>150</v>
      </c>
      <c r="J11" s="162"/>
      <c r="K11" s="68" t="s">
        <v>3564</v>
      </c>
      <c r="L11" s="68"/>
      <c r="M11" s="68" t="s">
        <v>4534</v>
      </c>
      <c r="N11" s="68"/>
      <c r="O11" s="68" t="s">
        <v>3568</v>
      </c>
      <c r="P11" s="68"/>
      <c r="Q11" s="68" t="s">
        <v>3571</v>
      </c>
      <c r="R11" s="68"/>
      <c r="S11" s="68" t="s">
        <v>143</v>
      </c>
      <c r="T11" s="68" t="s">
        <v>148</v>
      </c>
    </row>
    <row r="12" spans="1:20" s="121" customFormat="1" ht="14.25" customHeight="1" x14ac:dyDescent="0.2">
      <c r="A12" s="53" t="s">
        <v>164</v>
      </c>
      <c r="B12" s="56" t="s">
        <v>4078</v>
      </c>
      <c r="C12" s="299" t="s">
        <v>142</v>
      </c>
      <c r="D12" s="299"/>
      <c r="E12" s="54" t="s">
        <v>165</v>
      </c>
      <c r="F12" s="69" t="s">
        <v>146</v>
      </c>
      <c r="G12" s="69" t="s">
        <v>147</v>
      </c>
      <c r="H12" s="70" t="s">
        <v>149</v>
      </c>
      <c r="I12" s="70" t="s">
        <v>151</v>
      </c>
      <c r="J12" s="162"/>
      <c r="K12" s="70" t="s">
        <v>3565</v>
      </c>
      <c r="L12" s="70"/>
      <c r="M12" s="70" t="s">
        <v>3566</v>
      </c>
      <c r="N12" s="70"/>
      <c r="O12" s="70" t="s">
        <v>3569</v>
      </c>
      <c r="P12" s="70"/>
      <c r="Q12" s="70" t="s">
        <v>3570</v>
      </c>
      <c r="R12" s="70"/>
      <c r="S12" s="70" t="s">
        <v>165</v>
      </c>
      <c r="T12" s="70" t="s">
        <v>149</v>
      </c>
    </row>
    <row r="13" spans="1:20" s="25" customFormat="1" ht="14.25" customHeight="1" x14ac:dyDescent="0.2">
      <c r="A13" s="24"/>
      <c r="B13" s="24"/>
      <c r="C13" s="24" t="s">
        <v>159</v>
      </c>
      <c r="D13" s="24" t="s">
        <v>0</v>
      </c>
      <c r="E13" s="24" t="s">
        <v>15</v>
      </c>
      <c r="F13" s="24"/>
      <c r="G13" s="24"/>
      <c r="H13" s="24" t="str">
        <f>E13</f>
        <v>€</v>
      </c>
      <c r="I13" s="24">
        <f>$I$9</f>
        <v>0</v>
      </c>
      <c r="J13" s="162"/>
    </row>
    <row r="14" spans="1:20" s="25" customFormat="1" ht="14.25" customHeight="1" x14ac:dyDescent="0.2">
      <c r="A14" s="191">
        <v>5000002000000</v>
      </c>
      <c r="B14" s="134" t="s">
        <v>16</v>
      </c>
      <c r="C14" s="22">
        <v>0.55000000000000004</v>
      </c>
      <c r="D14" s="22">
        <v>0.75</v>
      </c>
      <c r="E14" s="24">
        <v>979.31</v>
      </c>
      <c r="F14" s="35"/>
      <c r="G14" s="36">
        <f t="shared" ref="G14:G51" si="0">IF(F14="",IF($I$8="","",$I$8),F14)</f>
        <v>0</v>
      </c>
      <c r="H14" s="24">
        <f t="shared" ref="H14:H51" si="1">ROUND(E14*(G14),2)</f>
        <v>0</v>
      </c>
      <c r="I14" s="24">
        <f>H14*$I$10</f>
        <v>0</v>
      </c>
      <c r="J14" s="162"/>
      <c r="K14" s="26"/>
      <c r="L14" s="26">
        <f>IFERROR((VLOOKUP(K14,tenute!D:E,2,FALSE)),0)</f>
        <v>0</v>
      </c>
      <c r="M14" s="26"/>
      <c r="N14" s="26">
        <f>IFERROR((VLOOKUP(M14,guarnizioni!G:H,2,FALSE)),0)</f>
        <v>0</v>
      </c>
      <c r="O14" s="26"/>
      <c r="P14" s="26">
        <f>IFERROR((VLOOKUP(O14,giranti!H:I,2,FALSE)),0)</f>
        <v>0</v>
      </c>
      <c r="Q14" s="26"/>
      <c r="R14" s="26">
        <f>IFERROR((VLOOKUP(Q14,'IP55'!A:C,3,FALSE)),0)</f>
        <v>0</v>
      </c>
      <c r="S14" s="26">
        <f>E14+L14+N14+P14+R14</f>
        <v>979.31</v>
      </c>
      <c r="T14" s="26">
        <f>S14*$I$8</f>
        <v>0</v>
      </c>
    </row>
    <row r="15" spans="1:20" s="25" customFormat="1" ht="14.25" customHeight="1" x14ac:dyDescent="0.2">
      <c r="A15" s="191">
        <v>5000006000000</v>
      </c>
      <c r="B15" s="134" t="s">
        <v>17</v>
      </c>
      <c r="C15" s="22">
        <v>0.75</v>
      </c>
      <c r="D15" s="22">
        <v>1</v>
      </c>
      <c r="E15" s="24">
        <v>979.31</v>
      </c>
      <c r="F15" s="35"/>
      <c r="G15" s="36">
        <f t="shared" si="0"/>
        <v>0</v>
      </c>
      <c r="H15" s="24">
        <f t="shared" si="1"/>
        <v>0</v>
      </c>
      <c r="I15" s="24">
        <f t="shared" ref="I15:I84" si="2">H15*$I$10</f>
        <v>0</v>
      </c>
      <c r="J15" s="162"/>
      <c r="K15" s="26"/>
      <c r="L15" s="26">
        <f>IFERROR((VLOOKUP(K15,tenute!D:E,2,FALSE)),0)</f>
        <v>0</v>
      </c>
      <c r="M15" s="26"/>
      <c r="N15" s="26">
        <f>IFERROR((VLOOKUP(M15,guarnizioni!G:H,2,FALSE)),0)</f>
        <v>0</v>
      </c>
      <c r="O15" s="26"/>
      <c r="P15" s="26">
        <f>IFERROR((VLOOKUP(O15,giranti!H:I,2,FALSE)),0)</f>
        <v>0</v>
      </c>
      <c r="Q15" s="26"/>
      <c r="R15" s="26">
        <f>IFERROR((VLOOKUP(Q15,'IP55'!A:C,3,FALSE)),0)</f>
        <v>0</v>
      </c>
      <c r="S15" s="26">
        <f t="shared" ref="S15:S84" si="3">E15+L15+N15+P15+R15</f>
        <v>979.31</v>
      </c>
      <c r="T15" s="26">
        <f t="shared" ref="T15:T84" si="4">S15*$I$8</f>
        <v>0</v>
      </c>
    </row>
    <row r="16" spans="1:20" s="25" customFormat="1" ht="14.25" customHeight="1" x14ac:dyDescent="0.2">
      <c r="A16" s="191">
        <v>5000010000000</v>
      </c>
      <c r="B16" s="134" t="s">
        <v>18</v>
      </c>
      <c r="C16" s="22">
        <v>1.1000000000000001</v>
      </c>
      <c r="D16" s="22">
        <v>1.5</v>
      </c>
      <c r="E16" s="24">
        <v>979.31</v>
      </c>
      <c r="F16" s="35"/>
      <c r="G16" s="36">
        <f t="shared" si="0"/>
        <v>0</v>
      </c>
      <c r="H16" s="24">
        <f t="shared" si="1"/>
        <v>0</v>
      </c>
      <c r="I16" s="24">
        <f t="shared" si="2"/>
        <v>0</v>
      </c>
      <c r="J16" s="162"/>
      <c r="K16" s="26"/>
      <c r="L16" s="26">
        <f>IFERROR((VLOOKUP(K16,tenute!D:E,2,FALSE)),0)</f>
        <v>0</v>
      </c>
      <c r="M16" s="26"/>
      <c r="N16" s="26">
        <f>IFERROR((VLOOKUP(M16,guarnizioni!G:H,2,FALSE)),0)</f>
        <v>0</v>
      </c>
      <c r="O16" s="26"/>
      <c r="P16" s="26">
        <f>IFERROR((VLOOKUP(O16,giranti!H:I,2,FALSE)),0)</f>
        <v>0</v>
      </c>
      <c r="Q16" s="26"/>
      <c r="R16" s="26">
        <f>IFERROR((VLOOKUP(Q16,'IP55'!A:C,3,FALSE)),0)</f>
        <v>0</v>
      </c>
      <c r="S16" s="26">
        <f t="shared" si="3"/>
        <v>979.31</v>
      </c>
      <c r="T16" s="26">
        <f t="shared" si="4"/>
        <v>0</v>
      </c>
    </row>
    <row r="17" spans="1:20" s="25" customFormat="1" ht="14.25" customHeight="1" x14ac:dyDescent="0.2">
      <c r="A17" s="191">
        <v>5000014000000</v>
      </c>
      <c r="B17" s="134" t="s">
        <v>19</v>
      </c>
      <c r="C17" s="22">
        <v>1.5</v>
      </c>
      <c r="D17" s="22">
        <v>2</v>
      </c>
      <c r="E17" s="24">
        <v>979.31</v>
      </c>
      <c r="F17" s="35"/>
      <c r="G17" s="36">
        <f t="shared" si="0"/>
        <v>0</v>
      </c>
      <c r="H17" s="24">
        <f t="shared" si="1"/>
        <v>0</v>
      </c>
      <c r="I17" s="24">
        <f t="shared" si="2"/>
        <v>0</v>
      </c>
      <c r="J17" s="162"/>
      <c r="K17" s="26"/>
      <c r="L17" s="26">
        <f>IFERROR((VLOOKUP(K17,tenute!D:E,2,FALSE)),0)</f>
        <v>0</v>
      </c>
      <c r="M17" s="26"/>
      <c r="N17" s="26">
        <f>IFERROR((VLOOKUP(M17,guarnizioni!G:H,2,FALSE)),0)</f>
        <v>0</v>
      </c>
      <c r="O17" s="26"/>
      <c r="P17" s="26">
        <f>IFERROR((VLOOKUP(O17,giranti!H:I,2,FALSE)),0)</f>
        <v>0</v>
      </c>
      <c r="Q17" s="26"/>
      <c r="R17" s="26">
        <f>IFERROR((VLOOKUP(Q17,'IP55'!A:C,3,FALSE)),0)</f>
        <v>0</v>
      </c>
      <c r="S17" s="26">
        <f t="shared" si="3"/>
        <v>979.31</v>
      </c>
      <c r="T17" s="26">
        <f t="shared" si="4"/>
        <v>0</v>
      </c>
    </row>
    <row r="18" spans="1:20" s="25" customFormat="1" ht="14.25" customHeight="1" x14ac:dyDescent="0.2">
      <c r="A18" s="191">
        <v>5000016000000</v>
      </c>
      <c r="B18" s="134" t="s">
        <v>20</v>
      </c>
      <c r="C18" s="22">
        <v>1.5</v>
      </c>
      <c r="D18" s="22">
        <v>2</v>
      </c>
      <c r="E18" s="24">
        <v>1001.45</v>
      </c>
      <c r="F18" s="35"/>
      <c r="G18" s="36">
        <f t="shared" si="0"/>
        <v>0</v>
      </c>
      <c r="H18" s="24">
        <f t="shared" si="1"/>
        <v>0</v>
      </c>
      <c r="I18" s="24">
        <f t="shared" si="2"/>
        <v>0</v>
      </c>
      <c r="J18" s="162"/>
      <c r="K18" s="26"/>
      <c r="L18" s="26">
        <f>IFERROR((VLOOKUP(K18,tenute!D:E,2,FALSE)),0)</f>
        <v>0</v>
      </c>
      <c r="M18" s="26"/>
      <c r="N18" s="26">
        <f>IFERROR((VLOOKUP(M18,guarnizioni!G:H,2,FALSE)),0)</f>
        <v>0</v>
      </c>
      <c r="O18" s="26"/>
      <c r="P18" s="26">
        <f>IFERROR((VLOOKUP(O18,giranti!H:I,2,FALSE)),0)</f>
        <v>0</v>
      </c>
      <c r="Q18" s="26"/>
      <c r="R18" s="26">
        <f>IFERROR((VLOOKUP(Q18,'IP55'!A:C,3,FALSE)),0)</f>
        <v>0</v>
      </c>
      <c r="S18" s="26">
        <f t="shared" si="3"/>
        <v>1001.45</v>
      </c>
      <c r="T18" s="26">
        <f t="shared" si="4"/>
        <v>0</v>
      </c>
    </row>
    <row r="19" spans="1:20" s="25" customFormat="1" ht="14.25" customHeight="1" x14ac:dyDescent="0.2">
      <c r="A19" s="191">
        <v>5000020000000</v>
      </c>
      <c r="B19" s="134" t="s">
        <v>21</v>
      </c>
      <c r="C19" s="22">
        <v>2.2000000000000002</v>
      </c>
      <c r="D19" s="22">
        <v>3</v>
      </c>
      <c r="E19" s="24">
        <v>1001.45</v>
      </c>
      <c r="F19" s="35"/>
      <c r="G19" s="36">
        <f t="shared" si="0"/>
        <v>0</v>
      </c>
      <c r="H19" s="24">
        <f t="shared" si="1"/>
        <v>0</v>
      </c>
      <c r="I19" s="24">
        <f t="shared" si="2"/>
        <v>0</v>
      </c>
      <c r="J19" s="162"/>
      <c r="K19" s="26"/>
      <c r="L19" s="26">
        <f>IFERROR((VLOOKUP(K19,tenute!D:E,2,FALSE)),0)</f>
        <v>0</v>
      </c>
      <c r="M19" s="26"/>
      <c r="N19" s="26">
        <f>IFERROR((VLOOKUP(M19,guarnizioni!G:H,2,FALSE)),0)</f>
        <v>0</v>
      </c>
      <c r="O19" s="26"/>
      <c r="P19" s="26">
        <f>IFERROR((VLOOKUP(O19,giranti!H:I,2,FALSE)),0)</f>
        <v>0</v>
      </c>
      <c r="Q19" s="26"/>
      <c r="R19" s="26">
        <f>IFERROR((VLOOKUP(Q19,'IP55'!A:C,3,FALSE)),0)</f>
        <v>0</v>
      </c>
      <c r="S19" s="26">
        <f t="shared" si="3"/>
        <v>1001.45</v>
      </c>
      <c r="T19" s="26">
        <f t="shared" si="4"/>
        <v>0</v>
      </c>
    </row>
    <row r="20" spans="1:20" s="25" customFormat="1" ht="14.25" customHeight="1" x14ac:dyDescent="0.2">
      <c r="A20" s="191">
        <v>5000024000000</v>
      </c>
      <c r="B20" s="134" t="s">
        <v>22</v>
      </c>
      <c r="C20" s="22">
        <v>2.2000000000000002</v>
      </c>
      <c r="D20" s="22">
        <v>3</v>
      </c>
      <c r="E20" s="24">
        <v>1126.06</v>
      </c>
      <c r="F20" s="35"/>
      <c r="G20" s="36">
        <f t="shared" si="0"/>
        <v>0</v>
      </c>
      <c r="H20" s="24">
        <f t="shared" si="1"/>
        <v>0</v>
      </c>
      <c r="I20" s="24">
        <f t="shared" si="2"/>
        <v>0</v>
      </c>
      <c r="J20" s="162"/>
      <c r="K20" s="26"/>
      <c r="L20" s="26">
        <f>IFERROR((VLOOKUP(K20,tenute!D:E,2,FALSE)),0)</f>
        <v>0</v>
      </c>
      <c r="M20" s="26"/>
      <c r="N20" s="26">
        <f>IFERROR((VLOOKUP(M20,guarnizioni!G:H,2,FALSE)),0)</f>
        <v>0</v>
      </c>
      <c r="O20" s="26"/>
      <c r="P20" s="26">
        <f>IFERROR((VLOOKUP(O20,giranti!H:I,2,FALSE)),0)</f>
        <v>0</v>
      </c>
      <c r="Q20" s="26"/>
      <c r="R20" s="26">
        <f>IFERROR((VLOOKUP(Q20,'IP55'!A:C,3,FALSE)),0)</f>
        <v>0</v>
      </c>
      <c r="S20" s="26">
        <f t="shared" si="3"/>
        <v>1126.06</v>
      </c>
      <c r="T20" s="26">
        <f t="shared" si="4"/>
        <v>0</v>
      </c>
    </row>
    <row r="21" spans="1:20" s="25" customFormat="1" ht="14.25" customHeight="1" x14ac:dyDescent="0.2">
      <c r="A21" s="191">
        <v>5000026000000</v>
      </c>
      <c r="B21" s="134" t="s">
        <v>23</v>
      </c>
      <c r="C21" s="22">
        <v>3</v>
      </c>
      <c r="D21" s="22">
        <v>4</v>
      </c>
      <c r="E21" s="24">
        <v>1126.06</v>
      </c>
      <c r="F21" s="35"/>
      <c r="G21" s="36">
        <f t="shared" si="0"/>
        <v>0</v>
      </c>
      <c r="H21" s="24">
        <f t="shared" si="1"/>
        <v>0</v>
      </c>
      <c r="I21" s="24">
        <f t="shared" si="2"/>
        <v>0</v>
      </c>
      <c r="J21" s="162"/>
      <c r="K21" s="26"/>
      <c r="L21" s="26">
        <f>IFERROR((VLOOKUP(K21,tenute!D:E,2,FALSE)),0)</f>
        <v>0</v>
      </c>
      <c r="M21" s="26"/>
      <c r="N21" s="26">
        <f>IFERROR((VLOOKUP(M21,guarnizioni!G:H,2,FALSE)),0)</f>
        <v>0</v>
      </c>
      <c r="O21" s="26"/>
      <c r="P21" s="26">
        <f>IFERROR((VLOOKUP(O21,giranti!H:I,2,FALSE)),0)</f>
        <v>0</v>
      </c>
      <c r="Q21" s="26"/>
      <c r="R21" s="26">
        <f>IFERROR((VLOOKUP(Q21,'IP55'!A:C,3,FALSE)),0)</f>
        <v>0</v>
      </c>
      <c r="S21" s="26">
        <f t="shared" si="3"/>
        <v>1126.06</v>
      </c>
      <c r="T21" s="26">
        <f t="shared" si="4"/>
        <v>0</v>
      </c>
    </row>
    <row r="22" spans="1:20" s="25" customFormat="1" ht="14.25" customHeight="1" x14ac:dyDescent="0.2">
      <c r="A22" s="191">
        <v>5000030000000</v>
      </c>
      <c r="B22" s="134" t="s">
        <v>24</v>
      </c>
      <c r="C22" s="22">
        <v>4</v>
      </c>
      <c r="D22" s="22">
        <v>5.5</v>
      </c>
      <c r="E22" s="24">
        <v>1126.06</v>
      </c>
      <c r="F22" s="35"/>
      <c r="G22" s="36">
        <f t="shared" si="0"/>
        <v>0</v>
      </c>
      <c r="H22" s="24">
        <f t="shared" si="1"/>
        <v>0</v>
      </c>
      <c r="I22" s="24">
        <f t="shared" si="2"/>
        <v>0</v>
      </c>
      <c r="J22" s="162"/>
      <c r="K22" s="26"/>
      <c r="L22" s="26">
        <f>IFERROR((VLOOKUP(K22,tenute!D:E,2,FALSE)),0)</f>
        <v>0</v>
      </c>
      <c r="M22" s="26"/>
      <c r="N22" s="26">
        <f>IFERROR((VLOOKUP(M22,guarnizioni!G:H,2,FALSE)),0)</f>
        <v>0</v>
      </c>
      <c r="O22" s="26"/>
      <c r="P22" s="26">
        <f>IFERROR((VLOOKUP(O22,giranti!H:I,2,FALSE)),0)</f>
        <v>0</v>
      </c>
      <c r="Q22" s="26"/>
      <c r="R22" s="26">
        <f>IFERROR((VLOOKUP(Q22,'IP55'!A:C,3,FALSE)),0)</f>
        <v>0</v>
      </c>
      <c r="S22" s="26">
        <f t="shared" si="3"/>
        <v>1126.06</v>
      </c>
      <c r="T22" s="26">
        <f t="shared" si="4"/>
        <v>0</v>
      </c>
    </row>
    <row r="23" spans="1:20" s="25" customFormat="1" ht="14.25" customHeight="1" x14ac:dyDescent="0.2">
      <c r="A23" s="191">
        <v>5000303000000</v>
      </c>
      <c r="B23" s="134" t="s">
        <v>4925</v>
      </c>
      <c r="C23" s="22">
        <v>2.2000000000000002</v>
      </c>
      <c r="D23" s="22">
        <v>3</v>
      </c>
      <c r="E23" s="24">
        <v>1031.33</v>
      </c>
      <c r="F23" s="35"/>
      <c r="G23" s="36">
        <f t="shared" ref="G23:G28" si="5">IF(F23="",IF($I$8="","",$I$8),F23)</f>
        <v>0</v>
      </c>
      <c r="H23" s="24">
        <f t="shared" ref="H23:H28" si="6">ROUND(E23*(G23),2)</f>
        <v>0</v>
      </c>
      <c r="I23" s="24">
        <f t="shared" ref="I23:I28" si="7">H23*$I$10</f>
        <v>0</v>
      </c>
      <c r="J23" s="162"/>
      <c r="K23" s="26"/>
      <c r="L23" s="26">
        <f>IFERROR((VLOOKUP(K23,tenute!D:E,2,FALSE)),0)</f>
        <v>0</v>
      </c>
      <c r="M23" s="26"/>
      <c r="N23" s="26">
        <f>IFERROR((VLOOKUP(M23,guarnizioni!G:H,2,FALSE)),0)</f>
        <v>0</v>
      </c>
      <c r="O23" s="26"/>
      <c r="P23" s="26">
        <f>IFERROR((VLOOKUP(O23,giranti!H:I,2,FALSE)),0)</f>
        <v>0</v>
      </c>
      <c r="Q23" s="26"/>
      <c r="R23" s="26">
        <f>IFERROR((VLOOKUP(Q23,'IP55'!A:C,3,FALSE)),0)</f>
        <v>0</v>
      </c>
      <c r="S23" s="26">
        <f t="shared" ref="S23:S28" si="8">E23+L23+N23+P23+R23</f>
        <v>1031.33</v>
      </c>
      <c r="T23" s="26">
        <f t="shared" ref="T23:T28" si="9">S23*$I$8</f>
        <v>0</v>
      </c>
    </row>
    <row r="24" spans="1:20" s="25" customFormat="1" ht="14.25" customHeight="1" x14ac:dyDescent="0.2">
      <c r="A24" s="191">
        <v>5000305000000</v>
      </c>
      <c r="B24" s="134" t="s">
        <v>4926</v>
      </c>
      <c r="C24" s="22">
        <v>3</v>
      </c>
      <c r="D24" s="22">
        <v>4</v>
      </c>
      <c r="E24" s="24">
        <v>1031.33</v>
      </c>
      <c r="F24" s="35"/>
      <c r="G24" s="36">
        <f t="shared" si="5"/>
        <v>0</v>
      </c>
      <c r="H24" s="24">
        <f t="shared" si="6"/>
        <v>0</v>
      </c>
      <c r="I24" s="24">
        <f t="shared" si="7"/>
        <v>0</v>
      </c>
      <c r="J24" s="162"/>
      <c r="K24" s="26"/>
      <c r="L24" s="26">
        <f>IFERROR((VLOOKUP(K24,tenute!D:E,2,FALSE)),0)</f>
        <v>0</v>
      </c>
      <c r="M24" s="26"/>
      <c r="N24" s="26">
        <f>IFERROR((VLOOKUP(M24,guarnizioni!G:H,2,FALSE)),0)</f>
        <v>0</v>
      </c>
      <c r="O24" s="26"/>
      <c r="P24" s="26">
        <f>IFERROR((VLOOKUP(O24,giranti!H:I,2,FALSE)),0)</f>
        <v>0</v>
      </c>
      <c r="Q24" s="26"/>
      <c r="R24" s="26">
        <f>IFERROR((VLOOKUP(Q24,'IP55'!A:C,3,FALSE)),0)</f>
        <v>0</v>
      </c>
      <c r="S24" s="26">
        <f t="shared" si="8"/>
        <v>1031.33</v>
      </c>
      <c r="T24" s="26">
        <f t="shared" si="9"/>
        <v>0</v>
      </c>
    </row>
    <row r="25" spans="1:20" s="25" customFormat="1" ht="14.25" customHeight="1" x14ac:dyDescent="0.2">
      <c r="A25" s="191">
        <v>5000307000000</v>
      </c>
      <c r="B25" s="134" t="s">
        <v>4927</v>
      </c>
      <c r="C25" s="22">
        <v>4</v>
      </c>
      <c r="D25" s="22">
        <v>5.5</v>
      </c>
      <c r="E25" s="24">
        <v>1031.33</v>
      </c>
      <c r="F25" s="35"/>
      <c r="G25" s="36">
        <f t="shared" si="5"/>
        <v>0</v>
      </c>
      <c r="H25" s="24">
        <f t="shared" si="6"/>
        <v>0</v>
      </c>
      <c r="I25" s="24">
        <f t="shared" si="7"/>
        <v>0</v>
      </c>
      <c r="J25" s="162"/>
      <c r="K25" s="26"/>
      <c r="L25" s="26">
        <f>IFERROR((VLOOKUP(K25,tenute!D:E,2,FALSE)),0)</f>
        <v>0</v>
      </c>
      <c r="M25" s="26"/>
      <c r="N25" s="26">
        <f>IFERROR((VLOOKUP(M25,guarnizioni!G:H,2,FALSE)),0)</f>
        <v>0</v>
      </c>
      <c r="O25" s="26"/>
      <c r="P25" s="26">
        <f>IFERROR((VLOOKUP(O25,giranti!H:I,2,FALSE)),0)</f>
        <v>0</v>
      </c>
      <c r="Q25" s="26"/>
      <c r="R25" s="26">
        <f>IFERROR((VLOOKUP(Q25,'IP55'!A:C,3,FALSE)),0)</f>
        <v>0</v>
      </c>
      <c r="S25" s="26">
        <f t="shared" si="8"/>
        <v>1031.33</v>
      </c>
      <c r="T25" s="26">
        <f t="shared" si="9"/>
        <v>0</v>
      </c>
    </row>
    <row r="26" spans="1:20" s="25" customFormat="1" ht="14.25" customHeight="1" x14ac:dyDescent="0.2">
      <c r="A26" s="191">
        <v>5000309000000</v>
      </c>
      <c r="B26" s="134" t="s">
        <v>4928</v>
      </c>
      <c r="C26" s="22">
        <v>4</v>
      </c>
      <c r="D26" s="22">
        <v>5.5</v>
      </c>
      <c r="E26" s="24">
        <v>1177.57</v>
      </c>
      <c r="F26" s="35"/>
      <c r="G26" s="36">
        <f t="shared" si="5"/>
        <v>0</v>
      </c>
      <c r="H26" s="24">
        <f t="shared" si="6"/>
        <v>0</v>
      </c>
      <c r="I26" s="24">
        <f t="shared" si="7"/>
        <v>0</v>
      </c>
      <c r="J26" s="162"/>
      <c r="K26" s="26"/>
      <c r="L26" s="26">
        <f>IFERROR((VLOOKUP(K26,tenute!D:E,2,FALSE)),0)</f>
        <v>0</v>
      </c>
      <c r="M26" s="26"/>
      <c r="N26" s="26">
        <f>IFERROR((VLOOKUP(M26,guarnizioni!G:H,2,FALSE)),0)</f>
        <v>0</v>
      </c>
      <c r="O26" s="26"/>
      <c r="P26" s="26">
        <f>IFERROR((VLOOKUP(O26,giranti!H:I,2,FALSE)),0)</f>
        <v>0</v>
      </c>
      <c r="Q26" s="26"/>
      <c r="R26" s="26">
        <f>IFERROR((VLOOKUP(Q26,'IP55'!A:C,3,FALSE)),0)</f>
        <v>0</v>
      </c>
      <c r="S26" s="26">
        <f t="shared" si="8"/>
        <v>1177.57</v>
      </c>
      <c r="T26" s="26">
        <f t="shared" si="9"/>
        <v>0</v>
      </c>
    </row>
    <row r="27" spans="1:20" s="25" customFormat="1" ht="14.25" customHeight="1" x14ac:dyDescent="0.2">
      <c r="A27" s="191">
        <v>5000310000000</v>
      </c>
      <c r="B27" s="134" t="s">
        <v>4929</v>
      </c>
      <c r="C27" s="22">
        <v>5</v>
      </c>
      <c r="D27" s="22">
        <v>7.5</v>
      </c>
      <c r="E27" s="24">
        <v>1177.57</v>
      </c>
      <c r="F27" s="35"/>
      <c r="G27" s="36">
        <f t="shared" si="5"/>
        <v>0</v>
      </c>
      <c r="H27" s="24">
        <f t="shared" si="6"/>
        <v>0</v>
      </c>
      <c r="I27" s="24">
        <f t="shared" si="7"/>
        <v>0</v>
      </c>
      <c r="J27" s="162"/>
      <c r="K27" s="26"/>
      <c r="L27" s="26">
        <f>IFERROR((VLOOKUP(K27,tenute!D:E,2,FALSE)),0)</f>
        <v>0</v>
      </c>
      <c r="M27" s="26"/>
      <c r="N27" s="26">
        <f>IFERROR((VLOOKUP(M27,guarnizioni!G:H,2,FALSE)),0)</f>
        <v>0</v>
      </c>
      <c r="O27" s="26"/>
      <c r="P27" s="26">
        <f>IFERROR((VLOOKUP(O27,giranti!H:I,2,FALSE)),0)</f>
        <v>0</v>
      </c>
      <c r="Q27" s="26"/>
      <c r="R27" s="26">
        <f>IFERROR((VLOOKUP(Q27,'IP55'!A:C,3,FALSE)),0)</f>
        <v>0</v>
      </c>
      <c r="S27" s="26">
        <f t="shared" si="8"/>
        <v>1177.57</v>
      </c>
      <c r="T27" s="26">
        <f t="shared" si="9"/>
        <v>0</v>
      </c>
    </row>
    <row r="28" spans="1:20" s="25" customFormat="1" ht="14.25" customHeight="1" x14ac:dyDescent="0.2">
      <c r="A28" s="191">
        <v>5000312000000</v>
      </c>
      <c r="B28" s="134" t="s">
        <v>4930</v>
      </c>
      <c r="C28" s="22">
        <v>7.5</v>
      </c>
      <c r="D28" s="22">
        <v>10</v>
      </c>
      <c r="E28" s="24">
        <v>1177.57</v>
      </c>
      <c r="F28" s="35"/>
      <c r="G28" s="36">
        <f t="shared" si="5"/>
        <v>0</v>
      </c>
      <c r="H28" s="24">
        <f t="shared" si="6"/>
        <v>0</v>
      </c>
      <c r="I28" s="24">
        <f t="shared" si="7"/>
        <v>0</v>
      </c>
      <c r="J28" s="162"/>
      <c r="K28" s="26"/>
      <c r="L28" s="26">
        <f>IFERROR((VLOOKUP(K28,tenute!D:E,2,FALSE)),0)</f>
        <v>0</v>
      </c>
      <c r="M28" s="26"/>
      <c r="N28" s="26">
        <f>IFERROR((VLOOKUP(M28,guarnizioni!G:H,2,FALSE)),0)</f>
        <v>0</v>
      </c>
      <c r="O28" s="26"/>
      <c r="P28" s="26">
        <f>IFERROR((VLOOKUP(O28,giranti!H:I,2,FALSE)),0)</f>
        <v>0</v>
      </c>
      <c r="Q28" s="26"/>
      <c r="R28" s="26">
        <f>IFERROR((VLOOKUP(Q28,'IP55'!A:C,3,FALSE)),0)</f>
        <v>0</v>
      </c>
      <c r="S28" s="26">
        <f t="shared" si="8"/>
        <v>1177.57</v>
      </c>
      <c r="T28" s="26">
        <f t="shared" si="9"/>
        <v>0</v>
      </c>
    </row>
    <row r="29" spans="1:20" s="25" customFormat="1" ht="14.25" customHeight="1" x14ac:dyDescent="0.2">
      <c r="A29" s="191">
        <v>5000034000000</v>
      </c>
      <c r="B29" s="134" t="s">
        <v>25</v>
      </c>
      <c r="C29" s="22">
        <v>1.1000000000000001</v>
      </c>
      <c r="D29" s="22">
        <v>1.5</v>
      </c>
      <c r="E29" s="24">
        <v>1000.26</v>
      </c>
      <c r="F29" s="35"/>
      <c r="G29" s="36">
        <f t="shared" si="0"/>
        <v>0</v>
      </c>
      <c r="H29" s="24">
        <f t="shared" si="1"/>
        <v>0</v>
      </c>
      <c r="I29" s="24">
        <f t="shared" si="2"/>
        <v>0</v>
      </c>
      <c r="J29" s="162"/>
      <c r="K29" s="26"/>
      <c r="L29" s="26">
        <f>IFERROR((VLOOKUP(K29,tenute!D:E,2,FALSE)),0)</f>
        <v>0</v>
      </c>
      <c r="M29" s="26"/>
      <c r="N29" s="26">
        <f>IFERROR((VLOOKUP(M29,guarnizioni!G:H,2,FALSE)),0)</f>
        <v>0</v>
      </c>
      <c r="O29" s="26"/>
      <c r="P29" s="26">
        <f>IFERROR((VLOOKUP(O29,giranti!H:I,2,FALSE)),0)</f>
        <v>0</v>
      </c>
      <c r="Q29" s="26"/>
      <c r="R29" s="26">
        <f>IFERROR((VLOOKUP(Q29,'IP55'!A:C,3,FALSE)),0)</f>
        <v>0</v>
      </c>
      <c r="S29" s="26">
        <f t="shared" si="3"/>
        <v>1000.26</v>
      </c>
      <c r="T29" s="26">
        <f t="shared" si="4"/>
        <v>0</v>
      </c>
    </row>
    <row r="30" spans="1:20" s="25" customFormat="1" ht="14.25" customHeight="1" x14ac:dyDescent="0.2">
      <c r="A30" s="191">
        <v>5000038000000</v>
      </c>
      <c r="B30" s="134" t="s">
        <v>26</v>
      </c>
      <c r="C30" s="22">
        <v>1.5</v>
      </c>
      <c r="D30" s="22">
        <v>2</v>
      </c>
      <c r="E30" s="24">
        <v>1000.26</v>
      </c>
      <c r="F30" s="35"/>
      <c r="G30" s="36">
        <f t="shared" si="0"/>
        <v>0</v>
      </c>
      <c r="H30" s="24">
        <f t="shared" si="1"/>
        <v>0</v>
      </c>
      <c r="I30" s="24">
        <f t="shared" si="2"/>
        <v>0</v>
      </c>
      <c r="J30" s="162"/>
      <c r="K30" s="26"/>
      <c r="L30" s="26">
        <f>IFERROR((VLOOKUP(K30,tenute!D:E,2,FALSE)),0)</f>
        <v>0</v>
      </c>
      <c r="M30" s="26"/>
      <c r="N30" s="26">
        <f>IFERROR((VLOOKUP(M30,guarnizioni!G:H,2,FALSE)),0)</f>
        <v>0</v>
      </c>
      <c r="O30" s="26"/>
      <c r="P30" s="26">
        <f>IFERROR((VLOOKUP(O30,giranti!H:I,2,FALSE)),0)</f>
        <v>0</v>
      </c>
      <c r="Q30" s="26"/>
      <c r="R30" s="26">
        <f>IFERROR((VLOOKUP(Q30,'IP55'!A:C,3,FALSE)),0)</f>
        <v>0</v>
      </c>
      <c r="S30" s="26">
        <f t="shared" si="3"/>
        <v>1000.26</v>
      </c>
      <c r="T30" s="26">
        <f t="shared" si="4"/>
        <v>0</v>
      </c>
    </row>
    <row r="31" spans="1:20" s="25" customFormat="1" ht="14.25" customHeight="1" x14ac:dyDescent="0.2">
      <c r="A31" s="191">
        <v>5000042000000</v>
      </c>
      <c r="B31" s="134" t="s">
        <v>27</v>
      </c>
      <c r="C31" s="22">
        <v>2.2000000000000002</v>
      </c>
      <c r="D31" s="22">
        <v>3</v>
      </c>
      <c r="E31" s="24">
        <v>1000.26</v>
      </c>
      <c r="F31" s="35"/>
      <c r="G31" s="36">
        <f t="shared" si="0"/>
        <v>0</v>
      </c>
      <c r="H31" s="24">
        <f t="shared" si="1"/>
        <v>0</v>
      </c>
      <c r="I31" s="24">
        <f t="shared" si="2"/>
        <v>0</v>
      </c>
      <c r="J31" s="162"/>
      <c r="K31" s="26"/>
      <c r="L31" s="26">
        <f>IFERROR((VLOOKUP(K31,tenute!D:E,2,FALSE)),0)</f>
        <v>0</v>
      </c>
      <c r="M31" s="26"/>
      <c r="N31" s="26">
        <f>IFERROR((VLOOKUP(M31,guarnizioni!G:H,2,FALSE)),0)</f>
        <v>0</v>
      </c>
      <c r="O31" s="26"/>
      <c r="P31" s="26">
        <f>IFERROR((VLOOKUP(O31,giranti!H:I,2,FALSE)),0)</f>
        <v>0</v>
      </c>
      <c r="Q31" s="26"/>
      <c r="R31" s="26">
        <f>IFERROR((VLOOKUP(Q31,'IP55'!A:C,3,FALSE)),0)</f>
        <v>0</v>
      </c>
      <c r="S31" s="26">
        <f t="shared" si="3"/>
        <v>1000.26</v>
      </c>
      <c r="T31" s="26">
        <f t="shared" si="4"/>
        <v>0</v>
      </c>
    </row>
    <row r="32" spans="1:20" s="25" customFormat="1" ht="14.25" customHeight="1" x14ac:dyDescent="0.2">
      <c r="A32" s="191">
        <v>5000046000000</v>
      </c>
      <c r="B32" s="134" t="s">
        <v>28</v>
      </c>
      <c r="C32" s="22">
        <v>2.2000000000000002</v>
      </c>
      <c r="D32" s="22">
        <v>3</v>
      </c>
      <c r="E32" s="24">
        <v>1052.04</v>
      </c>
      <c r="F32" s="35"/>
      <c r="G32" s="36">
        <f t="shared" si="0"/>
        <v>0</v>
      </c>
      <c r="H32" s="24">
        <f t="shared" si="1"/>
        <v>0</v>
      </c>
      <c r="I32" s="24">
        <f t="shared" si="2"/>
        <v>0</v>
      </c>
      <c r="J32" s="162"/>
      <c r="K32" s="26"/>
      <c r="L32" s="26">
        <f>IFERROR((VLOOKUP(K32,tenute!D:E,2,FALSE)),0)</f>
        <v>0</v>
      </c>
      <c r="M32" s="26"/>
      <c r="N32" s="26">
        <f>IFERROR((VLOOKUP(M32,guarnizioni!G:H,2,FALSE)),0)</f>
        <v>0</v>
      </c>
      <c r="O32" s="26"/>
      <c r="P32" s="26">
        <f>IFERROR((VLOOKUP(O32,giranti!H:I,2,FALSE)),0)</f>
        <v>0</v>
      </c>
      <c r="Q32" s="26"/>
      <c r="R32" s="26">
        <f>IFERROR((VLOOKUP(Q32,'IP55'!A:C,3,FALSE)),0)</f>
        <v>0</v>
      </c>
      <c r="S32" s="26">
        <f t="shared" si="3"/>
        <v>1052.04</v>
      </c>
      <c r="T32" s="26">
        <f t="shared" si="4"/>
        <v>0</v>
      </c>
    </row>
    <row r="33" spans="1:20" s="25" customFormat="1" ht="14.25" customHeight="1" x14ac:dyDescent="0.2">
      <c r="A33" s="191">
        <v>5000050000000</v>
      </c>
      <c r="B33" s="134" t="s">
        <v>29</v>
      </c>
      <c r="C33" s="22">
        <v>3</v>
      </c>
      <c r="D33" s="22">
        <v>4</v>
      </c>
      <c r="E33" s="24">
        <v>1052.04</v>
      </c>
      <c r="F33" s="35"/>
      <c r="G33" s="36">
        <f t="shared" si="0"/>
        <v>0</v>
      </c>
      <c r="H33" s="24">
        <f t="shared" si="1"/>
        <v>0</v>
      </c>
      <c r="I33" s="24">
        <f t="shared" si="2"/>
        <v>0</v>
      </c>
      <c r="J33" s="162"/>
      <c r="K33" s="26"/>
      <c r="L33" s="26">
        <f>IFERROR((VLOOKUP(K33,tenute!D:E,2,FALSE)),0)</f>
        <v>0</v>
      </c>
      <c r="M33" s="26"/>
      <c r="N33" s="26">
        <f>IFERROR((VLOOKUP(M33,guarnizioni!G:H,2,FALSE)),0)</f>
        <v>0</v>
      </c>
      <c r="O33" s="26"/>
      <c r="P33" s="26">
        <f>IFERROR((VLOOKUP(O33,giranti!H:I,2,FALSE)),0)</f>
        <v>0</v>
      </c>
      <c r="Q33" s="26"/>
      <c r="R33" s="26">
        <f>IFERROR((VLOOKUP(Q33,'IP55'!A:C,3,FALSE)),0)</f>
        <v>0</v>
      </c>
      <c r="S33" s="26">
        <f t="shared" si="3"/>
        <v>1052.04</v>
      </c>
      <c r="T33" s="26">
        <f t="shared" si="4"/>
        <v>0</v>
      </c>
    </row>
    <row r="34" spans="1:20" s="25" customFormat="1" ht="14.25" customHeight="1" x14ac:dyDescent="0.2">
      <c r="A34" s="191">
        <v>5000054000000</v>
      </c>
      <c r="B34" s="134" t="s">
        <v>30</v>
      </c>
      <c r="C34" s="22">
        <v>4</v>
      </c>
      <c r="D34" s="22">
        <v>5.5</v>
      </c>
      <c r="E34" s="24">
        <v>1052.04</v>
      </c>
      <c r="F34" s="35"/>
      <c r="G34" s="36">
        <f t="shared" si="0"/>
        <v>0</v>
      </c>
      <c r="H34" s="24">
        <f t="shared" si="1"/>
        <v>0</v>
      </c>
      <c r="I34" s="24">
        <f t="shared" si="2"/>
        <v>0</v>
      </c>
      <c r="J34" s="162"/>
      <c r="K34" s="26"/>
      <c r="L34" s="26">
        <f>IFERROR((VLOOKUP(K34,tenute!D:E,2,FALSE)),0)</f>
        <v>0</v>
      </c>
      <c r="M34" s="26"/>
      <c r="N34" s="26">
        <f>IFERROR((VLOOKUP(M34,guarnizioni!G:H,2,FALSE)),0)</f>
        <v>0</v>
      </c>
      <c r="O34" s="26"/>
      <c r="P34" s="26">
        <f>IFERROR((VLOOKUP(O34,giranti!H:I,2,FALSE)),0)</f>
        <v>0</v>
      </c>
      <c r="Q34" s="26"/>
      <c r="R34" s="26">
        <f>IFERROR((VLOOKUP(Q34,'IP55'!A:C,3,FALSE)),0)</f>
        <v>0</v>
      </c>
      <c r="S34" s="26">
        <f t="shared" si="3"/>
        <v>1052.04</v>
      </c>
      <c r="T34" s="26">
        <f t="shared" si="4"/>
        <v>0</v>
      </c>
    </row>
    <row r="35" spans="1:20" s="25" customFormat="1" ht="14.25" customHeight="1" x14ac:dyDescent="0.2">
      <c r="A35" s="191">
        <v>5000058010000</v>
      </c>
      <c r="B35" s="134" t="s">
        <v>31</v>
      </c>
      <c r="C35" s="22">
        <v>4</v>
      </c>
      <c r="D35" s="22">
        <v>5.5</v>
      </c>
      <c r="E35" s="24">
        <v>1208.67</v>
      </c>
      <c r="F35" s="35"/>
      <c r="G35" s="36">
        <f t="shared" si="0"/>
        <v>0</v>
      </c>
      <c r="H35" s="24">
        <f t="shared" si="1"/>
        <v>0</v>
      </c>
      <c r="I35" s="24">
        <f t="shared" si="2"/>
        <v>0</v>
      </c>
      <c r="J35" s="162"/>
      <c r="K35" s="26"/>
      <c r="L35" s="26">
        <f>IFERROR((VLOOKUP(K35,tenute!D:E,2,FALSE)),0)</f>
        <v>0</v>
      </c>
      <c r="M35" s="26"/>
      <c r="N35" s="26">
        <f>IFERROR((VLOOKUP(M35,guarnizioni!G:H,2,FALSE)),0)</f>
        <v>0</v>
      </c>
      <c r="O35" s="26"/>
      <c r="P35" s="26">
        <f>IFERROR((VLOOKUP(O35,giranti!H:I,2,FALSE)),0)</f>
        <v>0</v>
      </c>
      <c r="Q35" s="26"/>
      <c r="R35" s="26">
        <f>IFERROR((VLOOKUP(Q35,'IP55'!A:C,3,FALSE)),0)</f>
        <v>0</v>
      </c>
      <c r="S35" s="26">
        <f t="shared" si="3"/>
        <v>1208.67</v>
      </c>
      <c r="T35" s="26">
        <f t="shared" si="4"/>
        <v>0</v>
      </c>
    </row>
    <row r="36" spans="1:20" s="25" customFormat="1" ht="14.25" customHeight="1" x14ac:dyDescent="0.2">
      <c r="A36" s="191">
        <v>5000058000000</v>
      </c>
      <c r="B36" s="134" t="s">
        <v>32</v>
      </c>
      <c r="C36" s="22">
        <v>4</v>
      </c>
      <c r="D36" s="22">
        <v>5.5</v>
      </c>
      <c r="E36" s="24">
        <v>1208.67</v>
      </c>
      <c r="F36" s="35"/>
      <c r="G36" s="36">
        <f t="shared" si="0"/>
        <v>0</v>
      </c>
      <c r="H36" s="24">
        <f t="shared" si="1"/>
        <v>0</v>
      </c>
      <c r="I36" s="24">
        <f t="shared" si="2"/>
        <v>0</v>
      </c>
      <c r="J36" s="162"/>
      <c r="K36" s="26"/>
      <c r="L36" s="26">
        <f>IFERROR((VLOOKUP(K36,tenute!D:E,2,FALSE)),0)</f>
        <v>0</v>
      </c>
      <c r="M36" s="26"/>
      <c r="N36" s="26">
        <f>IFERROR((VLOOKUP(M36,guarnizioni!G:H,2,FALSE)),0)</f>
        <v>0</v>
      </c>
      <c r="O36" s="26"/>
      <c r="P36" s="26">
        <f>IFERROR((VLOOKUP(O36,giranti!H:I,2,FALSE)),0)</f>
        <v>0</v>
      </c>
      <c r="Q36" s="26"/>
      <c r="R36" s="26">
        <f>IFERROR((VLOOKUP(Q36,'IP55'!A:C,3,FALSE)),0)</f>
        <v>0</v>
      </c>
      <c r="S36" s="26">
        <f t="shared" si="3"/>
        <v>1208.67</v>
      </c>
      <c r="T36" s="26">
        <f t="shared" si="4"/>
        <v>0</v>
      </c>
    </row>
    <row r="37" spans="1:20" s="25" customFormat="1" ht="14.25" customHeight="1" x14ac:dyDescent="0.2">
      <c r="A37" s="191">
        <v>5000060000000</v>
      </c>
      <c r="B37" s="134" t="s">
        <v>33</v>
      </c>
      <c r="C37" s="22">
        <v>5.5</v>
      </c>
      <c r="D37" s="22">
        <v>7.5</v>
      </c>
      <c r="E37" s="24">
        <v>1208.67</v>
      </c>
      <c r="F37" s="35"/>
      <c r="G37" s="36">
        <f t="shared" si="0"/>
        <v>0</v>
      </c>
      <c r="H37" s="24">
        <f t="shared" si="1"/>
        <v>0</v>
      </c>
      <c r="I37" s="24">
        <f t="shared" si="2"/>
        <v>0</v>
      </c>
      <c r="J37" s="162"/>
      <c r="K37" s="26"/>
      <c r="L37" s="26">
        <f>IFERROR((VLOOKUP(K37,tenute!D:E,2,FALSE)),0)</f>
        <v>0</v>
      </c>
      <c r="M37" s="26"/>
      <c r="N37" s="26">
        <f>IFERROR((VLOOKUP(M37,guarnizioni!G:H,2,FALSE)),0)</f>
        <v>0</v>
      </c>
      <c r="O37" s="26"/>
      <c r="P37" s="26">
        <f>IFERROR((VLOOKUP(O37,giranti!H:I,2,FALSE)),0)</f>
        <v>0</v>
      </c>
      <c r="Q37" s="26"/>
      <c r="R37" s="26">
        <f>IFERROR((VLOOKUP(Q37,'IP55'!A:C,3,FALSE)),0)</f>
        <v>0</v>
      </c>
      <c r="S37" s="26">
        <f t="shared" si="3"/>
        <v>1208.67</v>
      </c>
      <c r="T37" s="26">
        <f t="shared" si="4"/>
        <v>0</v>
      </c>
    </row>
    <row r="38" spans="1:20" s="25" customFormat="1" ht="14.25" customHeight="1" x14ac:dyDescent="0.2">
      <c r="A38" s="191">
        <v>5000064000000</v>
      </c>
      <c r="B38" s="134" t="s">
        <v>34</v>
      </c>
      <c r="C38" s="22">
        <v>5.5</v>
      </c>
      <c r="D38" s="22">
        <v>7.5</v>
      </c>
      <c r="E38" s="24">
        <v>1208.67</v>
      </c>
      <c r="F38" s="35"/>
      <c r="G38" s="36">
        <f t="shared" si="0"/>
        <v>0</v>
      </c>
      <c r="H38" s="24">
        <f t="shared" si="1"/>
        <v>0</v>
      </c>
      <c r="I38" s="24">
        <f t="shared" si="2"/>
        <v>0</v>
      </c>
      <c r="J38" s="162"/>
      <c r="K38" s="26"/>
      <c r="L38" s="26">
        <f>IFERROR((VLOOKUP(K38,tenute!D:E,2,FALSE)),0)</f>
        <v>0</v>
      </c>
      <c r="M38" s="26"/>
      <c r="N38" s="26">
        <f>IFERROR((VLOOKUP(M38,guarnizioni!G:H,2,FALSE)),0)</f>
        <v>0</v>
      </c>
      <c r="O38" s="26"/>
      <c r="P38" s="26">
        <f>IFERROR((VLOOKUP(O38,giranti!H:I,2,FALSE)),0)</f>
        <v>0</v>
      </c>
      <c r="Q38" s="26"/>
      <c r="R38" s="26">
        <f>IFERROR((VLOOKUP(Q38,'IP55'!A:C,3,FALSE)),0)</f>
        <v>0</v>
      </c>
      <c r="S38" s="26">
        <f t="shared" si="3"/>
        <v>1208.67</v>
      </c>
      <c r="T38" s="26">
        <f t="shared" si="4"/>
        <v>0</v>
      </c>
    </row>
    <row r="39" spans="1:20" s="25" customFormat="1" ht="14.25" customHeight="1" x14ac:dyDescent="0.2">
      <c r="A39" s="191">
        <v>5000066000000</v>
      </c>
      <c r="B39" s="134" t="s">
        <v>35</v>
      </c>
      <c r="C39" s="22">
        <v>7.5</v>
      </c>
      <c r="D39" s="22">
        <v>10</v>
      </c>
      <c r="E39" s="24">
        <v>1208.67</v>
      </c>
      <c r="F39" s="35"/>
      <c r="G39" s="36">
        <f t="shared" si="0"/>
        <v>0</v>
      </c>
      <c r="H39" s="24">
        <f t="shared" si="1"/>
        <v>0</v>
      </c>
      <c r="I39" s="24">
        <f t="shared" si="2"/>
        <v>0</v>
      </c>
      <c r="J39" s="162"/>
      <c r="K39" s="26"/>
      <c r="L39" s="26">
        <f>IFERROR((VLOOKUP(K39,tenute!D:E,2,FALSE)),0)</f>
        <v>0</v>
      </c>
      <c r="M39" s="26"/>
      <c r="N39" s="26">
        <f>IFERROR((VLOOKUP(M39,guarnizioni!G:H,2,FALSE)),0)</f>
        <v>0</v>
      </c>
      <c r="O39" s="26"/>
      <c r="P39" s="26">
        <f>IFERROR((VLOOKUP(O39,giranti!H:I,2,FALSE)),0)</f>
        <v>0</v>
      </c>
      <c r="Q39" s="26"/>
      <c r="R39" s="26">
        <f>IFERROR((VLOOKUP(Q39,'IP55'!A:C,3,FALSE)),0)</f>
        <v>0</v>
      </c>
      <c r="S39" s="26">
        <f t="shared" si="3"/>
        <v>1208.67</v>
      </c>
      <c r="T39" s="26">
        <f t="shared" si="4"/>
        <v>0</v>
      </c>
    </row>
    <row r="40" spans="1:20" s="25" customFormat="1" ht="14.25" customHeight="1" x14ac:dyDescent="0.2">
      <c r="A40" s="191">
        <v>5000070000000</v>
      </c>
      <c r="B40" s="134" t="s">
        <v>36</v>
      </c>
      <c r="C40" s="22">
        <v>11</v>
      </c>
      <c r="D40" s="22">
        <v>15</v>
      </c>
      <c r="E40" s="24">
        <v>1449.18</v>
      </c>
      <c r="F40" s="35"/>
      <c r="G40" s="36">
        <f t="shared" si="0"/>
        <v>0</v>
      </c>
      <c r="H40" s="24">
        <f t="shared" si="1"/>
        <v>0</v>
      </c>
      <c r="I40" s="24">
        <f t="shared" si="2"/>
        <v>0</v>
      </c>
      <c r="J40" s="162"/>
      <c r="K40" s="26"/>
      <c r="L40" s="26">
        <f>IFERROR((VLOOKUP(K40,tenute!D:E,2,FALSE)),0)</f>
        <v>0</v>
      </c>
      <c r="M40" s="26"/>
      <c r="N40" s="26">
        <f>IFERROR((VLOOKUP(M40,guarnizioni!G:H,2,FALSE)),0)</f>
        <v>0</v>
      </c>
      <c r="O40" s="26"/>
      <c r="P40" s="26">
        <f>IFERROR((VLOOKUP(O40,giranti!H:I,2,FALSE)),0)</f>
        <v>0</v>
      </c>
      <c r="Q40" s="26"/>
      <c r="R40" s="26">
        <f>IFERROR((VLOOKUP(Q40,'IP55'!A:C,3,FALSE)),0)</f>
        <v>0</v>
      </c>
      <c r="S40" s="26">
        <f t="shared" si="3"/>
        <v>1449.18</v>
      </c>
      <c r="T40" s="26">
        <f t="shared" si="4"/>
        <v>0</v>
      </c>
    </row>
    <row r="41" spans="1:20" s="25" customFormat="1" ht="14.25" customHeight="1" x14ac:dyDescent="0.2">
      <c r="A41" s="191">
        <v>5000074000000</v>
      </c>
      <c r="B41" s="134" t="s">
        <v>37</v>
      </c>
      <c r="C41" s="22">
        <v>11</v>
      </c>
      <c r="D41" s="22">
        <v>15</v>
      </c>
      <c r="E41" s="24">
        <v>1449.18</v>
      </c>
      <c r="F41" s="35"/>
      <c r="G41" s="36">
        <f t="shared" si="0"/>
        <v>0</v>
      </c>
      <c r="H41" s="24">
        <f t="shared" si="1"/>
        <v>0</v>
      </c>
      <c r="I41" s="24">
        <f t="shared" si="2"/>
        <v>0</v>
      </c>
      <c r="J41" s="162"/>
      <c r="K41" s="26"/>
      <c r="L41" s="26">
        <f>IFERROR((VLOOKUP(K41,tenute!D:E,2,FALSE)),0)</f>
        <v>0</v>
      </c>
      <c r="M41" s="26"/>
      <c r="N41" s="26">
        <f>IFERROR((VLOOKUP(M41,guarnizioni!G:H,2,FALSE)),0)</f>
        <v>0</v>
      </c>
      <c r="O41" s="26"/>
      <c r="P41" s="26">
        <f>IFERROR((VLOOKUP(O41,giranti!H:I,2,FALSE)),0)</f>
        <v>0</v>
      </c>
      <c r="Q41" s="26"/>
      <c r="R41" s="26">
        <f>IFERROR((VLOOKUP(Q41,'IP55'!A:C,3,FALSE)),0)</f>
        <v>0</v>
      </c>
      <c r="S41" s="26">
        <f t="shared" si="3"/>
        <v>1449.18</v>
      </c>
      <c r="T41" s="26">
        <f t="shared" si="4"/>
        <v>0</v>
      </c>
    </row>
    <row r="42" spans="1:20" s="25" customFormat="1" ht="14.25" customHeight="1" x14ac:dyDescent="0.2">
      <c r="A42" s="191">
        <v>5000078000000</v>
      </c>
      <c r="B42" s="134" t="s">
        <v>38</v>
      </c>
      <c r="C42" s="22">
        <v>15</v>
      </c>
      <c r="D42" s="22">
        <v>20</v>
      </c>
      <c r="E42" s="24">
        <v>1449.18</v>
      </c>
      <c r="F42" s="35"/>
      <c r="G42" s="36">
        <f t="shared" si="0"/>
        <v>0</v>
      </c>
      <c r="H42" s="24">
        <f t="shared" si="1"/>
        <v>0</v>
      </c>
      <c r="I42" s="24">
        <f t="shared" si="2"/>
        <v>0</v>
      </c>
      <c r="J42" s="162"/>
      <c r="K42" s="26"/>
      <c r="L42" s="26">
        <f>IFERROR((VLOOKUP(K42,tenute!D:E,2,FALSE)),0)</f>
        <v>0</v>
      </c>
      <c r="M42" s="26"/>
      <c r="N42" s="26">
        <f>IFERROR((VLOOKUP(M42,guarnizioni!G:H,2,FALSE)),0)</f>
        <v>0</v>
      </c>
      <c r="O42" s="26"/>
      <c r="P42" s="26">
        <f>IFERROR((VLOOKUP(O42,giranti!H:I,2,FALSE)),0)</f>
        <v>0</v>
      </c>
      <c r="Q42" s="26"/>
      <c r="R42" s="26">
        <f>IFERROR((VLOOKUP(Q42,'IP55'!A:C,3,FALSE)),0)</f>
        <v>0</v>
      </c>
      <c r="S42" s="26">
        <f t="shared" si="3"/>
        <v>1449.18</v>
      </c>
      <c r="T42" s="26">
        <f t="shared" si="4"/>
        <v>0</v>
      </c>
    </row>
    <row r="43" spans="1:20" s="25" customFormat="1" ht="14.25" customHeight="1" x14ac:dyDescent="0.2">
      <c r="A43" s="191">
        <v>5000082000000</v>
      </c>
      <c r="B43" s="134" t="s">
        <v>39</v>
      </c>
      <c r="C43" s="22">
        <v>2.2000000000000002</v>
      </c>
      <c r="D43" s="22">
        <v>3</v>
      </c>
      <c r="E43" s="24">
        <v>1074.23</v>
      </c>
      <c r="F43" s="35"/>
      <c r="G43" s="36">
        <f t="shared" si="0"/>
        <v>0</v>
      </c>
      <c r="H43" s="24">
        <f t="shared" si="1"/>
        <v>0</v>
      </c>
      <c r="I43" s="24">
        <f t="shared" si="2"/>
        <v>0</v>
      </c>
      <c r="J43" s="162"/>
      <c r="K43" s="26"/>
      <c r="L43" s="26">
        <f>IFERROR((VLOOKUP(K43,tenute!D:E,2,FALSE)),0)</f>
        <v>0</v>
      </c>
      <c r="M43" s="26"/>
      <c r="N43" s="26">
        <f>IFERROR((VLOOKUP(M43,guarnizioni!G:H,2,FALSE)),0)</f>
        <v>0</v>
      </c>
      <c r="O43" s="26"/>
      <c r="P43" s="26">
        <f>IFERROR((VLOOKUP(O43,giranti!H:I,2,FALSE)),0)</f>
        <v>0</v>
      </c>
      <c r="Q43" s="26"/>
      <c r="R43" s="26">
        <f>IFERROR((VLOOKUP(Q43,'IP55'!A:C,3,FALSE)),0)</f>
        <v>0</v>
      </c>
      <c r="S43" s="26">
        <f t="shared" si="3"/>
        <v>1074.23</v>
      </c>
      <c r="T43" s="26">
        <f t="shared" si="4"/>
        <v>0</v>
      </c>
    </row>
    <row r="44" spans="1:20" s="25" customFormat="1" ht="14.25" customHeight="1" x14ac:dyDescent="0.2">
      <c r="A44" s="191">
        <v>5000086000000</v>
      </c>
      <c r="B44" s="134" t="s">
        <v>40</v>
      </c>
      <c r="C44" s="22">
        <v>3</v>
      </c>
      <c r="D44" s="22">
        <v>4</v>
      </c>
      <c r="E44" s="24">
        <v>1074.23</v>
      </c>
      <c r="F44" s="35"/>
      <c r="G44" s="36">
        <f t="shared" si="0"/>
        <v>0</v>
      </c>
      <c r="H44" s="24">
        <f t="shared" si="1"/>
        <v>0</v>
      </c>
      <c r="I44" s="24">
        <f t="shared" si="2"/>
        <v>0</v>
      </c>
      <c r="J44" s="162"/>
      <c r="K44" s="26"/>
      <c r="L44" s="26">
        <f>IFERROR((VLOOKUP(K44,tenute!D:E,2,FALSE)),0)</f>
        <v>0</v>
      </c>
      <c r="M44" s="26"/>
      <c r="N44" s="26">
        <f>IFERROR((VLOOKUP(M44,guarnizioni!G:H,2,FALSE)),0)</f>
        <v>0</v>
      </c>
      <c r="O44" s="26"/>
      <c r="P44" s="26">
        <f>IFERROR((VLOOKUP(O44,giranti!H:I,2,FALSE)),0)</f>
        <v>0</v>
      </c>
      <c r="Q44" s="26"/>
      <c r="R44" s="26">
        <f>IFERROR((VLOOKUP(Q44,'IP55'!A:C,3,FALSE)),0)</f>
        <v>0</v>
      </c>
      <c r="S44" s="26">
        <f t="shared" si="3"/>
        <v>1074.23</v>
      </c>
      <c r="T44" s="26">
        <f t="shared" si="4"/>
        <v>0</v>
      </c>
    </row>
    <row r="45" spans="1:20" s="25" customFormat="1" ht="14.25" customHeight="1" x14ac:dyDescent="0.2">
      <c r="A45" s="191">
        <v>5000090000000</v>
      </c>
      <c r="B45" s="134" t="s">
        <v>41</v>
      </c>
      <c r="C45" s="22">
        <v>4</v>
      </c>
      <c r="D45" s="22">
        <v>5.5</v>
      </c>
      <c r="E45" s="24">
        <v>1074.23</v>
      </c>
      <c r="F45" s="35"/>
      <c r="G45" s="36">
        <f t="shared" si="0"/>
        <v>0</v>
      </c>
      <c r="H45" s="24">
        <f t="shared" si="1"/>
        <v>0</v>
      </c>
      <c r="I45" s="24">
        <f t="shared" si="2"/>
        <v>0</v>
      </c>
      <c r="J45" s="162"/>
      <c r="K45" s="26"/>
      <c r="L45" s="26">
        <f>IFERROR((VLOOKUP(K45,tenute!D:E,2,FALSE)),0)</f>
        <v>0</v>
      </c>
      <c r="M45" s="26"/>
      <c r="N45" s="26">
        <f>IFERROR((VLOOKUP(M45,guarnizioni!G:H,2,FALSE)),0)</f>
        <v>0</v>
      </c>
      <c r="O45" s="26"/>
      <c r="P45" s="26">
        <f>IFERROR((VLOOKUP(O45,giranti!H:I,2,FALSE)),0)</f>
        <v>0</v>
      </c>
      <c r="Q45" s="26"/>
      <c r="R45" s="26">
        <f>IFERROR((VLOOKUP(Q45,'IP55'!A:C,3,FALSE)),0)</f>
        <v>0</v>
      </c>
      <c r="S45" s="26">
        <f t="shared" si="3"/>
        <v>1074.23</v>
      </c>
      <c r="T45" s="26">
        <f t="shared" si="4"/>
        <v>0</v>
      </c>
    </row>
    <row r="46" spans="1:20" s="25" customFormat="1" ht="14.25" customHeight="1" x14ac:dyDescent="0.2">
      <c r="A46" s="191" t="s">
        <v>6905</v>
      </c>
      <c r="B46" s="134" t="s">
        <v>42</v>
      </c>
      <c r="C46" s="22">
        <v>4</v>
      </c>
      <c r="D46" s="22">
        <v>5.5</v>
      </c>
      <c r="E46" s="24">
        <v>1074.23</v>
      </c>
      <c r="F46" s="35"/>
      <c r="G46" s="36">
        <f t="shared" si="0"/>
        <v>0</v>
      </c>
      <c r="H46" s="24">
        <f t="shared" si="1"/>
        <v>0</v>
      </c>
      <c r="I46" s="24">
        <f t="shared" si="2"/>
        <v>0</v>
      </c>
      <c r="J46" s="162"/>
      <c r="K46" s="26"/>
      <c r="L46" s="26">
        <f>IFERROR((VLOOKUP(K46,tenute!D:E,2,FALSE)),0)</f>
        <v>0</v>
      </c>
      <c r="M46" s="26"/>
      <c r="N46" s="26">
        <f>IFERROR((VLOOKUP(M46,guarnizioni!G:H,2,FALSE)),0)</f>
        <v>0</v>
      </c>
      <c r="O46" s="26"/>
      <c r="P46" s="26">
        <f>IFERROR((VLOOKUP(O46,giranti!H:I,2,FALSE)),0)</f>
        <v>0</v>
      </c>
      <c r="Q46" s="26"/>
      <c r="R46" s="26">
        <f>IFERROR((VLOOKUP(Q46,'IP55'!A:C,3,FALSE)),0)</f>
        <v>0</v>
      </c>
      <c r="S46" s="26">
        <f t="shared" si="3"/>
        <v>1074.23</v>
      </c>
      <c r="T46" s="26">
        <f t="shared" si="4"/>
        <v>0</v>
      </c>
    </row>
    <row r="47" spans="1:20" s="25" customFormat="1" ht="14.25" customHeight="1" x14ac:dyDescent="0.2">
      <c r="A47" s="191">
        <v>5000094000000</v>
      </c>
      <c r="B47" s="134" t="s">
        <v>43</v>
      </c>
      <c r="C47" s="22">
        <v>5.5</v>
      </c>
      <c r="D47" s="22">
        <v>7.5</v>
      </c>
      <c r="E47" s="24">
        <v>1161.8499999999999</v>
      </c>
      <c r="F47" s="35"/>
      <c r="G47" s="36">
        <f t="shared" si="0"/>
        <v>0</v>
      </c>
      <c r="H47" s="24">
        <f t="shared" si="1"/>
        <v>0</v>
      </c>
      <c r="I47" s="24">
        <f t="shared" si="2"/>
        <v>0</v>
      </c>
      <c r="J47" s="162"/>
      <c r="K47" s="26"/>
      <c r="L47" s="26">
        <f>IFERROR((VLOOKUP(K47,tenute!D:E,2,FALSE)),0)</f>
        <v>0</v>
      </c>
      <c r="M47" s="26"/>
      <c r="N47" s="26">
        <f>IFERROR((VLOOKUP(M47,guarnizioni!G:H,2,FALSE)),0)</f>
        <v>0</v>
      </c>
      <c r="O47" s="26"/>
      <c r="P47" s="26">
        <f>IFERROR((VLOOKUP(O47,giranti!H:I,2,FALSE)),0)</f>
        <v>0</v>
      </c>
      <c r="Q47" s="26"/>
      <c r="R47" s="26">
        <f>IFERROR((VLOOKUP(Q47,'IP55'!A:C,3,FALSE)),0)</f>
        <v>0</v>
      </c>
      <c r="S47" s="26">
        <f t="shared" si="3"/>
        <v>1161.8499999999999</v>
      </c>
      <c r="T47" s="26">
        <f t="shared" si="4"/>
        <v>0</v>
      </c>
    </row>
    <row r="48" spans="1:20" s="25" customFormat="1" ht="14.25" customHeight="1" x14ac:dyDescent="0.2">
      <c r="A48" s="191">
        <v>5000098000000</v>
      </c>
      <c r="B48" s="134" t="s">
        <v>44</v>
      </c>
      <c r="C48" s="22">
        <v>7.5</v>
      </c>
      <c r="D48" s="22">
        <v>10</v>
      </c>
      <c r="E48" s="24">
        <v>1161.8499999999999</v>
      </c>
      <c r="F48" s="35"/>
      <c r="G48" s="36">
        <f t="shared" si="0"/>
        <v>0</v>
      </c>
      <c r="H48" s="24">
        <f t="shared" si="1"/>
        <v>0</v>
      </c>
      <c r="I48" s="24">
        <f t="shared" si="2"/>
        <v>0</v>
      </c>
      <c r="J48" s="162"/>
      <c r="K48" s="26"/>
      <c r="L48" s="26">
        <f>IFERROR((VLOOKUP(K48,tenute!D:E,2,FALSE)),0)</f>
        <v>0</v>
      </c>
      <c r="M48" s="26"/>
      <c r="N48" s="26">
        <f>IFERROR((VLOOKUP(M48,guarnizioni!G:H,2,FALSE)),0)</f>
        <v>0</v>
      </c>
      <c r="O48" s="26"/>
      <c r="P48" s="26">
        <f>IFERROR((VLOOKUP(O48,giranti!H:I,2,FALSE)),0)</f>
        <v>0</v>
      </c>
      <c r="Q48" s="26"/>
      <c r="R48" s="26">
        <f>IFERROR((VLOOKUP(Q48,'IP55'!A:C,3,FALSE)),0)</f>
        <v>0</v>
      </c>
      <c r="S48" s="26">
        <f t="shared" si="3"/>
        <v>1161.8499999999999</v>
      </c>
      <c r="T48" s="26">
        <f t="shared" si="4"/>
        <v>0</v>
      </c>
    </row>
    <row r="49" spans="1:20" s="25" customFormat="1" ht="14.25" customHeight="1" x14ac:dyDescent="0.2">
      <c r="A49" s="191">
        <v>5000104000000</v>
      </c>
      <c r="B49" s="134" t="s">
        <v>45</v>
      </c>
      <c r="C49" s="22">
        <v>11</v>
      </c>
      <c r="D49" s="22">
        <v>15</v>
      </c>
      <c r="E49" s="24">
        <v>1267.8900000000001</v>
      </c>
      <c r="F49" s="35"/>
      <c r="G49" s="36">
        <f t="shared" si="0"/>
        <v>0</v>
      </c>
      <c r="H49" s="24">
        <f t="shared" si="1"/>
        <v>0</v>
      </c>
      <c r="I49" s="24">
        <f t="shared" si="2"/>
        <v>0</v>
      </c>
      <c r="J49" s="162"/>
      <c r="K49" s="26"/>
      <c r="L49" s="26">
        <f>IFERROR((VLOOKUP(K49,tenute!D:E,2,FALSE)),0)</f>
        <v>0</v>
      </c>
      <c r="M49" s="26"/>
      <c r="N49" s="26">
        <f>IFERROR((VLOOKUP(M49,guarnizioni!G:H,2,FALSE)),0)</f>
        <v>0</v>
      </c>
      <c r="O49" s="26"/>
      <c r="P49" s="26">
        <f>IFERROR((VLOOKUP(O49,giranti!H:I,2,FALSE)),0)</f>
        <v>0</v>
      </c>
      <c r="Q49" s="26"/>
      <c r="R49" s="26">
        <f>IFERROR((VLOOKUP(Q49,'IP55'!A:C,3,FALSE)),0)</f>
        <v>0</v>
      </c>
      <c r="S49" s="26">
        <f t="shared" si="3"/>
        <v>1267.8900000000001</v>
      </c>
      <c r="T49" s="26">
        <f t="shared" si="4"/>
        <v>0</v>
      </c>
    </row>
    <row r="50" spans="1:20" s="25" customFormat="1" ht="14.25" customHeight="1" x14ac:dyDescent="0.2">
      <c r="A50" s="191">
        <v>5000108000000</v>
      </c>
      <c r="B50" s="134" t="s">
        <v>46</v>
      </c>
      <c r="C50" s="22">
        <v>11</v>
      </c>
      <c r="D50" s="22">
        <v>15</v>
      </c>
      <c r="E50" s="24">
        <v>1267.8900000000001</v>
      </c>
      <c r="F50" s="35"/>
      <c r="G50" s="36">
        <f t="shared" si="0"/>
        <v>0</v>
      </c>
      <c r="H50" s="24">
        <f t="shared" si="1"/>
        <v>0</v>
      </c>
      <c r="I50" s="24">
        <f t="shared" si="2"/>
        <v>0</v>
      </c>
      <c r="J50" s="162"/>
      <c r="K50" s="26"/>
      <c r="L50" s="26">
        <f>IFERROR((VLOOKUP(K50,tenute!D:E,2,FALSE)),0)</f>
        <v>0</v>
      </c>
      <c r="M50" s="26"/>
      <c r="N50" s="26">
        <f>IFERROR((VLOOKUP(M50,guarnizioni!G:H,2,FALSE)),0)</f>
        <v>0</v>
      </c>
      <c r="O50" s="26"/>
      <c r="P50" s="26">
        <f>IFERROR((VLOOKUP(O50,giranti!H:I,2,FALSE)),0)</f>
        <v>0</v>
      </c>
      <c r="Q50" s="26"/>
      <c r="R50" s="26">
        <f>IFERROR((VLOOKUP(Q50,'IP55'!A:C,3,FALSE)),0)</f>
        <v>0</v>
      </c>
      <c r="S50" s="26">
        <f t="shared" si="3"/>
        <v>1267.8900000000001</v>
      </c>
      <c r="T50" s="26">
        <f t="shared" si="4"/>
        <v>0</v>
      </c>
    </row>
    <row r="51" spans="1:20" s="25" customFormat="1" ht="14.25" customHeight="1" x14ac:dyDescent="0.2">
      <c r="A51" s="191" t="s">
        <v>6906</v>
      </c>
      <c r="B51" s="134" t="s">
        <v>47</v>
      </c>
      <c r="C51" s="22">
        <v>15</v>
      </c>
      <c r="D51" s="22">
        <v>20</v>
      </c>
      <c r="E51" s="24">
        <v>1267.8900000000001</v>
      </c>
      <c r="F51" s="35"/>
      <c r="G51" s="36">
        <f t="shared" si="0"/>
        <v>0</v>
      </c>
      <c r="H51" s="24">
        <f t="shared" si="1"/>
        <v>0</v>
      </c>
      <c r="I51" s="24">
        <f t="shared" si="2"/>
        <v>0</v>
      </c>
      <c r="J51" s="162"/>
      <c r="K51" s="26"/>
      <c r="L51" s="26">
        <f>IFERROR((VLOOKUP(K51,tenute!D:E,2,FALSE)),0)</f>
        <v>0</v>
      </c>
      <c r="M51" s="26"/>
      <c r="N51" s="26">
        <f>IFERROR((VLOOKUP(M51,guarnizioni!G:H,2,FALSE)),0)</f>
        <v>0</v>
      </c>
      <c r="O51" s="26"/>
      <c r="P51" s="26">
        <f>IFERROR((VLOOKUP(O51,giranti!H:I,2,FALSE)),0)</f>
        <v>0</v>
      </c>
      <c r="Q51" s="26"/>
      <c r="R51" s="26">
        <f>IFERROR((VLOOKUP(Q51,'IP55'!A:C,3,FALSE)),0)</f>
        <v>0</v>
      </c>
      <c r="S51" s="26">
        <f t="shared" si="3"/>
        <v>1267.8900000000001</v>
      </c>
      <c r="T51" s="26">
        <f t="shared" si="4"/>
        <v>0</v>
      </c>
    </row>
    <row r="52" spans="1:20" s="25" customFormat="1" ht="14.25" customHeight="1" x14ac:dyDescent="0.2">
      <c r="A52" s="191">
        <v>5000112000000</v>
      </c>
      <c r="B52" s="134" t="s">
        <v>48</v>
      </c>
      <c r="C52" s="22">
        <v>11</v>
      </c>
      <c r="D52" s="22">
        <v>15</v>
      </c>
      <c r="E52" s="24">
        <v>1542.87</v>
      </c>
      <c r="F52" s="35"/>
      <c r="G52" s="36">
        <f t="shared" ref="G52:G81" si="10">IF(F52="",IF($I$8="","",$I$8),F52)</f>
        <v>0</v>
      </c>
      <c r="H52" s="24">
        <f t="shared" ref="H52:H79" si="11">ROUND(E52*(G52),2)</f>
        <v>0</v>
      </c>
      <c r="I52" s="24">
        <f t="shared" si="2"/>
        <v>0</v>
      </c>
      <c r="J52" s="162"/>
      <c r="K52" s="26"/>
      <c r="L52" s="26">
        <f>IFERROR((VLOOKUP(K52,tenute!D:E,2,FALSE)),0)</f>
        <v>0</v>
      </c>
      <c r="M52" s="26"/>
      <c r="N52" s="26">
        <f>IFERROR((VLOOKUP(M52,guarnizioni!G:H,2,FALSE)),0)</f>
        <v>0</v>
      </c>
      <c r="O52" s="26"/>
      <c r="P52" s="26">
        <f>IFERROR((VLOOKUP(O52,giranti!H:I,2,FALSE)),0)</f>
        <v>0</v>
      </c>
      <c r="Q52" s="26"/>
      <c r="R52" s="26">
        <f>IFERROR((VLOOKUP(Q52,'IP55'!A:C,3,FALSE)),0)</f>
        <v>0</v>
      </c>
      <c r="S52" s="26">
        <f t="shared" si="3"/>
        <v>1542.87</v>
      </c>
      <c r="T52" s="26">
        <f t="shared" si="4"/>
        <v>0</v>
      </c>
    </row>
    <row r="53" spans="1:20" s="25" customFormat="1" ht="14.25" customHeight="1" x14ac:dyDescent="0.2">
      <c r="A53" s="191">
        <v>5000116000000</v>
      </c>
      <c r="B53" s="134" t="s">
        <v>49</v>
      </c>
      <c r="C53" s="22">
        <v>15</v>
      </c>
      <c r="D53" s="22">
        <v>20</v>
      </c>
      <c r="E53" s="24">
        <v>1542.87</v>
      </c>
      <c r="F53" s="35"/>
      <c r="G53" s="36">
        <f t="shared" si="10"/>
        <v>0</v>
      </c>
      <c r="H53" s="24">
        <f t="shared" si="11"/>
        <v>0</v>
      </c>
      <c r="I53" s="24">
        <f t="shared" si="2"/>
        <v>0</v>
      </c>
      <c r="J53" s="162"/>
      <c r="K53" s="26"/>
      <c r="L53" s="26">
        <f>IFERROR((VLOOKUP(K53,tenute!D:E,2,FALSE)),0)</f>
        <v>0</v>
      </c>
      <c r="M53" s="26"/>
      <c r="N53" s="26">
        <f>IFERROR((VLOOKUP(M53,guarnizioni!G:H,2,FALSE)),0)</f>
        <v>0</v>
      </c>
      <c r="O53" s="26"/>
      <c r="P53" s="26">
        <f>IFERROR((VLOOKUP(O53,giranti!H:I,2,FALSE)),0)</f>
        <v>0</v>
      </c>
      <c r="Q53" s="26"/>
      <c r="R53" s="26">
        <f>IFERROR((VLOOKUP(Q53,'IP55'!A:C,3,FALSE)),0)</f>
        <v>0</v>
      </c>
      <c r="S53" s="26">
        <f t="shared" si="3"/>
        <v>1542.87</v>
      </c>
      <c r="T53" s="26">
        <f t="shared" si="4"/>
        <v>0</v>
      </c>
    </row>
    <row r="54" spans="1:20" s="25" customFormat="1" ht="14.25" customHeight="1" x14ac:dyDescent="0.2">
      <c r="A54" s="191">
        <v>5000120000000</v>
      </c>
      <c r="B54" s="134" t="s">
        <v>50</v>
      </c>
      <c r="C54" s="22">
        <v>18.5</v>
      </c>
      <c r="D54" s="22">
        <v>25</v>
      </c>
      <c r="E54" s="24">
        <v>1542.87</v>
      </c>
      <c r="F54" s="35"/>
      <c r="G54" s="36">
        <f t="shared" si="10"/>
        <v>0</v>
      </c>
      <c r="H54" s="24">
        <f t="shared" si="11"/>
        <v>0</v>
      </c>
      <c r="I54" s="24">
        <f t="shared" si="2"/>
        <v>0</v>
      </c>
      <c r="J54" s="162"/>
      <c r="K54" s="26"/>
      <c r="L54" s="26">
        <f>IFERROR((VLOOKUP(K54,tenute!D:E,2,FALSE)),0)</f>
        <v>0</v>
      </c>
      <c r="M54" s="26"/>
      <c r="N54" s="26">
        <f>IFERROR((VLOOKUP(M54,guarnizioni!G:H,2,FALSE)),0)</f>
        <v>0</v>
      </c>
      <c r="O54" s="26"/>
      <c r="P54" s="26">
        <f>IFERROR((VLOOKUP(O54,giranti!H:I,2,FALSE)),0)</f>
        <v>0</v>
      </c>
      <c r="Q54" s="26"/>
      <c r="R54" s="26">
        <f>IFERROR((VLOOKUP(Q54,'IP55'!A:C,3,FALSE)),0)</f>
        <v>0</v>
      </c>
      <c r="S54" s="26">
        <f t="shared" si="3"/>
        <v>1542.87</v>
      </c>
      <c r="T54" s="26">
        <f t="shared" si="4"/>
        <v>0</v>
      </c>
    </row>
    <row r="55" spans="1:20" s="25" customFormat="1" ht="14.25" customHeight="1" x14ac:dyDescent="0.2">
      <c r="A55" s="191" t="s">
        <v>6907</v>
      </c>
      <c r="B55" s="134" t="s">
        <v>51</v>
      </c>
      <c r="C55" s="22">
        <v>22</v>
      </c>
      <c r="D55" s="22">
        <v>30</v>
      </c>
      <c r="E55" s="24">
        <v>1542.87</v>
      </c>
      <c r="F55" s="35"/>
      <c r="G55" s="36">
        <f t="shared" si="10"/>
        <v>0</v>
      </c>
      <c r="H55" s="24">
        <f t="shared" si="11"/>
        <v>0</v>
      </c>
      <c r="I55" s="24">
        <f t="shared" si="2"/>
        <v>0</v>
      </c>
      <c r="J55" s="162"/>
      <c r="K55" s="26"/>
      <c r="L55" s="26">
        <f>IFERROR((VLOOKUP(K55,tenute!D:E,2,FALSE)),0)</f>
        <v>0</v>
      </c>
      <c r="M55" s="26"/>
      <c r="N55" s="26">
        <f>IFERROR((VLOOKUP(M55,guarnizioni!G:H,2,FALSE)),0)</f>
        <v>0</v>
      </c>
      <c r="O55" s="26"/>
      <c r="P55" s="26">
        <f>IFERROR((VLOOKUP(O55,giranti!H:I,2,FALSE)),0)</f>
        <v>0</v>
      </c>
      <c r="Q55" s="26"/>
      <c r="R55" s="26">
        <f>IFERROR((VLOOKUP(Q55,'IP55'!A:C,3,FALSE)),0)</f>
        <v>0</v>
      </c>
      <c r="S55" s="26">
        <f t="shared" si="3"/>
        <v>1542.87</v>
      </c>
      <c r="T55" s="26">
        <f t="shared" si="4"/>
        <v>0</v>
      </c>
    </row>
    <row r="56" spans="1:20" s="25" customFormat="1" ht="14.25" customHeight="1" x14ac:dyDescent="0.2">
      <c r="A56" s="191">
        <v>5000124100000</v>
      </c>
      <c r="B56" s="134" t="s">
        <v>3017</v>
      </c>
      <c r="C56" s="22">
        <v>4</v>
      </c>
      <c r="D56" s="22">
        <v>5.5</v>
      </c>
      <c r="E56" s="24">
        <v>1238.26</v>
      </c>
      <c r="F56" s="35"/>
      <c r="G56" s="36">
        <f t="shared" si="10"/>
        <v>0</v>
      </c>
      <c r="H56" s="24">
        <f t="shared" si="11"/>
        <v>0</v>
      </c>
      <c r="I56" s="24">
        <f t="shared" si="2"/>
        <v>0</v>
      </c>
      <c r="J56" s="162"/>
      <c r="K56" s="26"/>
      <c r="L56" s="26">
        <f>IFERROR((VLOOKUP(K56,tenute!D:E,2,FALSE)),0)</f>
        <v>0</v>
      </c>
      <c r="M56" s="26"/>
      <c r="N56" s="26">
        <f>IFERROR((VLOOKUP(M56,guarnizioni!G:H,2,FALSE)),0)</f>
        <v>0</v>
      </c>
      <c r="O56" s="26"/>
      <c r="P56" s="26">
        <f>IFERROR((VLOOKUP(O56,giranti!H:I,2,FALSE)),0)</f>
        <v>0</v>
      </c>
      <c r="Q56" s="26"/>
      <c r="R56" s="26">
        <f>IFERROR((VLOOKUP(Q56,'IP55'!A:C,3,FALSE)),0)</f>
        <v>0</v>
      </c>
      <c r="S56" s="26">
        <f t="shared" si="3"/>
        <v>1238.26</v>
      </c>
      <c r="T56" s="26">
        <f t="shared" si="4"/>
        <v>0</v>
      </c>
    </row>
    <row r="57" spans="1:20" s="25" customFormat="1" ht="14.25" customHeight="1" x14ac:dyDescent="0.2">
      <c r="A57" s="191">
        <v>5000128100000</v>
      </c>
      <c r="B57" s="134" t="s">
        <v>3018</v>
      </c>
      <c r="C57" s="22">
        <v>5.5</v>
      </c>
      <c r="D57" s="22">
        <v>7.5</v>
      </c>
      <c r="E57" s="24">
        <v>1238.26</v>
      </c>
      <c r="F57" s="35"/>
      <c r="G57" s="36">
        <f t="shared" si="10"/>
        <v>0</v>
      </c>
      <c r="H57" s="24">
        <f t="shared" si="11"/>
        <v>0</v>
      </c>
      <c r="I57" s="24">
        <f t="shared" si="2"/>
        <v>0</v>
      </c>
      <c r="J57" s="162"/>
      <c r="K57" s="26"/>
      <c r="L57" s="26">
        <f>IFERROR((VLOOKUP(K57,tenute!D:E,2,FALSE)),0)</f>
        <v>0</v>
      </c>
      <c r="M57" s="26"/>
      <c r="N57" s="26">
        <f>IFERROR((VLOOKUP(M57,guarnizioni!G:H,2,FALSE)),0)</f>
        <v>0</v>
      </c>
      <c r="O57" s="26"/>
      <c r="P57" s="26">
        <f>IFERROR((VLOOKUP(O57,giranti!H:I,2,FALSE)),0)</f>
        <v>0</v>
      </c>
      <c r="Q57" s="26"/>
      <c r="R57" s="26">
        <f>IFERROR((VLOOKUP(Q57,'IP55'!A:C,3,FALSE)),0)</f>
        <v>0</v>
      </c>
      <c r="S57" s="26">
        <f t="shared" si="3"/>
        <v>1238.26</v>
      </c>
      <c r="T57" s="26">
        <f t="shared" si="4"/>
        <v>0</v>
      </c>
    </row>
    <row r="58" spans="1:20" s="25" customFormat="1" ht="14.25" customHeight="1" x14ac:dyDescent="0.2">
      <c r="A58" s="191">
        <v>5000132100000</v>
      </c>
      <c r="B58" s="134" t="s">
        <v>3019</v>
      </c>
      <c r="C58" s="22">
        <v>7.5</v>
      </c>
      <c r="D58" s="22">
        <v>10</v>
      </c>
      <c r="E58" s="24">
        <v>1238.26</v>
      </c>
      <c r="F58" s="35"/>
      <c r="G58" s="36">
        <f t="shared" si="10"/>
        <v>0</v>
      </c>
      <c r="H58" s="24">
        <f t="shared" si="11"/>
        <v>0</v>
      </c>
      <c r="I58" s="24">
        <f t="shared" si="2"/>
        <v>0</v>
      </c>
      <c r="J58" s="162"/>
      <c r="K58" s="26"/>
      <c r="L58" s="26">
        <f>IFERROR((VLOOKUP(K58,tenute!D:E,2,FALSE)),0)</f>
        <v>0</v>
      </c>
      <c r="M58" s="26"/>
      <c r="N58" s="26">
        <f>IFERROR((VLOOKUP(M58,guarnizioni!G:H,2,FALSE)),0)</f>
        <v>0</v>
      </c>
      <c r="O58" s="26"/>
      <c r="P58" s="26">
        <f>IFERROR((VLOOKUP(O58,giranti!H:I,2,FALSE)),0)</f>
        <v>0</v>
      </c>
      <c r="Q58" s="26"/>
      <c r="R58" s="26">
        <f>IFERROR((VLOOKUP(Q58,'IP55'!A:C,3,FALSE)),0)</f>
        <v>0</v>
      </c>
      <c r="S58" s="26">
        <f t="shared" si="3"/>
        <v>1238.26</v>
      </c>
      <c r="T58" s="26">
        <f t="shared" si="4"/>
        <v>0</v>
      </c>
    </row>
    <row r="59" spans="1:20" s="25" customFormat="1" ht="14.25" customHeight="1" x14ac:dyDescent="0.2">
      <c r="A59" s="191">
        <v>5000138100000</v>
      </c>
      <c r="B59" s="134" t="s">
        <v>3020</v>
      </c>
      <c r="C59" s="22">
        <v>7.5</v>
      </c>
      <c r="D59" s="22">
        <v>10</v>
      </c>
      <c r="E59" s="24">
        <v>1251.8800000000001</v>
      </c>
      <c r="F59" s="35"/>
      <c r="G59" s="36">
        <f t="shared" si="10"/>
        <v>0</v>
      </c>
      <c r="H59" s="24">
        <f t="shared" si="11"/>
        <v>0</v>
      </c>
      <c r="I59" s="24">
        <f t="shared" si="2"/>
        <v>0</v>
      </c>
      <c r="J59" s="162"/>
      <c r="K59" s="26"/>
      <c r="L59" s="26">
        <f>IFERROR((VLOOKUP(K59,tenute!D:E,2,FALSE)),0)</f>
        <v>0</v>
      </c>
      <c r="M59" s="26"/>
      <c r="N59" s="26">
        <f>IFERROR((VLOOKUP(M59,guarnizioni!G:H,2,FALSE)),0)</f>
        <v>0</v>
      </c>
      <c r="O59" s="26"/>
      <c r="P59" s="26">
        <f>IFERROR((VLOOKUP(O59,giranti!H:I,2,FALSE)),0)</f>
        <v>0</v>
      </c>
      <c r="Q59" s="26"/>
      <c r="R59" s="26">
        <f>IFERROR((VLOOKUP(Q59,'IP55'!A:C,3,FALSE)),0)</f>
        <v>0</v>
      </c>
      <c r="S59" s="26">
        <f t="shared" si="3"/>
        <v>1251.8800000000001</v>
      </c>
      <c r="T59" s="26">
        <f t="shared" si="4"/>
        <v>0</v>
      </c>
    </row>
    <row r="60" spans="1:20" s="25" customFormat="1" ht="14.25" customHeight="1" x14ac:dyDescent="0.2">
      <c r="A60" s="191">
        <v>5000140100000</v>
      </c>
      <c r="B60" s="134" t="s">
        <v>3021</v>
      </c>
      <c r="C60" s="22">
        <v>11</v>
      </c>
      <c r="D60" s="22">
        <v>15</v>
      </c>
      <c r="E60" s="24">
        <v>1251.8800000000001</v>
      </c>
      <c r="F60" s="35"/>
      <c r="G60" s="36">
        <f t="shared" si="10"/>
        <v>0</v>
      </c>
      <c r="H60" s="24">
        <f t="shared" si="11"/>
        <v>0</v>
      </c>
      <c r="I60" s="24">
        <f t="shared" si="2"/>
        <v>0</v>
      </c>
      <c r="J60" s="162"/>
      <c r="K60" s="26"/>
      <c r="L60" s="26">
        <f>IFERROR((VLOOKUP(K60,tenute!D:E,2,FALSE)),0)</f>
        <v>0</v>
      </c>
      <c r="M60" s="26"/>
      <c r="N60" s="26">
        <f>IFERROR((VLOOKUP(M60,guarnizioni!G:H,2,FALSE)),0)</f>
        <v>0</v>
      </c>
      <c r="O60" s="26"/>
      <c r="P60" s="26">
        <f>IFERROR((VLOOKUP(O60,giranti!H:I,2,FALSE)),0)</f>
        <v>0</v>
      </c>
      <c r="Q60" s="26"/>
      <c r="R60" s="26">
        <f>IFERROR((VLOOKUP(Q60,'IP55'!A:C,3,FALSE)),0)</f>
        <v>0</v>
      </c>
      <c r="S60" s="26">
        <f t="shared" si="3"/>
        <v>1251.8800000000001</v>
      </c>
      <c r="T60" s="26">
        <f t="shared" si="4"/>
        <v>0</v>
      </c>
    </row>
    <row r="61" spans="1:20" s="25" customFormat="1" ht="14.25" customHeight="1" x14ac:dyDescent="0.2">
      <c r="A61" s="191">
        <v>5000144100000</v>
      </c>
      <c r="B61" s="134" t="s">
        <v>3022</v>
      </c>
      <c r="C61" s="22">
        <v>11</v>
      </c>
      <c r="D61" s="22">
        <v>15</v>
      </c>
      <c r="E61" s="24">
        <v>1251.8800000000001</v>
      </c>
      <c r="F61" s="35"/>
      <c r="G61" s="36">
        <f t="shared" si="10"/>
        <v>0</v>
      </c>
      <c r="H61" s="24">
        <f t="shared" si="11"/>
        <v>0</v>
      </c>
      <c r="I61" s="24">
        <f t="shared" si="2"/>
        <v>0</v>
      </c>
      <c r="J61" s="162"/>
      <c r="K61" s="26"/>
      <c r="L61" s="26">
        <f>IFERROR((VLOOKUP(K61,tenute!D:E,2,FALSE)),0)</f>
        <v>0</v>
      </c>
      <c r="M61" s="26"/>
      <c r="N61" s="26">
        <f>IFERROR((VLOOKUP(M61,guarnizioni!G:H,2,FALSE)),0)</f>
        <v>0</v>
      </c>
      <c r="O61" s="26"/>
      <c r="P61" s="26">
        <f>IFERROR((VLOOKUP(O61,giranti!H:I,2,FALSE)),0)</f>
        <v>0</v>
      </c>
      <c r="Q61" s="26"/>
      <c r="R61" s="26">
        <f>IFERROR((VLOOKUP(Q61,'IP55'!A:C,3,FALSE)),0)</f>
        <v>0</v>
      </c>
      <c r="S61" s="26">
        <f t="shared" si="3"/>
        <v>1251.8800000000001</v>
      </c>
      <c r="T61" s="26">
        <f t="shared" si="4"/>
        <v>0</v>
      </c>
    </row>
    <row r="62" spans="1:20" s="25" customFormat="1" ht="14.25" customHeight="1" x14ac:dyDescent="0.2">
      <c r="A62" s="191" t="s">
        <v>6908</v>
      </c>
      <c r="B62" s="134" t="s">
        <v>2347</v>
      </c>
      <c r="C62" s="22">
        <v>15</v>
      </c>
      <c r="D62" s="22">
        <v>20</v>
      </c>
      <c r="E62" s="24">
        <v>1251.8800000000001</v>
      </c>
      <c r="F62" s="35"/>
      <c r="G62" s="36">
        <f t="shared" si="10"/>
        <v>0</v>
      </c>
      <c r="H62" s="24">
        <f t="shared" si="11"/>
        <v>0</v>
      </c>
      <c r="I62" s="24">
        <f t="shared" si="2"/>
        <v>0</v>
      </c>
      <c r="J62" s="162"/>
      <c r="K62" s="26"/>
      <c r="L62" s="26">
        <f>IFERROR((VLOOKUP(K62,tenute!D:E,2,FALSE)),0)</f>
        <v>0</v>
      </c>
      <c r="M62" s="26"/>
      <c r="N62" s="26">
        <f>IFERROR((VLOOKUP(M62,guarnizioni!G:H,2,FALSE)),0)</f>
        <v>0</v>
      </c>
      <c r="O62" s="26"/>
      <c r="P62" s="26">
        <f>IFERROR((VLOOKUP(O62,giranti!H:I,2,FALSE)),0)</f>
        <v>0</v>
      </c>
      <c r="Q62" s="26"/>
      <c r="R62" s="26">
        <f>IFERROR((VLOOKUP(Q62,'IP55'!A:C,3,FALSE)),0)</f>
        <v>0</v>
      </c>
      <c r="S62" s="26">
        <f t="shared" si="3"/>
        <v>1251.8800000000001</v>
      </c>
      <c r="T62" s="26">
        <f t="shared" si="4"/>
        <v>0</v>
      </c>
    </row>
    <row r="63" spans="1:20" s="25" customFormat="1" ht="14.25" customHeight="1" x14ac:dyDescent="0.2">
      <c r="A63" s="191">
        <v>5000148100000</v>
      </c>
      <c r="B63" s="134" t="s">
        <v>3023</v>
      </c>
      <c r="C63" s="22">
        <v>15</v>
      </c>
      <c r="D63" s="22">
        <v>20</v>
      </c>
      <c r="E63" s="24">
        <v>1251.8800000000001</v>
      </c>
      <c r="F63" s="35"/>
      <c r="G63" s="36">
        <f>IF(F63="",IF($I$8="","",$I$8),F63)</f>
        <v>0</v>
      </c>
      <c r="H63" s="24">
        <f>ROUND(E63*(G63),2)</f>
        <v>0</v>
      </c>
      <c r="I63" s="24">
        <f t="shared" si="2"/>
        <v>0</v>
      </c>
      <c r="J63" s="162"/>
      <c r="K63" s="26"/>
      <c r="L63" s="26">
        <f>IFERROR((VLOOKUP(K63,tenute!D:E,2,FALSE)),0)</f>
        <v>0</v>
      </c>
      <c r="M63" s="26"/>
      <c r="N63" s="26">
        <f>IFERROR((VLOOKUP(M63,guarnizioni!G:H,2,FALSE)),0)</f>
        <v>0</v>
      </c>
      <c r="O63" s="26"/>
      <c r="P63" s="26">
        <f>IFERROR((VLOOKUP(O63,giranti!H:I,2,FALSE)),0)</f>
        <v>0</v>
      </c>
      <c r="Q63" s="26"/>
      <c r="R63" s="26">
        <f>IFERROR((VLOOKUP(Q63,'IP55'!A:C,3,FALSE)),0)</f>
        <v>0</v>
      </c>
      <c r="S63" s="26">
        <f t="shared" si="3"/>
        <v>1251.8800000000001</v>
      </c>
      <c r="T63" s="26">
        <f t="shared" si="4"/>
        <v>0</v>
      </c>
    </row>
    <row r="64" spans="1:20" s="25" customFormat="1" ht="14.25" customHeight="1" x14ac:dyDescent="0.2">
      <c r="A64" s="191">
        <v>5000152100000</v>
      </c>
      <c r="B64" s="134" t="s">
        <v>4260</v>
      </c>
      <c r="C64" s="22">
        <v>15</v>
      </c>
      <c r="D64" s="22">
        <v>20</v>
      </c>
      <c r="E64" s="24">
        <v>1365.3</v>
      </c>
      <c r="F64" s="35"/>
      <c r="G64" s="36">
        <f t="shared" si="10"/>
        <v>0</v>
      </c>
      <c r="H64" s="24">
        <f t="shared" si="11"/>
        <v>0</v>
      </c>
      <c r="I64" s="24">
        <f t="shared" si="2"/>
        <v>0</v>
      </c>
      <c r="J64" s="162"/>
      <c r="K64" s="26"/>
      <c r="L64" s="26">
        <f>IFERROR((VLOOKUP(K64,tenute!D:E,2,FALSE)),0)</f>
        <v>0</v>
      </c>
      <c r="M64" s="26"/>
      <c r="N64" s="26">
        <f>IFERROR((VLOOKUP(M64,guarnizioni!G:H,2,FALSE)),0)</f>
        <v>0</v>
      </c>
      <c r="O64" s="26"/>
      <c r="P64" s="26">
        <f>IFERROR((VLOOKUP(O64,giranti!H:I,2,FALSE)),0)</f>
        <v>0</v>
      </c>
      <c r="Q64" s="26"/>
      <c r="R64" s="26">
        <f>IFERROR((VLOOKUP(Q64,'IP55'!A:C,3,FALSE)),0)</f>
        <v>0</v>
      </c>
      <c r="S64" s="26">
        <f t="shared" si="3"/>
        <v>1365.3</v>
      </c>
      <c r="T64" s="26">
        <f t="shared" si="4"/>
        <v>0</v>
      </c>
    </row>
    <row r="65" spans="1:20" s="25" customFormat="1" ht="14.25" customHeight="1" x14ac:dyDescent="0.2">
      <c r="A65" s="191">
        <v>5000154100000</v>
      </c>
      <c r="B65" s="134" t="s">
        <v>4261</v>
      </c>
      <c r="C65" s="22">
        <v>18.5</v>
      </c>
      <c r="D65" s="22">
        <v>25</v>
      </c>
      <c r="E65" s="24">
        <v>1365.3</v>
      </c>
      <c r="F65" s="35"/>
      <c r="G65" s="36">
        <f t="shared" si="10"/>
        <v>0</v>
      </c>
      <c r="H65" s="24">
        <f t="shared" si="11"/>
        <v>0</v>
      </c>
      <c r="I65" s="24">
        <f t="shared" si="2"/>
        <v>0</v>
      </c>
      <c r="J65" s="162"/>
      <c r="K65" s="26"/>
      <c r="L65" s="26">
        <f>IFERROR((VLOOKUP(K65,tenute!D:E,2,FALSE)),0)</f>
        <v>0</v>
      </c>
      <c r="M65" s="26"/>
      <c r="N65" s="26">
        <f>IFERROR((VLOOKUP(M65,guarnizioni!G:H,2,FALSE)),0)</f>
        <v>0</v>
      </c>
      <c r="O65" s="26"/>
      <c r="P65" s="26">
        <f>IFERROR((VLOOKUP(O65,giranti!H:I,2,FALSE)),0)</f>
        <v>0</v>
      </c>
      <c r="Q65" s="26"/>
      <c r="R65" s="26">
        <f>IFERROR((VLOOKUP(Q65,'IP55'!A:C,3,FALSE)),0)</f>
        <v>0</v>
      </c>
      <c r="S65" s="26">
        <f t="shared" si="3"/>
        <v>1365.3</v>
      </c>
      <c r="T65" s="26">
        <f t="shared" si="4"/>
        <v>0</v>
      </c>
    </row>
    <row r="66" spans="1:20" s="25" customFormat="1" ht="14.25" customHeight="1" x14ac:dyDescent="0.2">
      <c r="A66" s="191">
        <v>5000158100000</v>
      </c>
      <c r="B66" s="134" t="s">
        <v>4262</v>
      </c>
      <c r="C66" s="22">
        <v>22</v>
      </c>
      <c r="D66" s="22">
        <v>30</v>
      </c>
      <c r="E66" s="24">
        <v>1365.3</v>
      </c>
      <c r="F66" s="35"/>
      <c r="G66" s="36">
        <f t="shared" si="10"/>
        <v>0</v>
      </c>
      <c r="H66" s="24">
        <f t="shared" si="11"/>
        <v>0</v>
      </c>
      <c r="I66" s="24">
        <f t="shared" si="2"/>
        <v>0</v>
      </c>
      <c r="J66" s="162"/>
      <c r="K66" s="26"/>
      <c r="L66" s="26">
        <f>IFERROR((VLOOKUP(K66,tenute!D:E,2,FALSE)),0)</f>
        <v>0</v>
      </c>
      <c r="M66" s="26"/>
      <c r="N66" s="26">
        <f>IFERROR((VLOOKUP(M66,guarnizioni!G:H,2,FALSE)),0)</f>
        <v>0</v>
      </c>
      <c r="O66" s="26"/>
      <c r="P66" s="26">
        <f>IFERROR((VLOOKUP(O66,giranti!H:I,2,FALSE)),0)</f>
        <v>0</v>
      </c>
      <c r="Q66" s="26"/>
      <c r="R66" s="26">
        <f>IFERROR((VLOOKUP(Q66,'IP55'!A:C,3,FALSE)),0)</f>
        <v>0</v>
      </c>
      <c r="S66" s="26">
        <f t="shared" si="3"/>
        <v>1365.3</v>
      </c>
      <c r="T66" s="26">
        <f t="shared" si="4"/>
        <v>0</v>
      </c>
    </row>
    <row r="67" spans="1:20" s="25" customFormat="1" ht="14.25" customHeight="1" x14ac:dyDescent="0.2">
      <c r="A67" s="191">
        <v>5000162100000</v>
      </c>
      <c r="B67" s="134" t="s">
        <v>4263</v>
      </c>
      <c r="C67" s="22">
        <v>22</v>
      </c>
      <c r="D67" s="22">
        <v>30</v>
      </c>
      <c r="E67" s="24">
        <v>2247.13</v>
      </c>
      <c r="F67" s="35"/>
      <c r="G67" s="36">
        <f t="shared" si="10"/>
        <v>0</v>
      </c>
      <c r="H67" s="24">
        <f t="shared" si="11"/>
        <v>0</v>
      </c>
      <c r="I67" s="24">
        <f t="shared" si="2"/>
        <v>0</v>
      </c>
      <c r="J67" s="162"/>
      <c r="K67" s="26"/>
      <c r="L67" s="26">
        <f>IFERROR((VLOOKUP(K67,tenute!D:E,2,FALSE)),0)</f>
        <v>0</v>
      </c>
      <c r="M67" s="26"/>
      <c r="N67" s="26">
        <f>IFERROR((VLOOKUP(M67,guarnizioni!G:H,2,FALSE)),0)</f>
        <v>0</v>
      </c>
      <c r="O67" s="26"/>
      <c r="P67" s="26">
        <f>IFERROR((VLOOKUP(O67,giranti!H:I,2,FALSE)),0)</f>
        <v>0</v>
      </c>
      <c r="Q67" s="26"/>
      <c r="R67" s="26">
        <f>IFERROR((VLOOKUP(Q67,'IP55'!A:C,3,FALSE)),0)</f>
        <v>0</v>
      </c>
      <c r="S67" s="26">
        <f t="shared" si="3"/>
        <v>2247.13</v>
      </c>
      <c r="T67" s="26">
        <f t="shared" si="4"/>
        <v>0</v>
      </c>
    </row>
    <row r="68" spans="1:20" s="25" customFormat="1" ht="14.25" customHeight="1" x14ac:dyDescent="0.2">
      <c r="A68" s="191">
        <v>5000164100000</v>
      </c>
      <c r="B68" s="134" t="s">
        <v>4264</v>
      </c>
      <c r="C68" s="22">
        <v>30</v>
      </c>
      <c r="D68" s="22">
        <v>40</v>
      </c>
      <c r="E68" s="24">
        <v>2247.13</v>
      </c>
      <c r="F68" s="35"/>
      <c r="G68" s="36">
        <f t="shared" si="10"/>
        <v>0</v>
      </c>
      <c r="H68" s="24">
        <f t="shared" si="11"/>
        <v>0</v>
      </c>
      <c r="I68" s="24">
        <f t="shared" si="2"/>
        <v>0</v>
      </c>
      <c r="J68" s="162"/>
      <c r="K68" s="26"/>
      <c r="L68" s="26">
        <f>IFERROR((VLOOKUP(K68,tenute!D:E,2,FALSE)),0)</f>
        <v>0</v>
      </c>
      <c r="M68" s="26"/>
      <c r="N68" s="26">
        <f>IFERROR((VLOOKUP(M68,guarnizioni!G:H,2,FALSE)),0)</f>
        <v>0</v>
      </c>
      <c r="O68" s="26"/>
      <c r="P68" s="26">
        <f>IFERROR((VLOOKUP(O68,giranti!H:I,2,FALSE)),0)</f>
        <v>0</v>
      </c>
      <c r="Q68" s="26"/>
      <c r="R68" s="26">
        <f>IFERROR((VLOOKUP(Q68,'IP55'!A:C,3,FALSE)),0)</f>
        <v>0</v>
      </c>
      <c r="S68" s="26">
        <f t="shared" si="3"/>
        <v>2247.13</v>
      </c>
      <c r="T68" s="26">
        <f t="shared" si="4"/>
        <v>0</v>
      </c>
    </row>
    <row r="69" spans="1:20" s="25" customFormat="1" ht="14.25" customHeight="1" x14ac:dyDescent="0.2">
      <c r="A69" s="191">
        <v>5000168100000</v>
      </c>
      <c r="B69" s="134" t="s">
        <v>4265</v>
      </c>
      <c r="C69" s="22">
        <v>37</v>
      </c>
      <c r="D69" s="22">
        <v>50</v>
      </c>
      <c r="E69" s="24">
        <v>2247.13</v>
      </c>
      <c r="F69" s="35"/>
      <c r="G69" s="36">
        <f t="shared" si="10"/>
        <v>0</v>
      </c>
      <c r="H69" s="24">
        <f t="shared" si="11"/>
        <v>0</v>
      </c>
      <c r="I69" s="24">
        <f t="shared" si="2"/>
        <v>0</v>
      </c>
      <c r="J69" s="162"/>
      <c r="K69" s="26"/>
      <c r="L69" s="26">
        <f>IFERROR((VLOOKUP(K69,tenute!D:E,2,FALSE)),0)</f>
        <v>0</v>
      </c>
      <c r="M69" s="26"/>
      <c r="N69" s="26">
        <f>IFERROR((VLOOKUP(M69,guarnizioni!G:H,2,FALSE)),0)</f>
        <v>0</v>
      </c>
      <c r="O69" s="26"/>
      <c r="P69" s="26">
        <f>IFERROR((VLOOKUP(O69,giranti!H:I,2,FALSE)),0)</f>
        <v>0</v>
      </c>
      <c r="Q69" s="26"/>
      <c r="R69" s="26">
        <f>IFERROR((VLOOKUP(Q69,'IP55'!A:C,3,FALSE)),0)</f>
        <v>0</v>
      </c>
      <c r="S69" s="26">
        <f t="shared" si="3"/>
        <v>2247.13</v>
      </c>
      <c r="T69" s="26">
        <f t="shared" si="4"/>
        <v>0</v>
      </c>
    </row>
    <row r="70" spans="1:20" s="25" customFormat="1" ht="14.25" customHeight="1" x14ac:dyDescent="0.2">
      <c r="A70" s="191">
        <v>5000178100000</v>
      </c>
      <c r="B70" s="134" t="s">
        <v>3024</v>
      </c>
      <c r="C70" s="22">
        <v>7.5</v>
      </c>
      <c r="D70" s="22">
        <v>10</v>
      </c>
      <c r="E70" s="24">
        <v>1442.97</v>
      </c>
      <c r="F70" s="35"/>
      <c r="G70" s="36">
        <f t="shared" si="10"/>
        <v>0</v>
      </c>
      <c r="H70" s="24">
        <f t="shared" si="11"/>
        <v>0</v>
      </c>
      <c r="I70" s="24">
        <f t="shared" si="2"/>
        <v>0</v>
      </c>
      <c r="J70" s="162"/>
      <c r="K70" s="26"/>
      <c r="L70" s="26">
        <f>IFERROR((VLOOKUP(K70,tenute!D:E,2,FALSE)),0)</f>
        <v>0</v>
      </c>
      <c r="M70" s="26"/>
      <c r="N70" s="26">
        <f>IFERROR((VLOOKUP(M70,guarnizioni!G:H,2,FALSE)),0)</f>
        <v>0</v>
      </c>
      <c r="O70" s="26"/>
      <c r="P70" s="26">
        <f>IFERROR((VLOOKUP(O70,giranti!H:I,2,FALSE)),0)</f>
        <v>0</v>
      </c>
      <c r="Q70" s="26"/>
      <c r="R70" s="26">
        <f>IFERROR((VLOOKUP(Q70,'IP55'!A:C,3,FALSE)),0)</f>
        <v>0</v>
      </c>
      <c r="S70" s="26">
        <f t="shared" si="3"/>
        <v>1442.97</v>
      </c>
      <c r="T70" s="26">
        <f t="shared" si="4"/>
        <v>0</v>
      </c>
    </row>
    <row r="71" spans="1:20" s="25" customFormat="1" ht="14.25" customHeight="1" x14ac:dyDescent="0.2">
      <c r="A71" s="191">
        <v>5000180100000</v>
      </c>
      <c r="B71" s="134" t="s">
        <v>3025</v>
      </c>
      <c r="C71" s="22">
        <v>11</v>
      </c>
      <c r="D71" s="22">
        <v>15</v>
      </c>
      <c r="E71" s="24">
        <v>1442.97</v>
      </c>
      <c r="F71" s="35"/>
      <c r="G71" s="36">
        <f t="shared" si="10"/>
        <v>0</v>
      </c>
      <c r="H71" s="24">
        <f t="shared" si="11"/>
        <v>0</v>
      </c>
      <c r="I71" s="24">
        <f t="shared" si="2"/>
        <v>0</v>
      </c>
      <c r="J71" s="162"/>
      <c r="K71" s="26"/>
      <c r="L71" s="26">
        <f>IFERROR((VLOOKUP(K71,tenute!D:E,2,FALSE)),0)</f>
        <v>0</v>
      </c>
      <c r="M71" s="26"/>
      <c r="N71" s="26">
        <f>IFERROR((VLOOKUP(M71,guarnizioni!G:H,2,FALSE)),0)</f>
        <v>0</v>
      </c>
      <c r="O71" s="26"/>
      <c r="P71" s="26">
        <f>IFERROR((VLOOKUP(O71,giranti!H:I,2,FALSE)),0)</f>
        <v>0</v>
      </c>
      <c r="Q71" s="26"/>
      <c r="R71" s="26">
        <f>IFERROR((VLOOKUP(Q71,'IP55'!A:C,3,FALSE)),0)</f>
        <v>0</v>
      </c>
      <c r="S71" s="26">
        <f t="shared" si="3"/>
        <v>1442.97</v>
      </c>
      <c r="T71" s="26">
        <f t="shared" si="4"/>
        <v>0</v>
      </c>
    </row>
    <row r="72" spans="1:20" s="25" customFormat="1" ht="14.25" customHeight="1" x14ac:dyDescent="0.2">
      <c r="A72" s="191">
        <v>5000182100000</v>
      </c>
      <c r="B72" s="134" t="s">
        <v>3026</v>
      </c>
      <c r="C72" s="22">
        <v>11</v>
      </c>
      <c r="D72" s="22">
        <v>15</v>
      </c>
      <c r="E72" s="24">
        <v>1442.97</v>
      </c>
      <c r="F72" s="35"/>
      <c r="G72" s="36">
        <f t="shared" si="10"/>
        <v>0</v>
      </c>
      <c r="H72" s="24">
        <f t="shared" si="11"/>
        <v>0</v>
      </c>
      <c r="I72" s="24">
        <f t="shared" si="2"/>
        <v>0</v>
      </c>
      <c r="J72" s="162"/>
      <c r="K72" s="26"/>
      <c r="L72" s="26">
        <f>IFERROR((VLOOKUP(K72,tenute!D:E,2,FALSE)),0)</f>
        <v>0</v>
      </c>
      <c r="M72" s="26"/>
      <c r="N72" s="26">
        <f>IFERROR((VLOOKUP(M72,guarnizioni!G:H,2,FALSE)),0)</f>
        <v>0</v>
      </c>
      <c r="O72" s="26"/>
      <c r="P72" s="26">
        <f>IFERROR((VLOOKUP(O72,giranti!H:I,2,FALSE)),0)</f>
        <v>0</v>
      </c>
      <c r="Q72" s="26"/>
      <c r="R72" s="26">
        <f>IFERROR((VLOOKUP(Q72,'IP55'!A:C,3,FALSE)),0)</f>
        <v>0</v>
      </c>
      <c r="S72" s="26">
        <f t="shared" si="3"/>
        <v>1442.97</v>
      </c>
      <c r="T72" s="26">
        <f t="shared" si="4"/>
        <v>0</v>
      </c>
    </row>
    <row r="73" spans="1:20" s="25" customFormat="1" ht="14.25" customHeight="1" x14ac:dyDescent="0.2">
      <c r="A73" s="191">
        <v>5000186100000</v>
      </c>
      <c r="B73" s="134" t="s">
        <v>3027</v>
      </c>
      <c r="C73" s="22">
        <v>15</v>
      </c>
      <c r="D73" s="22">
        <v>20</v>
      </c>
      <c r="E73" s="24">
        <v>1442.97</v>
      </c>
      <c r="F73" s="35"/>
      <c r="G73" s="36">
        <f t="shared" si="10"/>
        <v>0</v>
      </c>
      <c r="H73" s="24">
        <f t="shared" si="11"/>
        <v>0</v>
      </c>
      <c r="I73" s="24">
        <f t="shared" si="2"/>
        <v>0</v>
      </c>
      <c r="J73" s="162"/>
      <c r="K73" s="26"/>
      <c r="L73" s="26">
        <f>IFERROR((VLOOKUP(K73,tenute!D:E,2,FALSE)),0)</f>
        <v>0</v>
      </c>
      <c r="M73" s="26"/>
      <c r="N73" s="26">
        <f>IFERROR((VLOOKUP(M73,guarnizioni!G:H,2,FALSE)),0)</f>
        <v>0</v>
      </c>
      <c r="O73" s="26"/>
      <c r="P73" s="26">
        <f>IFERROR((VLOOKUP(O73,giranti!H:I,2,FALSE)),0)</f>
        <v>0</v>
      </c>
      <c r="Q73" s="26"/>
      <c r="R73" s="26">
        <f>IFERROR((VLOOKUP(Q73,'IP55'!A:C,3,FALSE)),0)</f>
        <v>0</v>
      </c>
      <c r="S73" s="26">
        <f t="shared" si="3"/>
        <v>1442.97</v>
      </c>
      <c r="T73" s="26">
        <f t="shared" si="4"/>
        <v>0</v>
      </c>
    </row>
    <row r="74" spans="1:20" s="25" customFormat="1" ht="14.25" customHeight="1" x14ac:dyDescent="0.2">
      <c r="A74" s="191">
        <v>5000190100000</v>
      </c>
      <c r="B74" s="134" t="s">
        <v>3028</v>
      </c>
      <c r="C74" s="22">
        <v>18.5</v>
      </c>
      <c r="D74" s="22">
        <v>25</v>
      </c>
      <c r="E74" s="24">
        <v>1442.97</v>
      </c>
      <c r="F74" s="35"/>
      <c r="G74" s="36">
        <f t="shared" si="10"/>
        <v>0</v>
      </c>
      <c r="H74" s="24">
        <f t="shared" si="11"/>
        <v>0</v>
      </c>
      <c r="I74" s="24">
        <f t="shared" si="2"/>
        <v>0</v>
      </c>
      <c r="J74" s="162"/>
      <c r="K74" s="26"/>
      <c r="L74" s="26">
        <f>IFERROR((VLOOKUP(K74,tenute!D:E,2,FALSE)),0)</f>
        <v>0</v>
      </c>
      <c r="M74" s="26"/>
      <c r="N74" s="26">
        <f>IFERROR((VLOOKUP(M74,guarnizioni!G:H,2,FALSE)),0)</f>
        <v>0</v>
      </c>
      <c r="O74" s="26"/>
      <c r="P74" s="26">
        <f>IFERROR((VLOOKUP(O74,giranti!H:I,2,FALSE)),0)</f>
        <v>0</v>
      </c>
      <c r="Q74" s="26"/>
      <c r="R74" s="26">
        <f>IFERROR((VLOOKUP(Q74,'IP55'!A:C,3,FALSE)),0)</f>
        <v>0</v>
      </c>
      <c r="S74" s="26">
        <f t="shared" si="3"/>
        <v>1442.97</v>
      </c>
      <c r="T74" s="26">
        <f t="shared" si="4"/>
        <v>0</v>
      </c>
    </row>
    <row r="75" spans="1:20" s="25" customFormat="1" ht="14.25" customHeight="1" x14ac:dyDescent="0.2">
      <c r="A75" s="191">
        <v>5000196100000</v>
      </c>
      <c r="B75" s="134" t="s">
        <v>6883</v>
      </c>
      <c r="C75" s="22">
        <v>22</v>
      </c>
      <c r="D75" s="22">
        <v>30</v>
      </c>
      <c r="E75" s="24">
        <v>2183.85</v>
      </c>
      <c r="F75" s="35"/>
      <c r="G75" s="36">
        <f t="shared" si="10"/>
        <v>0</v>
      </c>
      <c r="H75" s="24">
        <f t="shared" si="11"/>
        <v>0</v>
      </c>
      <c r="I75" s="24">
        <f t="shared" si="2"/>
        <v>0</v>
      </c>
      <c r="J75" s="162"/>
      <c r="K75" s="26"/>
      <c r="L75" s="26">
        <f>IFERROR((VLOOKUP(K75,tenute!D:E,2,FALSE)),0)</f>
        <v>0</v>
      </c>
      <c r="M75" s="26"/>
      <c r="N75" s="26">
        <f>IFERROR((VLOOKUP(M75,guarnizioni!G:H,2,FALSE)),0)</f>
        <v>0</v>
      </c>
      <c r="O75" s="26"/>
      <c r="P75" s="26">
        <f>IFERROR((VLOOKUP(O75,giranti!H:I,2,FALSE)),0)</f>
        <v>0</v>
      </c>
      <c r="Q75" s="26"/>
      <c r="R75" s="26">
        <f>IFERROR((VLOOKUP(Q75,'IP55'!A:C,3,FALSE)),0)</f>
        <v>0</v>
      </c>
      <c r="S75" s="26">
        <f t="shared" si="3"/>
        <v>2183.85</v>
      </c>
      <c r="T75" s="26">
        <f t="shared" si="4"/>
        <v>0</v>
      </c>
    </row>
    <row r="76" spans="1:20" s="25" customFormat="1" ht="14.25" customHeight="1" x14ac:dyDescent="0.2">
      <c r="A76" s="191">
        <v>5000200100000</v>
      </c>
      <c r="B76" s="134" t="s">
        <v>6884</v>
      </c>
      <c r="C76" s="22">
        <v>30</v>
      </c>
      <c r="D76" s="22">
        <v>40</v>
      </c>
      <c r="E76" s="24">
        <v>2183.85</v>
      </c>
      <c r="F76" s="35"/>
      <c r="G76" s="36">
        <f t="shared" si="10"/>
        <v>0</v>
      </c>
      <c r="H76" s="24">
        <f t="shared" si="11"/>
        <v>0</v>
      </c>
      <c r="I76" s="24">
        <f t="shared" si="2"/>
        <v>0</v>
      </c>
      <c r="J76" s="162"/>
      <c r="K76" s="26"/>
      <c r="L76" s="26">
        <f>IFERROR((VLOOKUP(K76,tenute!D:E,2,FALSE)),0)</f>
        <v>0</v>
      </c>
      <c r="M76" s="26"/>
      <c r="N76" s="26">
        <f>IFERROR((VLOOKUP(M76,guarnizioni!G:H,2,FALSE)),0)</f>
        <v>0</v>
      </c>
      <c r="O76" s="26"/>
      <c r="P76" s="26">
        <f>IFERROR((VLOOKUP(O76,giranti!H:I,2,FALSE)),0)</f>
        <v>0</v>
      </c>
      <c r="Q76" s="26"/>
      <c r="R76" s="26">
        <f>IFERROR((VLOOKUP(Q76,'IP55'!A:C,3,FALSE)),0)</f>
        <v>0</v>
      </c>
      <c r="S76" s="26">
        <f t="shared" si="3"/>
        <v>2183.85</v>
      </c>
      <c r="T76" s="26">
        <f t="shared" si="4"/>
        <v>0</v>
      </c>
    </row>
    <row r="77" spans="1:20" s="25" customFormat="1" ht="14.25" customHeight="1" x14ac:dyDescent="0.2">
      <c r="A77" s="191">
        <v>5000204000000</v>
      </c>
      <c r="B77" s="134" t="s">
        <v>2348</v>
      </c>
      <c r="C77" s="22">
        <v>22</v>
      </c>
      <c r="D77" s="22">
        <v>30</v>
      </c>
      <c r="E77" s="24">
        <v>2400.08</v>
      </c>
      <c r="F77" s="35"/>
      <c r="G77" s="36">
        <f t="shared" si="10"/>
        <v>0</v>
      </c>
      <c r="H77" s="24">
        <f t="shared" si="11"/>
        <v>0</v>
      </c>
      <c r="I77" s="24">
        <f t="shared" si="2"/>
        <v>0</v>
      </c>
      <c r="J77" s="162"/>
      <c r="K77" s="26"/>
      <c r="L77" s="26">
        <f>IFERROR((VLOOKUP(K77,tenute!D:E,2,FALSE)),0)</f>
        <v>0</v>
      </c>
      <c r="M77" s="26"/>
      <c r="N77" s="26">
        <f>IFERROR((VLOOKUP(M77,guarnizioni!G:H,2,FALSE)),0)</f>
        <v>0</v>
      </c>
      <c r="O77" s="26"/>
      <c r="P77" s="26">
        <f>IFERROR((VLOOKUP(O77,giranti!H:I,2,FALSE)),0)</f>
        <v>0</v>
      </c>
      <c r="Q77" s="26"/>
      <c r="R77" s="26">
        <f>IFERROR((VLOOKUP(Q77,'IP55'!A:C,3,FALSE)),0)</f>
        <v>0</v>
      </c>
      <c r="S77" s="26">
        <f t="shared" si="3"/>
        <v>2400.08</v>
      </c>
      <c r="T77" s="26">
        <f t="shared" si="4"/>
        <v>0</v>
      </c>
    </row>
    <row r="78" spans="1:20" s="25" customFormat="1" ht="14.25" customHeight="1" x14ac:dyDescent="0.2">
      <c r="A78" s="191">
        <v>5000206000000</v>
      </c>
      <c r="B78" s="134" t="s">
        <v>2349</v>
      </c>
      <c r="C78" s="22">
        <v>30</v>
      </c>
      <c r="D78" s="22">
        <v>40</v>
      </c>
      <c r="E78" s="24">
        <v>2400.08</v>
      </c>
      <c r="F78" s="35"/>
      <c r="G78" s="36">
        <f t="shared" si="10"/>
        <v>0</v>
      </c>
      <c r="H78" s="24">
        <f t="shared" si="11"/>
        <v>0</v>
      </c>
      <c r="I78" s="24">
        <f t="shared" si="2"/>
        <v>0</v>
      </c>
      <c r="J78" s="162"/>
      <c r="K78" s="26"/>
      <c r="L78" s="26">
        <f>IFERROR((VLOOKUP(K78,tenute!D:E,2,FALSE)),0)</f>
        <v>0</v>
      </c>
      <c r="M78" s="26"/>
      <c r="N78" s="26">
        <f>IFERROR((VLOOKUP(M78,guarnizioni!G:H,2,FALSE)),0)</f>
        <v>0</v>
      </c>
      <c r="O78" s="26"/>
      <c r="P78" s="26">
        <f>IFERROR((VLOOKUP(O78,giranti!H:I,2,FALSE)),0)</f>
        <v>0</v>
      </c>
      <c r="Q78" s="26"/>
      <c r="R78" s="26">
        <f>IFERROR((VLOOKUP(Q78,'IP55'!A:C,3,FALSE)),0)</f>
        <v>0</v>
      </c>
      <c r="S78" s="26">
        <f t="shared" si="3"/>
        <v>2400.08</v>
      </c>
      <c r="T78" s="26">
        <f t="shared" si="4"/>
        <v>0</v>
      </c>
    </row>
    <row r="79" spans="1:20" s="25" customFormat="1" ht="14.25" customHeight="1" x14ac:dyDescent="0.2">
      <c r="A79" s="191">
        <v>5000208000000</v>
      </c>
      <c r="B79" s="134" t="s">
        <v>2350</v>
      </c>
      <c r="C79" s="22">
        <v>37</v>
      </c>
      <c r="D79" s="22">
        <v>50</v>
      </c>
      <c r="E79" s="24">
        <v>2400.08</v>
      </c>
      <c r="F79" s="35"/>
      <c r="G79" s="36">
        <f t="shared" si="10"/>
        <v>0</v>
      </c>
      <c r="H79" s="24">
        <f t="shared" si="11"/>
        <v>0</v>
      </c>
      <c r="I79" s="24">
        <f t="shared" si="2"/>
        <v>0</v>
      </c>
      <c r="J79" s="162"/>
      <c r="K79" s="26"/>
      <c r="L79" s="26">
        <f>IFERROR((VLOOKUP(K79,tenute!D:E,2,FALSE)),0)</f>
        <v>0</v>
      </c>
      <c r="M79" s="26"/>
      <c r="N79" s="26">
        <f>IFERROR((VLOOKUP(M79,guarnizioni!G:H,2,FALSE)),0)</f>
        <v>0</v>
      </c>
      <c r="O79" s="26"/>
      <c r="P79" s="26">
        <f>IFERROR((VLOOKUP(O79,giranti!H:I,2,FALSE)),0)</f>
        <v>0</v>
      </c>
      <c r="Q79" s="26"/>
      <c r="R79" s="26">
        <f>IFERROR((VLOOKUP(Q79,'IP55'!A:C,3,FALSE)),0)</f>
        <v>0</v>
      </c>
      <c r="S79" s="26">
        <f t="shared" si="3"/>
        <v>2400.08</v>
      </c>
      <c r="T79" s="26">
        <f t="shared" si="4"/>
        <v>0</v>
      </c>
    </row>
    <row r="80" spans="1:20" s="25" customFormat="1" ht="14.25" customHeight="1" x14ac:dyDescent="0.2">
      <c r="A80" s="191">
        <v>5000212000000</v>
      </c>
      <c r="B80" s="134" t="s">
        <v>2351</v>
      </c>
      <c r="C80" s="22">
        <v>45</v>
      </c>
      <c r="D80" s="22">
        <v>60</v>
      </c>
      <c r="E80" s="24">
        <v>2400.08</v>
      </c>
      <c r="F80" s="35"/>
      <c r="G80" s="36">
        <f>IF(F80="",IF($I$8="","",$I$8),F80)</f>
        <v>0</v>
      </c>
      <c r="H80" s="24">
        <f>ROUND(E80*(G80),2)</f>
        <v>0</v>
      </c>
      <c r="I80" s="24">
        <f t="shared" si="2"/>
        <v>0</v>
      </c>
      <c r="J80" s="162"/>
      <c r="K80" s="26"/>
      <c r="L80" s="26">
        <f>IFERROR((VLOOKUP(K80,tenute!D:E,2,FALSE)),0)</f>
        <v>0</v>
      </c>
      <c r="M80" s="26"/>
      <c r="N80" s="26">
        <f>IFERROR((VLOOKUP(M80,guarnizioni!G:H,2,FALSE)),0)</f>
        <v>0</v>
      </c>
      <c r="O80" s="26"/>
      <c r="P80" s="26">
        <f>IFERROR((VLOOKUP(O80,giranti!H:I,2,FALSE)),0)</f>
        <v>0</v>
      </c>
      <c r="Q80" s="26"/>
      <c r="R80" s="26">
        <f>IFERROR((VLOOKUP(Q80,'IP55'!A:C,3,FALSE)),0)</f>
        <v>0</v>
      </c>
      <c r="S80" s="26">
        <f t="shared" si="3"/>
        <v>2400.08</v>
      </c>
      <c r="T80" s="26">
        <f t="shared" si="4"/>
        <v>0</v>
      </c>
    </row>
    <row r="81" spans="1:20" s="25" customFormat="1" ht="14.25" customHeight="1" x14ac:dyDescent="0.2">
      <c r="A81" s="191">
        <v>5000216000000</v>
      </c>
      <c r="B81" s="134" t="s">
        <v>2352</v>
      </c>
      <c r="C81" s="22">
        <v>55</v>
      </c>
      <c r="D81" s="22">
        <v>75</v>
      </c>
      <c r="E81" s="24">
        <v>2400.08</v>
      </c>
      <c r="F81" s="35"/>
      <c r="G81" s="36">
        <f t="shared" si="10"/>
        <v>0</v>
      </c>
      <c r="H81" s="24">
        <f t="shared" ref="H81:H88" si="12">ROUND(E81*(G81),2)</f>
        <v>0</v>
      </c>
      <c r="I81" s="24">
        <f t="shared" si="2"/>
        <v>0</v>
      </c>
      <c r="J81" s="162"/>
      <c r="K81" s="26"/>
      <c r="L81" s="26">
        <f>IFERROR((VLOOKUP(K81,tenute!D:E,2,FALSE)),0)</f>
        <v>0</v>
      </c>
      <c r="M81" s="26"/>
      <c r="N81" s="26">
        <f>IFERROR((VLOOKUP(M81,guarnizioni!G:H,2,FALSE)),0)</f>
        <v>0</v>
      </c>
      <c r="O81" s="26"/>
      <c r="P81" s="26">
        <f>IFERROR((VLOOKUP(O81,giranti!H:I,2,FALSE)),0)</f>
        <v>0</v>
      </c>
      <c r="Q81" s="26"/>
      <c r="R81" s="26">
        <f>IFERROR((VLOOKUP(Q81,'IP55'!A:C,3,FALSE)),0)</f>
        <v>0</v>
      </c>
      <c r="S81" s="26">
        <f t="shared" si="3"/>
        <v>2400.08</v>
      </c>
      <c r="T81" s="26">
        <f t="shared" si="4"/>
        <v>0</v>
      </c>
    </row>
    <row r="82" spans="1:20" s="25" customFormat="1" ht="14.25" customHeight="1" x14ac:dyDescent="0.2">
      <c r="A82" s="191">
        <v>5000232000000</v>
      </c>
      <c r="B82" s="134" t="s">
        <v>2353</v>
      </c>
      <c r="C82" s="22">
        <v>18.5</v>
      </c>
      <c r="D82" s="22">
        <v>25</v>
      </c>
      <c r="E82" s="24">
        <v>2322.33</v>
      </c>
      <c r="F82" s="35"/>
      <c r="G82" s="36">
        <f t="shared" ref="G82:G88" si="13">IF(F82="",IF($I$8="","",$I$8),F82)</f>
        <v>0</v>
      </c>
      <c r="H82" s="24">
        <f t="shared" si="12"/>
        <v>0</v>
      </c>
      <c r="I82" s="24">
        <f t="shared" si="2"/>
        <v>0</v>
      </c>
      <c r="J82" s="162"/>
      <c r="K82" s="26"/>
      <c r="L82" s="26">
        <f>IFERROR((VLOOKUP(K82,tenute!D:E,2,FALSE)),0)</f>
        <v>0</v>
      </c>
      <c r="M82" s="26"/>
      <c r="N82" s="26"/>
      <c r="O82" s="26"/>
      <c r="P82" s="26">
        <f>IFERROR((VLOOKUP(O82,giranti!H:I,2,FALSE)),0)</f>
        <v>0</v>
      </c>
      <c r="Q82" s="26"/>
      <c r="R82" s="26">
        <f>IFERROR((VLOOKUP(Q82,'IP55'!A:C,3,FALSE)),0)</f>
        <v>0</v>
      </c>
      <c r="S82" s="26">
        <f t="shared" si="3"/>
        <v>2322.33</v>
      </c>
      <c r="T82" s="26">
        <f t="shared" si="4"/>
        <v>0</v>
      </c>
    </row>
    <row r="83" spans="1:20" s="25" customFormat="1" ht="14.25" customHeight="1" x14ac:dyDescent="0.2">
      <c r="A83" s="191">
        <v>5000234000000</v>
      </c>
      <c r="B83" s="134" t="s">
        <v>2354</v>
      </c>
      <c r="C83" s="22">
        <v>22</v>
      </c>
      <c r="D83" s="22">
        <v>30</v>
      </c>
      <c r="E83" s="24">
        <v>2322.33</v>
      </c>
      <c r="F83" s="35"/>
      <c r="G83" s="36">
        <f t="shared" si="13"/>
        <v>0</v>
      </c>
      <c r="H83" s="24">
        <f t="shared" si="12"/>
        <v>0</v>
      </c>
      <c r="I83" s="24">
        <f t="shared" si="2"/>
        <v>0</v>
      </c>
      <c r="J83" s="162"/>
      <c r="K83" s="26"/>
      <c r="L83" s="26">
        <f>IFERROR((VLOOKUP(K83,tenute!D:E,2,FALSE)),0)</f>
        <v>0</v>
      </c>
      <c r="M83" s="26"/>
      <c r="N83" s="26"/>
      <c r="O83" s="26"/>
      <c r="P83" s="26">
        <f>IFERROR((VLOOKUP(O83,giranti!H:I,2,FALSE)),0)</f>
        <v>0</v>
      </c>
      <c r="Q83" s="26"/>
      <c r="R83" s="26">
        <f>IFERROR((VLOOKUP(Q83,'IP55'!A:C,3,FALSE)),0)</f>
        <v>0</v>
      </c>
      <c r="S83" s="26">
        <f t="shared" si="3"/>
        <v>2322.33</v>
      </c>
      <c r="T83" s="26">
        <f t="shared" si="4"/>
        <v>0</v>
      </c>
    </row>
    <row r="84" spans="1:20" s="25" customFormat="1" ht="14.25" customHeight="1" x14ac:dyDescent="0.2">
      <c r="A84" s="191">
        <v>5000236000000</v>
      </c>
      <c r="B84" s="134" t="s">
        <v>2355</v>
      </c>
      <c r="C84" s="22">
        <v>30</v>
      </c>
      <c r="D84" s="22">
        <v>40</v>
      </c>
      <c r="E84" s="24">
        <v>2322.33</v>
      </c>
      <c r="F84" s="35"/>
      <c r="G84" s="36">
        <f t="shared" si="13"/>
        <v>0</v>
      </c>
      <c r="H84" s="24">
        <f t="shared" si="12"/>
        <v>0</v>
      </c>
      <c r="I84" s="24">
        <f t="shared" si="2"/>
        <v>0</v>
      </c>
      <c r="J84" s="162"/>
      <c r="K84" s="26"/>
      <c r="L84" s="26">
        <f>IFERROR((VLOOKUP(K84,tenute!D:E,2,FALSE)),0)</f>
        <v>0</v>
      </c>
      <c r="M84" s="26"/>
      <c r="N84" s="26"/>
      <c r="O84" s="26"/>
      <c r="P84" s="26">
        <f>IFERROR((VLOOKUP(O84,giranti!H:I,2,FALSE)),0)</f>
        <v>0</v>
      </c>
      <c r="Q84" s="26"/>
      <c r="R84" s="26">
        <f>IFERROR((VLOOKUP(Q84,'IP55'!A:C,3,FALSE)),0)</f>
        <v>0</v>
      </c>
      <c r="S84" s="26">
        <f t="shared" si="3"/>
        <v>2322.33</v>
      </c>
      <c r="T84" s="26">
        <f t="shared" si="4"/>
        <v>0</v>
      </c>
    </row>
    <row r="85" spans="1:20" s="25" customFormat="1" ht="14.25" customHeight="1" x14ac:dyDescent="0.2">
      <c r="A85" s="191">
        <v>5000240000000</v>
      </c>
      <c r="B85" s="134" t="s">
        <v>2356</v>
      </c>
      <c r="C85" s="22">
        <v>37</v>
      </c>
      <c r="D85" s="22">
        <v>50</v>
      </c>
      <c r="E85" s="24">
        <v>2322.33</v>
      </c>
      <c r="F85" s="35"/>
      <c r="G85" s="36">
        <f t="shared" si="13"/>
        <v>0</v>
      </c>
      <c r="H85" s="24">
        <f t="shared" si="12"/>
        <v>0</v>
      </c>
      <c r="I85" s="24">
        <f>H85*$I$10</f>
        <v>0</v>
      </c>
      <c r="J85" s="162"/>
      <c r="K85" s="26"/>
      <c r="L85" s="26">
        <f>IFERROR((VLOOKUP(K85,tenute!D:E,2,FALSE)),0)</f>
        <v>0</v>
      </c>
      <c r="M85" s="26"/>
      <c r="N85" s="26"/>
      <c r="O85" s="26"/>
      <c r="P85" s="26">
        <f>IFERROR((VLOOKUP(O85,giranti!H:I,2,FALSE)),0)</f>
        <v>0</v>
      </c>
      <c r="Q85" s="26"/>
      <c r="R85" s="26">
        <f>IFERROR((VLOOKUP(Q85,'IP55'!A:C,3,FALSE)),0)</f>
        <v>0</v>
      </c>
      <c r="S85" s="26">
        <f t="shared" ref="S85:S154" si="14">E85+L85+N85+P85+R85</f>
        <v>2322.33</v>
      </c>
      <c r="T85" s="26">
        <f>S85*$I$8</f>
        <v>0</v>
      </c>
    </row>
    <row r="86" spans="1:20" s="25" customFormat="1" ht="14.25" customHeight="1" x14ac:dyDescent="0.2">
      <c r="A86" s="191">
        <v>5000244000000</v>
      </c>
      <c r="B86" s="134" t="s">
        <v>2357</v>
      </c>
      <c r="C86" s="22">
        <v>45</v>
      </c>
      <c r="D86" s="22">
        <v>60</v>
      </c>
      <c r="E86" s="24">
        <v>2322.33</v>
      </c>
      <c r="F86" s="35"/>
      <c r="G86" s="36">
        <f t="shared" si="13"/>
        <v>0</v>
      </c>
      <c r="H86" s="24">
        <f t="shared" si="12"/>
        <v>0</v>
      </c>
      <c r="I86" s="24">
        <f>H86*$I$10</f>
        <v>0</v>
      </c>
      <c r="J86" s="162"/>
      <c r="K86" s="26"/>
      <c r="L86" s="26">
        <f>IFERROR((VLOOKUP(K86,tenute!D:E,2,FALSE)),0)</f>
        <v>0</v>
      </c>
      <c r="M86" s="26"/>
      <c r="N86" s="26"/>
      <c r="O86" s="26"/>
      <c r="P86" s="26">
        <f>IFERROR((VLOOKUP(O86,giranti!H:I,2,FALSE)),0)</f>
        <v>0</v>
      </c>
      <c r="Q86" s="26"/>
      <c r="R86" s="26">
        <f>IFERROR((VLOOKUP(Q86,'IP55'!A:C,3,FALSE)),0)</f>
        <v>0</v>
      </c>
      <c r="S86" s="26">
        <f t="shared" si="14"/>
        <v>2322.33</v>
      </c>
      <c r="T86" s="26">
        <f>S86*$I$8</f>
        <v>0</v>
      </c>
    </row>
    <row r="87" spans="1:20" s="25" customFormat="1" ht="14.25" customHeight="1" x14ac:dyDescent="0.2">
      <c r="A87" s="191">
        <v>5000248000000</v>
      </c>
      <c r="B87" s="134" t="s">
        <v>2358</v>
      </c>
      <c r="C87" s="22">
        <v>55</v>
      </c>
      <c r="D87" s="22">
        <v>75</v>
      </c>
      <c r="E87" s="24">
        <v>2527.13</v>
      </c>
      <c r="F87" s="35"/>
      <c r="G87" s="36">
        <f t="shared" si="13"/>
        <v>0</v>
      </c>
      <c r="H87" s="24">
        <f t="shared" si="12"/>
        <v>0</v>
      </c>
      <c r="I87" s="24">
        <f>H87*$I$10</f>
        <v>0</v>
      </c>
      <c r="J87" s="162"/>
      <c r="K87" s="26"/>
      <c r="L87" s="26">
        <f>IFERROR((VLOOKUP(K87,tenute!D:E,2,FALSE)),0)</f>
        <v>0</v>
      </c>
      <c r="M87" s="26"/>
      <c r="N87" s="26">
        <f>IFERROR((VLOOKUP(M87,guarnizioni!G:H,2,FALSE)),0)</f>
        <v>0</v>
      </c>
      <c r="O87" s="26"/>
      <c r="P87" s="26">
        <f>IFERROR((VLOOKUP(O87,giranti!H:I,2,FALSE)),0)</f>
        <v>0</v>
      </c>
      <c r="Q87" s="26"/>
      <c r="R87" s="26">
        <f>IFERROR((VLOOKUP(Q87,'IP55'!A:C,3,FALSE)),0)</f>
        <v>0</v>
      </c>
      <c r="S87" s="26">
        <f t="shared" si="14"/>
        <v>2527.13</v>
      </c>
      <c r="T87" s="26">
        <f>S87*$I$8</f>
        <v>0</v>
      </c>
    </row>
    <row r="88" spans="1:20" s="25" customFormat="1" ht="14.25" customHeight="1" x14ac:dyDescent="0.2">
      <c r="A88" s="191">
        <v>5000252000000</v>
      </c>
      <c r="B88" s="134" t="s">
        <v>2359</v>
      </c>
      <c r="C88" s="22">
        <v>75</v>
      </c>
      <c r="D88" s="22">
        <v>100</v>
      </c>
      <c r="E88" s="24">
        <v>2527.13</v>
      </c>
      <c r="F88" s="35"/>
      <c r="G88" s="36">
        <f t="shared" si="13"/>
        <v>0</v>
      </c>
      <c r="H88" s="24">
        <f t="shared" si="12"/>
        <v>0</v>
      </c>
      <c r="I88" s="24">
        <f>H88*$I$10</f>
        <v>0</v>
      </c>
      <c r="J88" s="162"/>
      <c r="K88" s="26"/>
      <c r="L88" s="26">
        <f>IFERROR((VLOOKUP(K88,tenute!D:E,2,FALSE)),0)</f>
        <v>0</v>
      </c>
      <c r="M88" s="26"/>
      <c r="N88" s="26">
        <f>IFERROR((VLOOKUP(M88,guarnizioni!G:H,2,FALSE)),0)</f>
        <v>0</v>
      </c>
      <c r="O88" s="26"/>
      <c r="P88" s="26">
        <f>IFERROR((VLOOKUP(O88,giranti!H:I,2,FALSE)),0)</f>
        <v>0</v>
      </c>
      <c r="Q88" s="26"/>
      <c r="R88" s="26">
        <f>IFERROR((VLOOKUP(Q88,'IP55'!A:C,3,FALSE)),0)</f>
        <v>0</v>
      </c>
      <c r="S88" s="26">
        <f t="shared" si="14"/>
        <v>2527.13</v>
      </c>
      <c r="T88" s="26">
        <f>S88*$I$8</f>
        <v>0</v>
      </c>
    </row>
    <row r="89" spans="1:20" s="162" customFormat="1" ht="14.25" customHeight="1" x14ac:dyDescent="0.2">
      <c r="B89" s="162" t="s">
        <v>6885</v>
      </c>
      <c r="E89" s="160"/>
      <c r="H89" s="160"/>
      <c r="I89" s="163"/>
    </row>
    <row r="90" spans="1:20" ht="14.25" customHeight="1" x14ac:dyDescent="0.2">
      <c r="A90" s="167">
        <v>50000020018</v>
      </c>
      <c r="B90" s="22" t="s">
        <v>16</v>
      </c>
      <c r="C90" s="22">
        <v>0.55000000000000004</v>
      </c>
      <c r="D90" s="22">
        <v>0.75</v>
      </c>
      <c r="E90" s="24">
        <v>2524.5</v>
      </c>
      <c r="F90" s="35"/>
      <c r="G90" s="36">
        <f t="shared" ref="G90:G127" si="15">IF(F90="",IF($I$8="","",$I$8),F90)</f>
        <v>0</v>
      </c>
      <c r="H90" s="24">
        <f t="shared" ref="H90:H127" si="16">ROUND(E90*(G90),2)</f>
        <v>0</v>
      </c>
      <c r="I90" s="24">
        <f t="shared" ref="I90:I159" si="17">H90*$I$10</f>
        <v>0</v>
      </c>
      <c r="J90" s="162"/>
      <c r="K90" s="26"/>
      <c r="L90" s="26">
        <f>IFERROR((VLOOKUP(K90,tenute!D:E,2,FALSE)),0)</f>
        <v>0</v>
      </c>
      <c r="M90" s="26"/>
      <c r="N90" s="26">
        <f>IFERROR((VLOOKUP(M90,guarnizioni!G:H,2,FALSE)),0)</f>
        <v>0</v>
      </c>
      <c r="O90" s="26"/>
      <c r="P90" s="26">
        <f>IFERROR((VLOOKUP(O90,giranti!H:I,2,FALSE)),0)</f>
        <v>0</v>
      </c>
      <c r="Q90" s="26"/>
      <c r="R90" s="26">
        <f>IFERROR((VLOOKUP(Q90,'IP55'!A:C,3,FALSE)),0)</f>
        <v>0</v>
      </c>
      <c r="S90" s="26">
        <f t="shared" si="14"/>
        <v>2524.5</v>
      </c>
      <c r="T90" s="26">
        <f t="shared" ref="T90:T159" si="18">S90*$I$8</f>
        <v>0</v>
      </c>
    </row>
    <row r="91" spans="1:20" ht="14.25" customHeight="1" x14ac:dyDescent="0.2">
      <c r="A91" s="167">
        <v>50000060006</v>
      </c>
      <c r="B91" s="22" t="s">
        <v>17</v>
      </c>
      <c r="C91" s="22">
        <v>0.75</v>
      </c>
      <c r="D91" s="22">
        <v>1</v>
      </c>
      <c r="E91" s="24">
        <v>2573.59</v>
      </c>
      <c r="F91" s="35"/>
      <c r="G91" s="36">
        <f t="shared" si="15"/>
        <v>0</v>
      </c>
      <c r="H91" s="24">
        <f t="shared" si="16"/>
        <v>0</v>
      </c>
      <c r="I91" s="24">
        <f t="shared" si="17"/>
        <v>0</v>
      </c>
      <c r="J91" s="162"/>
      <c r="K91" s="26"/>
      <c r="L91" s="26">
        <f>IFERROR((VLOOKUP(K91,tenute!D:E,2,FALSE)),0)</f>
        <v>0</v>
      </c>
      <c r="M91" s="26"/>
      <c r="N91" s="26">
        <f>IFERROR((VLOOKUP(M91,guarnizioni!G:H,2,FALSE)),0)</f>
        <v>0</v>
      </c>
      <c r="O91" s="26"/>
      <c r="P91" s="26">
        <f>IFERROR((VLOOKUP(O91,giranti!H:I,2,FALSE)),0)</f>
        <v>0</v>
      </c>
      <c r="Q91" s="26"/>
      <c r="R91" s="26">
        <f>IFERROR((VLOOKUP(Q91,'IP55'!A:C,3,FALSE)),0)</f>
        <v>0</v>
      </c>
      <c r="S91" s="26">
        <f t="shared" si="14"/>
        <v>2573.59</v>
      </c>
      <c r="T91" s="26">
        <f t="shared" si="18"/>
        <v>0</v>
      </c>
    </row>
    <row r="92" spans="1:20" ht="14.25" customHeight="1" x14ac:dyDescent="0.2">
      <c r="A92" s="167">
        <v>50000100037</v>
      </c>
      <c r="B92" s="22" t="s">
        <v>18</v>
      </c>
      <c r="C92" s="22">
        <v>1.1000000000000001</v>
      </c>
      <c r="D92" s="22">
        <v>1.5</v>
      </c>
      <c r="E92" s="24">
        <v>2635.93</v>
      </c>
      <c r="F92" s="35"/>
      <c r="G92" s="36">
        <f t="shared" si="15"/>
        <v>0</v>
      </c>
      <c r="H92" s="24">
        <f t="shared" si="16"/>
        <v>0</v>
      </c>
      <c r="I92" s="24">
        <f t="shared" si="17"/>
        <v>0</v>
      </c>
      <c r="J92" s="162"/>
      <c r="K92" s="26"/>
      <c r="L92" s="26">
        <f>IFERROR((VLOOKUP(K92,tenute!D:E,2,FALSE)),0)</f>
        <v>0</v>
      </c>
      <c r="M92" s="26"/>
      <c r="N92" s="26">
        <f>IFERROR((VLOOKUP(M92,guarnizioni!G:H,2,FALSE)),0)</f>
        <v>0</v>
      </c>
      <c r="O92" s="26"/>
      <c r="P92" s="26">
        <f>IFERROR((VLOOKUP(O92,giranti!H:I,2,FALSE)),0)</f>
        <v>0</v>
      </c>
      <c r="Q92" s="26"/>
      <c r="R92" s="26">
        <f>IFERROR((VLOOKUP(Q92,'IP55'!A:C,3,FALSE)),0)</f>
        <v>0</v>
      </c>
      <c r="S92" s="26">
        <f t="shared" si="14"/>
        <v>2635.93</v>
      </c>
      <c r="T92" s="26">
        <f t="shared" si="18"/>
        <v>0</v>
      </c>
    </row>
    <row r="93" spans="1:20" ht="14.25" customHeight="1" x14ac:dyDescent="0.2">
      <c r="A93" s="167">
        <v>50000140030</v>
      </c>
      <c r="B93" s="22" t="s">
        <v>19</v>
      </c>
      <c r="C93" s="22">
        <v>1.5</v>
      </c>
      <c r="D93" s="22">
        <v>2</v>
      </c>
      <c r="E93" s="24">
        <v>2712.82</v>
      </c>
      <c r="F93" s="35"/>
      <c r="G93" s="36">
        <f t="shared" si="15"/>
        <v>0</v>
      </c>
      <c r="H93" s="24">
        <f t="shared" si="16"/>
        <v>0</v>
      </c>
      <c r="I93" s="24">
        <f t="shared" si="17"/>
        <v>0</v>
      </c>
      <c r="J93" s="162"/>
      <c r="K93" s="26"/>
      <c r="L93" s="26">
        <f>IFERROR((VLOOKUP(K93,tenute!D:E,2,FALSE)),0)</f>
        <v>0</v>
      </c>
      <c r="M93" s="26"/>
      <c r="N93" s="26">
        <f>IFERROR((VLOOKUP(M93,guarnizioni!G:H,2,FALSE)),0)</f>
        <v>0</v>
      </c>
      <c r="O93" s="26"/>
      <c r="P93" s="26">
        <f>IFERROR((VLOOKUP(O93,giranti!H:I,2,FALSE)),0)</f>
        <v>0</v>
      </c>
      <c r="Q93" s="26"/>
      <c r="R93" s="26">
        <f>IFERROR((VLOOKUP(Q93,'IP55'!A:C,3,FALSE)),0)</f>
        <v>0</v>
      </c>
      <c r="S93" s="26">
        <f t="shared" si="14"/>
        <v>2712.82</v>
      </c>
      <c r="T93" s="26">
        <f t="shared" si="18"/>
        <v>0</v>
      </c>
    </row>
    <row r="94" spans="1:20" ht="14.25" customHeight="1" x14ac:dyDescent="0.2">
      <c r="A94" s="167">
        <v>50000160036</v>
      </c>
      <c r="B94" s="22" t="s">
        <v>20</v>
      </c>
      <c r="C94" s="22">
        <v>1.5</v>
      </c>
      <c r="D94" s="22">
        <v>2</v>
      </c>
      <c r="E94" s="24">
        <v>2737.23</v>
      </c>
      <c r="F94" s="35"/>
      <c r="G94" s="36">
        <f t="shared" si="15"/>
        <v>0</v>
      </c>
      <c r="H94" s="24">
        <f t="shared" si="16"/>
        <v>0</v>
      </c>
      <c r="I94" s="24">
        <f t="shared" si="17"/>
        <v>0</v>
      </c>
      <c r="J94" s="162"/>
      <c r="K94" s="26"/>
      <c r="L94" s="26">
        <f>IFERROR((VLOOKUP(K94,tenute!D:E,2,FALSE)),0)</f>
        <v>0</v>
      </c>
      <c r="M94" s="26"/>
      <c r="N94" s="26">
        <f>IFERROR((VLOOKUP(M94,guarnizioni!G:H,2,FALSE)),0)</f>
        <v>0</v>
      </c>
      <c r="O94" s="26"/>
      <c r="P94" s="26">
        <f>IFERROR((VLOOKUP(O94,giranti!H:I,2,FALSE)),0)</f>
        <v>0</v>
      </c>
      <c r="Q94" s="26"/>
      <c r="R94" s="26">
        <f>IFERROR((VLOOKUP(Q94,'IP55'!A:C,3,FALSE)),0)</f>
        <v>0</v>
      </c>
      <c r="S94" s="26">
        <f t="shared" si="14"/>
        <v>2737.23</v>
      </c>
      <c r="T94" s="26">
        <f t="shared" si="18"/>
        <v>0</v>
      </c>
    </row>
    <row r="95" spans="1:20" ht="14.25" customHeight="1" x14ac:dyDescent="0.2">
      <c r="A95" s="167">
        <v>50000200076</v>
      </c>
      <c r="B95" s="22" t="s">
        <v>21</v>
      </c>
      <c r="C95" s="22">
        <v>2.2000000000000002</v>
      </c>
      <c r="D95" s="22">
        <v>3</v>
      </c>
      <c r="E95" s="24">
        <v>2905.5</v>
      </c>
      <c r="F95" s="35"/>
      <c r="G95" s="36">
        <f t="shared" si="15"/>
        <v>0</v>
      </c>
      <c r="H95" s="24">
        <f t="shared" si="16"/>
        <v>0</v>
      </c>
      <c r="I95" s="24">
        <f t="shared" si="17"/>
        <v>0</v>
      </c>
      <c r="J95" s="162"/>
      <c r="K95" s="26"/>
      <c r="L95" s="26">
        <f>IFERROR((VLOOKUP(K95,tenute!D:E,2,FALSE)),0)</f>
        <v>0</v>
      </c>
      <c r="M95" s="26"/>
      <c r="N95" s="26">
        <f>IFERROR((VLOOKUP(M95,guarnizioni!G:H,2,FALSE)),0)</f>
        <v>0</v>
      </c>
      <c r="O95" s="26"/>
      <c r="P95" s="26">
        <f>IFERROR((VLOOKUP(O95,giranti!H:I,2,FALSE)),0)</f>
        <v>0</v>
      </c>
      <c r="Q95" s="26"/>
      <c r="R95" s="26">
        <f>IFERROR((VLOOKUP(Q95,'IP55'!A:C,3,FALSE)),0)</f>
        <v>0</v>
      </c>
      <c r="S95" s="26">
        <f t="shared" si="14"/>
        <v>2905.5</v>
      </c>
      <c r="T95" s="26">
        <f t="shared" si="18"/>
        <v>0</v>
      </c>
    </row>
    <row r="96" spans="1:20" ht="14.25" customHeight="1" x14ac:dyDescent="0.2">
      <c r="A96" s="167">
        <v>50000240018</v>
      </c>
      <c r="B96" s="22" t="s">
        <v>22</v>
      </c>
      <c r="C96" s="22">
        <v>2.2000000000000002</v>
      </c>
      <c r="D96" s="22">
        <v>3</v>
      </c>
      <c r="E96" s="24">
        <v>3030.93</v>
      </c>
      <c r="F96" s="35"/>
      <c r="G96" s="36">
        <f t="shared" si="15"/>
        <v>0</v>
      </c>
      <c r="H96" s="24">
        <f t="shared" si="16"/>
        <v>0</v>
      </c>
      <c r="I96" s="24">
        <f t="shared" si="17"/>
        <v>0</v>
      </c>
      <c r="J96" s="162"/>
      <c r="K96" s="26"/>
      <c r="L96" s="26">
        <f>IFERROR((VLOOKUP(K96,tenute!D:E,2,FALSE)),0)</f>
        <v>0</v>
      </c>
      <c r="M96" s="26"/>
      <c r="N96" s="26">
        <f>IFERROR((VLOOKUP(M96,guarnizioni!G:H,2,FALSE)),0)</f>
        <v>0</v>
      </c>
      <c r="O96" s="26"/>
      <c r="P96" s="26">
        <f>IFERROR((VLOOKUP(O96,giranti!H:I,2,FALSE)),0)</f>
        <v>0</v>
      </c>
      <c r="Q96" s="26"/>
      <c r="R96" s="26">
        <f>IFERROR((VLOOKUP(Q96,'IP55'!A:C,3,FALSE)),0)</f>
        <v>0</v>
      </c>
      <c r="S96" s="26">
        <f t="shared" si="14"/>
        <v>3030.93</v>
      </c>
      <c r="T96" s="26">
        <f t="shared" si="18"/>
        <v>0</v>
      </c>
    </row>
    <row r="97" spans="1:20" ht="14.25" customHeight="1" x14ac:dyDescent="0.2">
      <c r="A97" s="167">
        <v>50000260044</v>
      </c>
      <c r="B97" s="22" t="s">
        <v>23</v>
      </c>
      <c r="C97" s="22">
        <v>3</v>
      </c>
      <c r="D97" s="22">
        <v>4</v>
      </c>
      <c r="E97" s="24">
        <v>3312.17</v>
      </c>
      <c r="F97" s="35"/>
      <c r="G97" s="36">
        <f t="shared" si="15"/>
        <v>0</v>
      </c>
      <c r="H97" s="24">
        <f t="shared" si="16"/>
        <v>0</v>
      </c>
      <c r="I97" s="24">
        <f t="shared" si="17"/>
        <v>0</v>
      </c>
      <c r="J97" s="162"/>
      <c r="K97" s="26"/>
      <c r="L97" s="26">
        <f>IFERROR((VLOOKUP(K97,tenute!D:E,2,FALSE)),0)</f>
        <v>0</v>
      </c>
      <c r="M97" s="26"/>
      <c r="N97" s="26">
        <f>IFERROR((VLOOKUP(M97,guarnizioni!G:H,2,FALSE)),0)</f>
        <v>0</v>
      </c>
      <c r="O97" s="26"/>
      <c r="P97" s="26">
        <f>IFERROR((VLOOKUP(O97,giranti!H:I,2,FALSE)),0)</f>
        <v>0</v>
      </c>
      <c r="Q97" s="26"/>
      <c r="R97" s="26">
        <f>IFERROR((VLOOKUP(Q97,'IP55'!A:C,3,FALSE)),0)</f>
        <v>0</v>
      </c>
      <c r="S97" s="26">
        <f t="shared" si="14"/>
        <v>3312.17</v>
      </c>
      <c r="T97" s="26">
        <f t="shared" si="18"/>
        <v>0</v>
      </c>
    </row>
    <row r="98" spans="1:20" ht="14.25" customHeight="1" x14ac:dyDescent="0.2">
      <c r="A98" s="167">
        <v>50000300072</v>
      </c>
      <c r="B98" s="22" t="s">
        <v>24</v>
      </c>
      <c r="C98" s="22">
        <v>4</v>
      </c>
      <c r="D98" s="22">
        <v>5.5</v>
      </c>
      <c r="E98" s="24">
        <v>3479.08</v>
      </c>
      <c r="F98" s="35"/>
      <c r="G98" s="36">
        <f t="shared" si="15"/>
        <v>0</v>
      </c>
      <c r="H98" s="24">
        <f t="shared" si="16"/>
        <v>0</v>
      </c>
      <c r="I98" s="24">
        <f t="shared" si="17"/>
        <v>0</v>
      </c>
      <c r="J98" s="162"/>
      <c r="K98" s="26"/>
      <c r="L98" s="26">
        <f>IFERROR((VLOOKUP(K98,tenute!D:E,2,FALSE)),0)</f>
        <v>0</v>
      </c>
      <c r="M98" s="26"/>
      <c r="N98" s="26">
        <f>IFERROR((VLOOKUP(M98,guarnizioni!G:H,2,FALSE)),0)</f>
        <v>0</v>
      </c>
      <c r="O98" s="26"/>
      <c r="P98" s="26">
        <f>IFERROR((VLOOKUP(O98,giranti!H:I,2,FALSE)),0)</f>
        <v>0</v>
      </c>
      <c r="Q98" s="26"/>
      <c r="R98" s="26">
        <f>IFERROR((VLOOKUP(Q98,'IP55'!A:C,3,FALSE)),0)</f>
        <v>0</v>
      </c>
      <c r="S98" s="26">
        <f t="shared" si="14"/>
        <v>3479.08</v>
      </c>
      <c r="T98" s="26">
        <f t="shared" si="18"/>
        <v>0</v>
      </c>
    </row>
    <row r="99" spans="1:20" ht="14.25" customHeight="1" x14ac:dyDescent="0.2">
      <c r="A99" s="167">
        <v>50003030003</v>
      </c>
      <c r="B99" s="22" t="s">
        <v>4925</v>
      </c>
      <c r="C99" s="22">
        <v>2.2000000000000002</v>
      </c>
      <c r="D99" s="22">
        <v>3</v>
      </c>
      <c r="E99" s="24">
        <v>2935.38</v>
      </c>
      <c r="F99" s="35"/>
      <c r="G99" s="36">
        <f t="shared" ref="G99:G104" si="19">IF(F99="",IF($I$8="","",$I$8),F99)</f>
        <v>0</v>
      </c>
      <c r="H99" s="24">
        <f t="shared" ref="H99:H104" si="20">ROUND(E99*(G99),2)</f>
        <v>0</v>
      </c>
      <c r="I99" s="24">
        <f t="shared" ref="I99:I104" si="21">H99*$I$10</f>
        <v>0</v>
      </c>
      <c r="J99" s="162"/>
      <c r="L99" s="26"/>
      <c r="M99" s="26"/>
      <c r="N99" s="26">
        <f>IFERROR((VLOOKUP(M99,guarnizioni!G:H,2,FALSE)),0)</f>
        <v>0</v>
      </c>
      <c r="O99" s="26"/>
      <c r="P99" s="26">
        <f>IFERROR((VLOOKUP(O99,giranti!H:I,2,FALSE)),0)</f>
        <v>0</v>
      </c>
      <c r="Q99" s="26"/>
      <c r="R99" s="26">
        <f>IFERROR((VLOOKUP(Q99,'IP55'!A:C,3,FALSE)),0)</f>
        <v>0</v>
      </c>
      <c r="S99" s="26" t="e">
        <f>E99+#REF!+N99+P99+R99</f>
        <v>#REF!</v>
      </c>
      <c r="T99" s="26" t="e">
        <f t="shared" ref="T99:T104" si="22">S99*$I$8</f>
        <v>#REF!</v>
      </c>
    </row>
    <row r="100" spans="1:20" ht="14.25" customHeight="1" x14ac:dyDescent="0.2">
      <c r="A100" s="167">
        <v>50003050003</v>
      </c>
      <c r="B100" s="22" t="s">
        <v>4926</v>
      </c>
      <c r="C100" s="22">
        <v>3</v>
      </c>
      <c r="D100" s="22">
        <v>4</v>
      </c>
      <c r="E100" s="24">
        <v>3237.72</v>
      </c>
      <c r="F100" s="35"/>
      <c r="G100" s="36">
        <f t="shared" si="19"/>
        <v>0</v>
      </c>
      <c r="H100" s="24">
        <f t="shared" si="20"/>
        <v>0</v>
      </c>
      <c r="I100" s="24">
        <f t="shared" si="21"/>
        <v>0</v>
      </c>
      <c r="J100" s="162"/>
      <c r="K100" s="26"/>
      <c r="L100" s="26"/>
      <c r="M100" s="26"/>
      <c r="N100" s="26">
        <f>IFERROR((VLOOKUP(M100,guarnizioni!G:H,2,FALSE)),0)</f>
        <v>0</v>
      </c>
      <c r="O100" s="26"/>
      <c r="P100" s="26">
        <f>IFERROR((VLOOKUP(O100,giranti!H:I,2,FALSE)),0)</f>
        <v>0</v>
      </c>
      <c r="Q100" s="26"/>
      <c r="R100" s="26">
        <f>IFERROR((VLOOKUP(Q100,'IP55'!A:C,3,FALSE)),0)</f>
        <v>0</v>
      </c>
      <c r="S100" s="26">
        <f>E100+L100+N100+P100+R100</f>
        <v>3237.72</v>
      </c>
      <c r="T100" s="26">
        <f t="shared" si="22"/>
        <v>0</v>
      </c>
    </row>
    <row r="101" spans="1:20" ht="14.25" customHeight="1" x14ac:dyDescent="0.2">
      <c r="A101" s="167">
        <v>50003070003</v>
      </c>
      <c r="B101" s="22" t="s">
        <v>4927</v>
      </c>
      <c r="C101" s="22">
        <v>4</v>
      </c>
      <c r="D101" s="22">
        <v>5.5</v>
      </c>
      <c r="E101" s="24">
        <v>3380.94</v>
      </c>
      <c r="F101" s="35"/>
      <c r="G101" s="36">
        <f t="shared" si="19"/>
        <v>0</v>
      </c>
      <c r="H101" s="24">
        <f t="shared" si="20"/>
        <v>0</v>
      </c>
      <c r="I101" s="24">
        <f t="shared" si="21"/>
        <v>0</v>
      </c>
      <c r="J101" s="162"/>
      <c r="K101" s="26"/>
      <c r="L101" s="26"/>
      <c r="M101" s="26"/>
      <c r="N101" s="26">
        <f>IFERROR((VLOOKUP(M101,guarnizioni!G:H,2,FALSE)),0)</f>
        <v>0</v>
      </c>
      <c r="O101" s="26"/>
      <c r="P101" s="26">
        <f>IFERROR((VLOOKUP(O101,giranti!H:I,2,FALSE)),0)</f>
        <v>0</v>
      </c>
      <c r="Q101" s="26"/>
      <c r="R101" s="26">
        <f>IFERROR((VLOOKUP(Q101,'IP55'!A:C,3,FALSE)),0)</f>
        <v>0</v>
      </c>
      <c r="S101" s="26">
        <f>E101+L101+N101+P101+R101</f>
        <v>3380.94</v>
      </c>
      <c r="T101" s="26">
        <f t="shared" si="22"/>
        <v>0</v>
      </c>
    </row>
    <row r="102" spans="1:20" ht="14.25" customHeight="1" x14ac:dyDescent="0.2">
      <c r="A102" s="167">
        <v>50003090003</v>
      </c>
      <c r="B102" s="22" t="s">
        <v>4928</v>
      </c>
      <c r="C102" s="22">
        <v>4</v>
      </c>
      <c r="D102" s="22">
        <v>5.5</v>
      </c>
      <c r="E102" s="24">
        <v>3530.59</v>
      </c>
      <c r="F102" s="35"/>
      <c r="G102" s="36">
        <f t="shared" si="19"/>
        <v>0</v>
      </c>
      <c r="H102" s="24">
        <f t="shared" si="20"/>
        <v>0</v>
      </c>
      <c r="I102" s="24">
        <f t="shared" si="21"/>
        <v>0</v>
      </c>
      <c r="J102" s="162"/>
      <c r="K102" s="26"/>
      <c r="L102" s="26"/>
      <c r="M102" s="26"/>
      <c r="N102" s="26">
        <f>IFERROR((VLOOKUP(M102,guarnizioni!G:H,2,FALSE)),0)</f>
        <v>0</v>
      </c>
      <c r="O102" s="26"/>
      <c r="P102" s="26">
        <f>IFERROR((VLOOKUP(O102,giranti!H:I,2,FALSE)),0)</f>
        <v>0</v>
      </c>
      <c r="Q102" s="26"/>
      <c r="R102" s="26">
        <f>IFERROR((VLOOKUP(Q102,'IP55'!A:C,3,FALSE)),0)</f>
        <v>0</v>
      </c>
      <c r="S102" s="26">
        <f>E102+L102+N102+P102+R102</f>
        <v>3530.59</v>
      </c>
      <c r="T102" s="26">
        <f t="shared" si="22"/>
        <v>0</v>
      </c>
    </row>
    <row r="103" spans="1:20" ht="14.25" customHeight="1" x14ac:dyDescent="0.2">
      <c r="A103" s="167">
        <v>50003100003</v>
      </c>
      <c r="B103" s="22" t="s">
        <v>4929</v>
      </c>
      <c r="C103" s="22">
        <v>5</v>
      </c>
      <c r="D103" s="22">
        <v>7.5</v>
      </c>
      <c r="E103" s="24">
        <v>4028.93</v>
      </c>
      <c r="F103" s="35"/>
      <c r="G103" s="36">
        <f t="shared" si="19"/>
        <v>0</v>
      </c>
      <c r="H103" s="24">
        <f t="shared" si="20"/>
        <v>0</v>
      </c>
      <c r="I103" s="24">
        <f t="shared" si="21"/>
        <v>0</v>
      </c>
      <c r="J103" s="162"/>
      <c r="K103" s="26"/>
      <c r="L103" s="26"/>
      <c r="M103" s="26"/>
      <c r="N103" s="26">
        <f>IFERROR((VLOOKUP(M103,guarnizioni!G:H,2,FALSE)),0)</f>
        <v>0</v>
      </c>
      <c r="O103" s="26"/>
      <c r="P103" s="26">
        <f>IFERROR((VLOOKUP(O103,giranti!H:I,2,FALSE)),0)</f>
        <v>0</v>
      </c>
      <c r="Q103" s="26"/>
      <c r="R103" s="26">
        <f>IFERROR((VLOOKUP(Q103,'IP55'!A:C,3,FALSE)),0)</f>
        <v>0</v>
      </c>
      <c r="S103" s="26">
        <f>E103+L103+N103+P103+R103</f>
        <v>4028.93</v>
      </c>
      <c r="T103" s="26">
        <f t="shared" si="22"/>
        <v>0</v>
      </c>
    </row>
    <row r="104" spans="1:20" ht="14.25" customHeight="1" x14ac:dyDescent="0.2">
      <c r="A104" s="167">
        <v>50003120003</v>
      </c>
      <c r="B104" s="22" t="s">
        <v>4930</v>
      </c>
      <c r="C104" s="22">
        <v>7.5</v>
      </c>
      <c r="D104" s="22">
        <v>10</v>
      </c>
      <c r="E104" s="24">
        <v>4203.1000000000004</v>
      </c>
      <c r="F104" s="35"/>
      <c r="G104" s="36">
        <f t="shared" si="19"/>
        <v>0</v>
      </c>
      <c r="H104" s="24">
        <f t="shared" si="20"/>
        <v>0</v>
      </c>
      <c r="I104" s="24">
        <f t="shared" si="21"/>
        <v>0</v>
      </c>
      <c r="J104" s="162"/>
      <c r="K104" s="26"/>
      <c r="L104" s="26"/>
      <c r="M104" s="26"/>
      <c r="N104" s="26">
        <f>IFERROR((VLOOKUP(M104,guarnizioni!G:H,2,FALSE)),0)</f>
        <v>0</v>
      </c>
      <c r="O104" s="26"/>
      <c r="P104" s="26">
        <f>IFERROR((VLOOKUP(O104,giranti!H:I,2,FALSE)),0)</f>
        <v>0</v>
      </c>
      <c r="Q104" s="26"/>
      <c r="R104" s="26">
        <f>IFERROR((VLOOKUP(Q104,'IP55'!A:C,3,FALSE)),0)</f>
        <v>0</v>
      </c>
      <c r="S104" s="26">
        <f>E104+L104+N104+P104+R104</f>
        <v>4203.1000000000004</v>
      </c>
      <c r="T104" s="26">
        <f t="shared" si="22"/>
        <v>0</v>
      </c>
    </row>
    <row r="105" spans="1:20" ht="14.25" customHeight="1" x14ac:dyDescent="0.2">
      <c r="A105" s="167">
        <v>50000340016</v>
      </c>
      <c r="B105" s="22" t="s">
        <v>25</v>
      </c>
      <c r="C105" s="22">
        <v>1.1000000000000001</v>
      </c>
      <c r="D105" s="22">
        <v>1.5</v>
      </c>
      <c r="E105" s="24">
        <v>2677.51</v>
      </c>
      <c r="F105" s="35"/>
      <c r="G105" s="36">
        <f t="shared" si="15"/>
        <v>0</v>
      </c>
      <c r="H105" s="24">
        <f t="shared" si="16"/>
        <v>0</v>
      </c>
      <c r="I105" s="24">
        <f t="shared" si="17"/>
        <v>0</v>
      </c>
      <c r="J105" s="162"/>
      <c r="K105" s="26"/>
      <c r="L105" s="26">
        <f>IFERROR((VLOOKUP(K105,tenute!D:E,2,FALSE)),0)</f>
        <v>0</v>
      </c>
      <c r="M105" s="26"/>
      <c r="N105" s="26">
        <f>IFERROR((VLOOKUP(M105,guarnizioni!G:H,2,FALSE)),0)</f>
        <v>0</v>
      </c>
      <c r="O105" s="26"/>
      <c r="P105" s="26">
        <f>IFERROR((VLOOKUP(O105,giranti!H:I,2,FALSE)),0)</f>
        <v>0</v>
      </c>
      <c r="Q105" s="26"/>
      <c r="R105" s="26">
        <f>IFERROR((VLOOKUP(Q105,'IP55'!A:C,3,FALSE)),0)</f>
        <v>0</v>
      </c>
      <c r="S105" s="26">
        <f t="shared" si="14"/>
        <v>2677.51</v>
      </c>
      <c r="T105" s="26">
        <f t="shared" si="18"/>
        <v>0</v>
      </c>
    </row>
    <row r="106" spans="1:20" ht="14.25" customHeight="1" x14ac:dyDescent="0.2">
      <c r="A106" s="167">
        <v>50000380017</v>
      </c>
      <c r="B106" s="22" t="s">
        <v>26</v>
      </c>
      <c r="C106" s="22">
        <v>1.5</v>
      </c>
      <c r="D106" s="22">
        <v>2</v>
      </c>
      <c r="E106" s="24">
        <v>2754.38</v>
      </c>
      <c r="F106" s="35"/>
      <c r="G106" s="36">
        <f t="shared" si="15"/>
        <v>0</v>
      </c>
      <c r="H106" s="24">
        <f t="shared" si="16"/>
        <v>0</v>
      </c>
      <c r="I106" s="24">
        <f t="shared" si="17"/>
        <v>0</v>
      </c>
      <c r="J106" s="162"/>
      <c r="K106" s="26"/>
      <c r="L106" s="26">
        <f>IFERROR((VLOOKUP(K106,tenute!D:E,2,FALSE)),0)</f>
        <v>0</v>
      </c>
      <c r="M106" s="26"/>
      <c r="N106" s="26">
        <f>IFERROR((VLOOKUP(M106,guarnizioni!G:H,2,FALSE)),0)</f>
        <v>0</v>
      </c>
      <c r="O106" s="26"/>
      <c r="P106" s="26">
        <f>IFERROR((VLOOKUP(O106,giranti!H:I,2,FALSE)),0)</f>
        <v>0</v>
      </c>
      <c r="Q106" s="26"/>
      <c r="R106" s="26">
        <f>IFERROR((VLOOKUP(Q106,'IP55'!A:C,3,FALSE)),0)</f>
        <v>0</v>
      </c>
      <c r="S106" s="26">
        <f t="shared" si="14"/>
        <v>2754.38</v>
      </c>
      <c r="T106" s="26">
        <f t="shared" si="18"/>
        <v>0</v>
      </c>
    </row>
    <row r="107" spans="1:20" ht="14.25" customHeight="1" x14ac:dyDescent="0.2">
      <c r="A107" s="167">
        <v>50000420024</v>
      </c>
      <c r="B107" s="22" t="s">
        <v>27</v>
      </c>
      <c r="C107" s="22">
        <v>2.2000000000000002</v>
      </c>
      <c r="D107" s="22">
        <v>3</v>
      </c>
      <c r="E107" s="24">
        <v>2922.68</v>
      </c>
      <c r="F107" s="35"/>
      <c r="G107" s="36">
        <f t="shared" si="15"/>
        <v>0</v>
      </c>
      <c r="H107" s="24">
        <f t="shared" si="16"/>
        <v>0</v>
      </c>
      <c r="I107" s="24">
        <f t="shared" si="17"/>
        <v>0</v>
      </c>
      <c r="J107" s="162"/>
      <c r="K107" s="26"/>
      <c r="L107" s="26">
        <f>IFERROR((VLOOKUP(K107,tenute!D:E,2,FALSE)),0)</f>
        <v>0</v>
      </c>
      <c r="M107" s="26"/>
      <c r="N107" s="26">
        <f>IFERROR((VLOOKUP(M107,guarnizioni!G:H,2,FALSE)),0)</f>
        <v>0</v>
      </c>
      <c r="O107" s="26"/>
      <c r="P107" s="26">
        <f>IFERROR((VLOOKUP(O107,giranti!H:I,2,FALSE)),0)</f>
        <v>0</v>
      </c>
      <c r="Q107" s="26"/>
      <c r="R107" s="26">
        <f>IFERROR((VLOOKUP(Q107,'IP55'!A:C,3,FALSE)),0)</f>
        <v>0</v>
      </c>
      <c r="S107" s="26">
        <f t="shared" si="14"/>
        <v>2922.68</v>
      </c>
      <c r="T107" s="26">
        <f t="shared" si="18"/>
        <v>0</v>
      </c>
    </row>
    <row r="108" spans="1:20" ht="14.25" customHeight="1" x14ac:dyDescent="0.2">
      <c r="A108" s="167">
        <v>50000460013</v>
      </c>
      <c r="B108" s="22" t="s">
        <v>28</v>
      </c>
      <c r="C108" s="22">
        <v>2.2000000000000002</v>
      </c>
      <c r="D108" s="22">
        <v>3</v>
      </c>
      <c r="E108" s="24">
        <v>2976.72</v>
      </c>
      <c r="F108" s="35"/>
      <c r="G108" s="36">
        <f t="shared" si="15"/>
        <v>0</v>
      </c>
      <c r="H108" s="24">
        <f t="shared" si="16"/>
        <v>0</v>
      </c>
      <c r="I108" s="24">
        <f t="shared" si="17"/>
        <v>0</v>
      </c>
      <c r="J108" s="162"/>
      <c r="K108" s="26"/>
      <c r="L108" s="26">
        <f>IFERROR((VLOOKUP(K108,tenute!D:E,2,FALSE)),0)</f>
        <v>0</v>
      </c>
      <c r="M108" s="26"/>
      <c r="N108" s="26">
        <f>IFERROR((VLOOKUP(M108,guarnizioni!G:H,2,FALSE)),0)</f>
        <v>0</v>
      </c>
      <c r="O108" s="26"/>
      <c r="P108" s="26">
        <f>IFERROR((VLOOKUP(O108,giranti!H:I,2,FALSE)),0)</f>
        <v>0</v>
      </c>
      <c r="Q108" s="26"/>
      <c r="R108" s="26">
        <f>IFERROR((VLOOKUP(Q108,'IP55'!A:C,3,FALSE)),0)</f>
        <v>0</v>
      </c>
      <c r="S108" s="26">
        <f t="shared" si="14"/>
        <v>2976.72</v>
      </c>
      <c r="T108" s="26">
        <f t="shared" si="18"/>
        <v>0</v>
      </c>
    </row>
    <row r="109" spans="1:20" ht="14.25" customHeight="1" x14ac:dyDescent="0.2">
      <c r="A109" s="167">
        <v>50000500053</v>
      </c>
      <c r="B109" s="22" t="s">
        <v>29</v>
      </c>
      <c r="C109" s="22">
        <v>3</v>
      </c>
      <c r="D109" s="22">
        <v>4</v>
      </c>
      <c r="E109" s="24">
        <v>3258.43</v>
      </c>
      <c r="F109" s="35"/>
      <c r="G109" s="36">
        <f t="shared" si="15"/>
        <v>0</v>
      </c>
      <c r="H109" s="24">
        <f t="shared" si="16"/>
        <v>0</v>
      </c>
      <c r="I109" s="24">
        <f t="shared" si="17"/>
        <v>0</v>
      </c>
      <c r="J109" s="162"/>
      <c r="K109" s="26"/>
      <c r="L109" s="26">
        <f>IFERROR((VLOOKUP(K109,tenute!D:E,2,FALSE)),0)</f>
        <v>0</v>
      </c>
      <c r="M109" s="26"/>
      <c r="N109" s="26">
        <f>IFERROR((VLOOKUP(M109,guarnizioni!G:H,2,FALSE)),0)</f>
        <v>0</v>
      </c>
      <c r="O109" s="26"/>
      <c r="P109" s="26">
        <f>IFERROR((VLOOKUP(O109,giranti!H:I,2,FALSE)),0)</f>
        <v>0</v>
      </c>
      <c r="Q109" s="26"/>
      <c r="R109" s="26">
        <f>IFERROR((VLOOKUP(Q109,'IP55'!A:C,3,FALSE)),0)</f>
        <v>0</v>
      </c>
      <c r="S109" s="26">
        <f t="shared" si="14"/>
        <v>3258.43</v>
      </c>
      <c r="T109" s="26">
        <f t="shared" si="18"/>
        <v>0</v>
      </c>
    </row>
    <row r="110" spans="1:20" ht="14.25" customHeight="1" x14ac:dyDescent="0.2">
      <c r="A110" s="167">
        <v>50000540071</v>
      </c>
      <c r="B110" s="22" t="s">
        <v>30</v>
      </c>
      <c r="C110" s="22">
        <v>4</v>
      </c>
      <c r="D110" s="22">
        <v>5.5</v>
      </c>
      <c r="E110" s="24">
        <v>3401.65</v>
      </c>
      <c r="F110" s="35"/>
      <c r="G110" s="36">
        <f t="shared" si="15"/>
        <v>0</v>
      </c>
      <c r="H110" s="24">
        <f t="shared" si="16"/>
        <v>0</v>
      </c>
      <c r="I110" s="24">
        <f t="shared" si="17"/>
        <v>0</v>
      </c>
      <c r="J110" s="162"/>
      <c r="K110" s="26"/>
      <c r="L110" s="26">
        <f>IFERROR((VLOOKUP(K110,tenute!D:E,2,FALSE)),0)</f>
        <v>0</v>
      </c>
      <c r="M110" s="26"/>
      <c r="N110" s="26">
        <f>IFERROR((VLOOKUP(M110,guarnizioni!G:H,2,FALSE)),0)</f>
        <v>0</v>
      </c>
      <c r="O110" s="26"/>
      <c r="P110" s="26">
        <f>IFERROR((VLOOKUP(O110,giranti!H:I,2,FALSE)),0)</f>
        <v>0</v>
      </c>
      <c r="Q110" s="26"/>
      <c r="R110" s="26">
        <f>IFERROR((VLOOKUP(Q110,'IP55'!A:C,3,FALSE)),0)</f>
        <v>0</v>
      </c>
      <c r="S110" s="26">
        <f t="shared" si="14"/>
        <v>3401.65</v>
      </c>
      <c r="T110" s="26">
        <f t="shared" si="18"/>
        <v>0</v>
      </c>
    </row>
    <row r="111" spans="1:20" ht="14.25" customHeight="1" x14ac:dyDescent="0.2">
      <c r="A111" s="167">
        <v>50000580104</v>
      </c>
      <c r="B111" s="22" t="s">
        <v>31</v>
      </c>
      <c r="C111" s="22">
        <v>4</v>
      </c>
      <c r="D111" s="22">
        <v>5.5</v>
      </c>
      <c r="E111" s="24">
        <v>3698.01</v>
      </c>
      <c r="F111" s="35"/>
      <c r="G111" s="36">
        <f t="shared" si="15"/>
        <v>0</v>
      </c>
      <c r="H111" s="24">
        <f t="shared" si="16"/>
        <v>0</v>
      </c>
      <c r="I111" s="24">
        <f t="shared" si="17"/>
        <v>0</v>
      </c>
      <c r="J111" s="162"/>
      <c r="K111" s="26"/>
      <c r="L111" s="26">
        <f>IFERROR((VLOOKUP(K111,tenute!D:E,2,FALSE)),0)</f>
        <v>0</v>
      </c>
      <c r="M111" s="26"/>
      <c r="N111" s="26">
        <f>IFERROR((VLOOKUP(M111,guarnizioni!G:H,2,FALSE)),0)</f>
        <v>0</v>
      </c>
      <c r="O111" s="26"/>
      <c r="P111" s="26">
        <f>IFERROR((VLOOKUP(O111,giranti!H:I,2,FALSE)),0)</f>
        <v>0</v>
      </c>
      <c r="Q111" s="26"/>
      <c r="R111" s="26">
        <f>IFERROR((VLOOKUP(Q111,'IP55'!A:C,3,FALSE)),0)</f>
        <v>0</v>
      </c>
      <c r="S111" s="26">
        <f t="shared" si="14"/>
        <v>3698.01</v>
      </c>
      <c r="T111" s="26">
        <f t="shared" si="18"/>
        <v>0</v>
      </c>
    </row>
    <row r="112" spans="1:20" ht="14.25" customHeight="1" x14ac:dyDescent="0.2">
      <c r="A112" s="167">
        <v>50000580028</v>
      </c>
      <c r="B112" s="22" t="s">
        <v>32</v>
      </c>
      <c r="C112" s="22">
        <v>4</v>
      </c>
      <c r="D112" s="22">
        <v>5.5</v>
      </c>
      <c r="E112" s="24">
        <v>3698.01</v>
      </c>
      <c r="F112" s="35"/>
      <c r="G112" s="36">
        <f t="shared" si="15"/>
        <v>0</v>
      </c>
      <c r="H112" s="24">
        <f t="shared" si="16"/>
        <v>0</v>
      </c>
      <c r="I112" s="24">
        <f t="shared" si="17"/>
        <v>0</v>
      </c>
      <c r="J112" s="162"/>
      <c r="K112" s="26"/>
      <c r="L112" s="26">
        <f>IFERROR((VLOOKUP(K112,tenute!D:E,2,FALSE)),0)</f>
        <v>0</v>
      </c>
      <c r="M112" s="26"/>
      <c r="N112" s="26">
        <f>IFERROR((VLOOKUP(M112,guarnizioni!G:H,2,FALSE)),0)</f>
        <v>0</v>
      </c>
      <c r="O112" s="26"/>
      <c r="P112" s="26">
        <f>IFERROR((VLOOKUP(O112,giranti!H:I,2,FALSE)),0)</f>
        <v>0</v>
      </c>
      <c r="Q112" s="26"/>
      <c r="R112" s="26">
        <f>IFERROR((VLOOKUP(Q112,'IP55'!A:C,3,FALSE)),0)</f>
        <v>0</v>
      </c>
      <c r="S112" s="26">
        <f t="shared" si="14"/>
        <v>3698.01</v>
      </c>
      <c r="T112" s="26">
        <f t="shared" si="18"/>
        <v>0</v>
      </c>
    </row>
    <row r="113" spans="1:20" ht="14.25" customHeight="1" x14ac:dyDescent="0.2">
      <c r="A113" s="167">
        <v>50000600007</v>
      </c>
      <c r="B113" s="22" t="s">
        <v>33</v>
      </c>
      <c r="C113" s="22">
        <v>5.5</v>
      </c>
      <c r="D113" s="22">
        <v>7.5</v>
      </c>
      <c r="E113" s="24">
        <v>4060.04</v>
      </c>
      <c r="F113" s="35"/>
      <c r="G113" s="36">
        <f t="shared" si="15"/>
        <v>0</v>
      </c>
      <c r="H113" s="24">
        <f t="shared" si="16"/>
        <v>0</v>
      </c>
      <c r="I113" s="24">
        <f t="shared" si="17"/>
        <v>0</v>
      </c>
      <c r="J113" s="162"/>
      <c r="K113" s="26"/>
      <c r="L113" s="26">
        <f>IFERROR((VLOOKUP(K113,tenute!D:E,2,FALSE)),0)</f>
        <v>0</v>
      </c>
      <c r="M113" s="26"/>
      <c r="N113" s="26">
        <f>IFERROR((VLOOKUP(M113,guarnizioni!G:H,2,FALSE)),0)</f>
        <v>0</v>
      </c>
      <c r="O113" s="26"/>
      <c r="P113" s="26">
        <f>IFERROR((VLOOKUP(O113,giranti!H:I,2,FALSE)),0)</f>
        <v>0</v>
      </c>
      <c r="Q113" s="26"/>
      <c r="R113" s="26">
        <f>IFERROR((VLOOKUP(Q113,'IP55'!A:C,3,FALSE)),0)</f>
        <v>0</v>
      </c>
      <c r="S113" s="26">
        <f t="shared" si="14"/>
        <v>4060.04</v>
      </c>
      <c r="T113" s="26">
        <f t="shared" si="18"/>
        <v>0</v>
      </c>
    </row>
    <row r="114" spans="1:20" ht="14.25" customHeight="1" x14ac:dyDescent="0.2">
      <c r="A114" s="167">
        <v>50000640013</v>
      </c>
      <c r="B114" s="22" t="s">
        <v>34</v>
      </c>
      <c r="C114" s="22">
        <v>5.5</v>
      </c>
      <c r="D114" s="22">
        <v>7.5</v>
      </c>
      <c r="E114" s="24">
        <v>4060.04</v>
      </c>
      <c r="F114" s="35"/>
      <c r="G114" s="36">
        <f t="shared" si="15"/>
        <v>0</v>
      </c>
      <c r="H114" s="24">
        <f t="shared" si="16"/>
        <v>0</v>
      </c>
      <c r="I114" s="24">
        <f t="shared" si="17"/>
        <v>0</v>
      </c>
      <c r="J114" s="162"/>
      <c r="K114" s="26"/>
      <c r="L114" s="26">
        <f>IFERROR((VLOOKUP(K114,tenute!D:E,2,FALSE)),0)</f>
        <v>0</v>
      </c>
      <c r="M114" s="26"/>
      <c r="N114" s="26">
        <f>IFERROR((VLOOKUP(M114,guarnizioni!G:H,2,FALSE)),0)</f>
        <v>0</v>
      </c>
      <c r="O114" s="26"/>
      <c r="P114" s="26">
        <f>IFERROR((VLOOKUP(O114,giranti!H:I,2,FALSE)),0)</f>
        <v>0</v>
      </c>
      <c r="Q114" s="26"/>
      <c r="R114" s="26">
        <f>IFERROR((VLOOKUP(Q114,'IP55'!A:C,3,FALSE)),0)</f>
        <v>0</v>
      </c>
      <c r="S114" s="26">
        <f t="shared" si="14"/>
        <v>4060.04</v>
      </c>
      <c r="T114" s="26">
        <f t="shared" si="18"/>
        <v>0</v>
      </c>
    </row>
    <row r="115" spans="1:20" ht="14.25" customHeight="1" x14ac:dyDescent="0.2">
      <c r="A115" s="167">
        <v>50000660058</v>
      </c>
      <c r="B115" s="22" t="s">
        <v>35</v>
      </c>
      <c r="C115" s="22">
        <v>7.5</v>
      </c>
      <c r="D115" s="22">
        <v>10</v>
      </c>
      <c r="E115" s="24">
        <v>4234.2</v>
      </c>
      <c r="F115" s="35"/>
      <c r="G115" s="36">
        <f t="shared" si="15"/>
        <v>0</v>
      </c>
      <c r="H115" s="24">
        <f t="shared" si="16"/>
        <v>0</v>
      </c>
      <c r="I115" s="24">
        <f t="shared" si="17"/>
        <v>0</v>
      </c>
      <c r="J115" s="162"/>
      <c r="K115" s="26"/>
      <c r="L115" s="26">
        <f>IFERROR((VLOOKUP(K115,tenute!D:E,2,FALSE)),0)</f>
        <v>0</v>
      </c>
      <c r="M115" s="26"/>
      <c r="N115" s="26">
        <f>IFERROR((VLOOKUP(M115,guarnizioni!G:H,2,FALSE)),0)</f>
        <v>0</v>
      </c>
      <c r="O115" s="26"/>
      <c r="P115" s="26">
        <f>IFERROR((VLOOKUP(O115,giranti!H:I,2,FALSE)),0)</f>
        <v>0</v>
      </c>
      <c r="Q115" s="26"/>
      <c r="R115" s="26">
        <f>IFERROR((VLOOKUP(Q115,'IP55'!A:C,3,FALSE)),0)</f>
        <v>0</v>
      </c>
      <c r="S115" s="26">
        <f t="shared" si="14"/>
        <v>4234.2</v>
      </c>
      <c r="T115" s="26">
        <f t="shared" si="18"/>
        <v>0</v>
      </c>
    </row>
    <row r="116" spans="1:20" ht="14.25" customHeight="1" x14ac:dyDescent="0.2">
      <c r="A116" s="167">
        <v>50000700024</v>
      </c>
      <c r="B116" s="22" t="s">
        <v>36</v>
      </c>
      <c r="C116" s="22">
        <v>11</v>
      </c>
      <c r="D116" s="22">
        <v>15</v>
      </c>
      <c r="E116" s="24">
        <v>5203.21</v>
      </c>
      <c r="F116" s="35"/>
      <c r="G116" s="36">
        <f t="shared" si="15"/>
        <v>0</v>
      </c>
      <c r="H116" s="24">
        <f t="shared" si="16"/>
        <v>0</v>
      </c>
      <c r="I116" s="24">
        <f t="shared" si="17"/>
        <v>0</v>
      </c>
      <c r="J116" s="162"/>
      <c r="K116" s="26"/>
      <c r="L116" s="26">
        <f>IFERROR((VLOOKUP(K116,tenute!D:E,2,FALSE)),0)</f>
        <v>0</v>
      </c>
      <c r="M116" s="26"/>
      <c r="N116" s="26">
        <f>IFERROR((VLOOKUP(M116,guarnizioni!G:H,2,FALSE)),0)</f>
        <v>0</v>
      </c>
      <c r="O116" s="26"/>
      <c r="P116" s="26">
        <f>IFERROR((VLOOKUP(O116,giranti!H:I,2,FALSE)),0)</f>
        <v>0</v>
      </c>
      <c r="Q116" s="26"/>
      <c r="R116" s="26">
        <f>IFERROR((VLOOKUP(Q116,'IP55'!A:C,3,FALSE)),0)</f>
        <v>0</v>
      </c>
      <c r="S116" s="26">
        <f t="shared" si="14"/>
        <v>5203.21</v>
      </c>
      <c r="T116" s="26">
        <f t="shared" si="18"/>
        <v>0</v>
      </c>
    </row>
    <row r="117" spans="1:20" ht="14.25" customHeight="1" x14ac:dyDescent="0.2">
      <c r="A117" s="167">
        <v>50000740031</v>
      </c>
      <c r="B117" s="22" t="s">
        <v>37</v>
      </c>
      <c r="C117" s="22">
        <v>11</v>
      </c>
      <c r="D117" s="22">
        <v>15</v>
      </c>
      <c r="E117" s="24">
        <v>5203.21</v>
      </c>
      <c r="F117" s="35"/>
      <c r="G117" s="36">
        <f t="shared" si="15"/>
        <v>0</v>
      </c>
      <c r="H117" s="24">
        <f t="shared" si="16"/>
        <v>0</v>
      </c>
      <c r="I117" s="24">
        <f t="shared" si="17"/>
        <v>0</v>
      </c>
      <c r="J117" s="162"/>
      <c r="K117" s="26"/>
      <c r="L117" s="26">
        <f>IFERROR((VLOOKUP(K117,tenute!D:E,2,FALSE)),0)</f>
        <v>0</v>
      </c>
      <c r="M117" s="26"/>
      <c r="N117" s="26">
        <f>IFERROR((VLOOKUP(M117,guarnizioni!G:H,2,FALSE)),0)</f>
        <v>0</v>
      </c>
      <c r="O117" s="26"/>
      <c r="P117" s="26">
        <f>IFERROR((VLOOKUP(O117,giranti!H:I,2,FALSE)),0)</f>
        <v>0</v>
      </c>
      <c r="Q117" s="26"/>
      <c r="R117" s="26">
        <f>IFERROR((VLOOKUP(Q117,'IP55'!A:C,3,FALSE)),0)</f>
        <v>0</v>
      </c>
      <c r="S117" s="26">
        <f t="shared" si="14"/>
        <v>5203.21</v>
      </c>
      <c r="T117" s="26">
        <f t="shared" si="18"/>
        <v>0</v>
      </c>
    </row>
    <row r="118" spans="1:20" ht="14.25" customHeight="1" x14ac:dyDescent="0.2">
      <c r="A118" s="167">
        <v>50000780039</v>
      </c>
      <c r="B118" s="22" t="s">
        <v>38</v>
      </c>
      <c r="C118" s="22">
        <v>15</v>
      </c>
      <c r="D118" s="22">
        <v>20</v>
      </c>
      <c r="E118" s="24">
        <v>5766.69</v>
      </c>
      <c r="F118" s="35"/>
      <c r="G118" s="36">
        <f t="shared" si="15"/>
        <v>0</v>
      </c>
      <c r="H118" s="24">
        <f t="shared" si="16"/>
        <v>0</v>
      </c>
      <c r="I118" s="24">
        <f t="shared" si="17"/>
        <v>0</v>
      </c>
      <c r="J118" s="162"/>
      <c r="K118" s="26"/>
      <c r="L118" s="26">
        <f>IFERROR((VLOOKUP(K118,tenute!D:E,2,FALSE)),0)</f>
        <v>0</v>
      </c>
      <c r="M118" s="26"/>
      <c r="N118" s="26">
        <f>IFERROR((VLOOKUP(M118,guarnizioni!G:H,2,FALSE)),0)</f>
        <v>0</v>
      </c>
      <c r="O118" s="26"/>
      <c r="P118" s="26">
        <f>IFERROR((VLOOKUP(O118,giranti!H:I,2,FALSE)),0)</f>
        <v>0</v>
      </c>
      <c r="Q118" s="26"/>
      <c r="R118" s="26">
        <f>IFERROR((VLOOKUP(Q118,'IP55'!A:C,3,FALSE)),0)</f>
        <v>0</v>
      </c>
      <c r="S118" s="26">
        <f t="shared" si="14"/>
        <v>5766.69</v>
      </c>
      <c r="T118" s="26">
        <f t="shared" si="18"/>
        <v>0</v>
      </c>
    </row>
    <row r="119" spans="1:20" ht="14.25" customHeight="1" x14ac:dyDescent="0.2">
      <c r="A119" s="167">
        <v>50000820017</v>
      </c>
      <c r="B119" s="22" t="s">
        <v>39</v>
      </c>
      <c r="C119" s="22">
        <v>2.2000000000000002</v>
      </c>
      <c r="D119" s="22">
        <v>3</v>
      </c>
      <c r="E119" s="24">
        <v>2978.3</v>
      </c>
      <c r="F119" s="35"/>
      <c r="G119" s="36">
        <f t="shared" si="15"/>
        <v>0</v>
      </c>
      <c r="H119" s="24">
        <f t="shared" si="16"/>
        <v>0</v>
      </c>
      <c r="I119" s="24">
        <f t="shared" si="17"/>
        <v>0</v>
      </c>
      <c r="J119" s="162"/>
      <c r="K119" s="26"/>
      <c r="L119" s="26">
        <f>IFERROR((VLOOKUP(K119,tenute!D:E,2,FALSE)),0)</f>
        <v>0</v>
      </c>
      <c r="M119" s="26"/>
      <c r="N119" s="26">
        <f>IFERROR((VLOOKUP(M119,guarnizioni!G:H,2,FALSE)),0)</f>
        <v>0</v>
      </c>
      <c r="O119" s="26"/>
      <c r="P119" s="26">
        <f>IFERROR((VLOOKUP(O119,giranti!H:I,2,FALSE)),0)</f>
        <v>0</v>
      </c>
      <c r="Q119" s="26"/>
      <c r="R119" s="26">
        <f>IFERROR((VLOOKUP(Q119,'IP55'!A:C,3,FALSE)),0)</f>
        <v>0</v>
      </c>
      <c r="S119" s="26">
        <f t="shared" si="14"/>
        <v>2978.3</v>
      </c>
      <c r="T119" s="26">
        <f t="shared" si="18"/>
        <v>0</v>
      </c>
    </row>
    <row r="120" spans="1:20" ht="14.25" customHeight="1" x14ac:dyDescent="0.2">
      <c r="A120" s="167">
        <v>50000860020</v>
      </c>
      <c r="B120" s="22" t="s">
        <v>40</v>
      </c>
      <c r="C120" s="22">
        <v>3</v>
      </c>
      <c r="D120" s="22">
        <v>4</v>
      </c>
      <c r="E120" s="24">
        <v>3259.97</v>
      </c>
      <c r="F120" s="35"/>
      <c r="G120" s="36">
        <f t="shared" si="15"/>
        <v>0</v>
      </c>
      <c r="H120" s="24">
        <f t="shared" si="16"/>
        <v>0</v>
      </c>
      <c r="I120" s="24">
        <f t="shared" si="17"/>
        <v>0</v>
      </c>
      <c r="J120" s="162"/>
      <c r="K120" s="26"/>
      <c r="L120" s="26">
        <f>IFERROR((VLOOKUP(K120,tenute!D:E,2,FALSE)),0)</f>
        <v>0</v>
      </c>
      <c r="M120" s="26"/>
      <c r="N120" s="26">
        <f>IFERROR((VLOOKUP(M120,guarnizioni!G:H,2,FALSE)),0)</f>
        <v>0</v>
      </c>
      <c r="O120" s="26"/>
      <c r="P120" s="26">
        <f>IFERROR((VLOOKUP(O120,giranti!H:I,2,FALSE)),0)</f>
        <v>0</v>
      </c>
      <c r="Q120" s="26"/>
      <c r="R120" s="26">
        <f>IFERROR((VLOOKUP(Q120,'IP55'!A:C,3,FALSE)),0)</f>
        <v>0</v>
      </c>
      <c r="S120" s="26">
        <f t="shared" si="14"/>
        <v>3259.97</v>
      </c>
      <c r="T120" s="26">
        <f t="shared" si="18"/>
        <v>0</v>
      </c>
    </row>
    <row r="121" spans="1:20" ht="14.25" customHeight="1" x14ac:dyDescent="0.2">
      <c r="A121" s="167">
        <v>50000900032</v>
      </c>
      <c r="B121" s="22" t="s">
        <v>41</v>
      </c>
      <c r="C121" s="22">
        <v>4</v>
      </c>
      <c r="D121" s="22">
        <v>5.5</v>
      </c>
      <c r="E121" s="24">
        <v>3426.02</v>
      </c>
      <c r="F121" s="35"/>
      <c r="G121" s="36">
        <f t="shared" si="15"/>
        <v>0</v>
      </c>
      <c r="H121" s="24">
        <f t="shared" si="16"/>
        <v>0</v>
      </c>
      <c r="I121" s="24">
        <f t="shared" si="17"/>
        <v>0</v>
      </c>
      <c r="J121" s="162"/>
      <c r="K121" s="26"/>
      <c r="L121" s="26">
        <f>IFERROR((VLOOKUP(K121,tenute!D:E,2,FALSE)),0)</f>
        <v>0</v>
      </c>
      <c r="M121" s="26"/>
      <c r="N121" s="26">
        <f>IFERROR((VLOOKUP(M121,guarnizioni!G:H,2,FALSE)),0)</f>
        <v>0</v>
      </c>
      <c r="O121" s="26"/>
      <c r="P121" s="26">
        <f>IFERROR((VLOOKUP(O121,giranti!H:I,2,FALSE)),0)</f>
        <v>0</v>
      </c>
      <c r="Q121" s="26"/>
      <c r="R121" s="26">
        <f>IFERROR((VLOOKUP(Q121,'IP55'!A:C,3,FALSE)),0)</f>
        <v>0</v>
      </c>
      <c r="S121" s="26">
        <f t="shared" si="14"/>
        <v>3426.02</v>
      </c>
      <c r="T121" s="26">
        <f t="shared" si="18"/>
        <v>0</v>
      </c>
    </row>
    <row r="122" spans="1:20" ht="14.25" customHeight="1" x14ac:dyDescent="0.2">
      <c r="A122" s="167" t="s">
        <v>4931</v>
      </c>
      <c r="B122" s="22" t="s">
        <v>42</v>
      </c>
      <c r="C122" s="22">
        <v>4</v>
      </c>
      <c r="D122" s="22">
        <v>5.5</v>
      </c>
      <c r="E122" s="24">
        <v>3426.02</v>
      </c>
      <c r="F122" s="35"/>
      <c r="G122" s="36">
        <f t="shared" si="15"/>
        <v>0</v>
      </c>
      <c r="H122" s="24">
        <f t="shared" si="16"/>
        <v>0</v>
      </c>
      <c r="I122" s="24">
        <f t="shared" si="17"/>
        <v>0</v>
      </c>
      <c r="J122" s="162"/>
      <c r="K122" s="26"/>
      <c r="L122" s="26">
        <f>IFERROR((VLOOKUP(K122,tenute!D:E,2,FALSE)),0)</f>
        <v>0</v>
      </c>
      <c r="M122" s="26"/>
      <c r="N122" s="26">
        <f>IFERROR((VLOOKUP(M122,guarnizioni!G:H,2,FALSE)),0)</f>
        <v>0</v>
      </c>
      <c r="O122" s="26"/>
      <c r="P122" s="26">
        <f>IFERROR((VLOOKUP(O122,giranti!H:I,2,FALSE)),0)</f>
        <v>0</v>
      </c>
      <c r="Q122" s="26"/>
      <c r="R122" s="26">
        <f>IFERROR((VLOOKUP(Q122,'IP55'!A:C,3,FALSE)),0)</f>
        <v>0</v>
      </c>
      <c r="S122" s="26">
        <f t="shared" si="14"/>
        <v>3426.02</v>
      </c>
      <c r="T122" s="26">
        <f t="shared" si="18"/>
        <v>0</v>
      </c>
    </row>
    <row r="123" spans="1:20" ht="14.25" customHeight="1" x14ac:dyDescent="0.2">
      <c r="A123" s="167">
        <v>50000940038</v>
      </c>
      <c r="B123" s="22" t="s">
        <v>43</v>
      </c>
      <c r="C123" s="22">
        <v>5.5</v>
      </c>
      <c r="D123" s="22">
        <v>7.5</v>
      </c>
      <c r="E123" s="24">
        <v>4013.19</v>
      </c>
      <c r="F123" s="35"/>
      <c r="G123" s="36">
        <f t="shared" si="15"/>
        <v>0</v>
      </c>
      <c r="H123" s="24">
        <f t="shared" si="16"/>
        <v>0</v>
      </c>
      <c r="I123" s="24">
        <f t="shared" si="17"/>
        <v>0</v>
      </c>
      <c r="J123" s="162"/>
      <c r="K123" s="26"/>
      <c r="L123" s="26">
        <f>IFERROR((VLOOKUP(K123,tenute!D:E,2,FALSE)),0)</f>
        <v>0</v>
      </c>
      <c r="M123" s="26"/>
      <c r="N123" s="26">
        <f>IFERROR((VLOOKUP(M123,guarnizioni!G:H,2,FALSE)),0)</f>
        <v>0</v>
      </c>
      <c r="O123" s="26"/>
      <c r="P123" s="26">
        <f>IFERROR((VLOOKUP(O123,giranti!H:I,2,FALSE)),0)</f>
        <v>0</v>
      </c>
      <c r="Q123" s="26"/>
      <c r="R123" s="26">
        <f>IFERROR((VLOOKUP(Q123,'IP55'!A:C,3,FALSE)),0)</f>
        <v>0</v>
      </c>
      <c r="S123" s="26">
        <f t="shared" si="14"/>
        <v>4013.19</v>
      </c>
      <c r="T123" s="26">
        <f t="shared" si="18"/>
        <v>0</v>
      </c>
    </row>
    <row r="124" spans="1:20" ht="14.25" customHeight="1" x14ac:dyDescent="0.2">
      <c r="A124" s="167">
        <v>50000980039</v>
      </c>
      <c r="B124" s="22" t="s">
        <v>44</v>
      </c>
      <c r="C124" s="22">
        <v>7.5</v>
      </c>
      <c r="D124" s="22">
        <v>10</v>
      </c>
      <c r="E124" s="24">
        <v>4186.62</v>
      </c>
      <c r="F124" s="35"/>
      <c r="G124" s="36">
        <f t="shared" si="15"/>
        <v>0</v>
      </c>
      <c r="H124" s="24">
        <f t="shared" si="16"/>
        <v>0</v>
      </c>
      <c r="I124" s="24">
        <f t="shared" si="17"/>
        <v>0</v>
      </c>
      <c r="J124" s="162"/>
      <c r="K124" s="26"/>
      <c r="L124" s="26">
        <f>IFERROR((VLOOKUP(K124,tenute!D:E,2,FALSE)),0)</f>
        <v>0</v>
      </c>
      <c r="M124" s="26"/>
      <c r="N124" s="26">
        <f>IFERROR((VLOOKUP(M124,guarnizioni!G:H,2,FALSE)),0)</f>
        <v>0</v>
      </c>
      <c r="O124" s="26"/>
      <c r="P124" s="26">
        <f>IFERROR((VLOOKUP(O124,giranti!H:I,2,FALSE)),0)</f>
        <v>0</v>
      </c>
      <c r="Q124" s="26"/>
      <c r="R124" s="26">
        <f>IFERROR((VLOOKUP(Q124,'IP55'!A:C,3,FALSE)),0)</f>
        <v>0</v>
      </c>
      <c r="S124" s="26">
        <f t="shared" si="14"/>
        <v>4186.62</v>
      </c>
      <c r="T124" s="26">
        <f t="shared" si="18"/>
        <v>0</v>
      </c>
    </row>
    <row r="125" spans="1:20" ht="14.25" customHeight="1" x14ac:dyDescent="0.2">
      <c r="A125" s="167">
        <v>50001040040</v>
      </c>
      <c r="B125" s="22" t="s">
        <v>45</v>
      </c>
      <c r="C125" s="22">
        <v>11</v>
      </c>
      <c r="D125" s="22">
        <v>15</v>
      </c>
      <c r="E125" s="24">
        <v>4967.09</v>
      </c>
      <c r="F125" s="35"/>
      <c r="G125" s="36">
        <f t="shared" si="15"/>
        <v>0</v>
      </c>
      <c r="H125" s="24">
        <f t="shared" si="16"/>
        <v>0</v>
      </c>
      <c r="I125" s="24">
        <f t="shared" si="17"/>
        <v>0</v>
      </c>
      <c r="J125" s="162"/>
      <c r="K125" s="26"/>
      <c r="L125" s="26">
        <f>IFERROR((VLOOKUP(K125,tenute!D:E,2,FALSE)),0)</f>
        <v>0</v>
      </c>
      <c r="M125" s="26"/>
      <c r="N125" s="26">
        <f>IFERROR((VLOOKUP(M125,guarnizioni!G:H,2,FALSE)),0)</f>
        <v>0</v>
      </c>
      <c r="O125" s="26"/>
      <c r="P125" s="26">
        <f>IFERROR((VLOOKUP(O125,giranti!H:I,2,FALSE)),0)</f>
        <v>0</v>
      </c>
      <c r="Q125" s="26"/>
      <c r="R125" s="26">
        <f>IFERROR((VLOOKUP(Q125,'IP55'!A:C,3,FALSE)),0)</f>
        <v>0</v>
      </c>
      <c r="S125" s="26">
        <f t="shared" si="14"/>
        <v>4967.09</v>
      </c>
      <c r="T125" s="26">
        <f t="shared" si="18"/>
        <v>0</v>
      </c>
    </row>
    <row r="126" spans="1:20" ht="14.25" customHeight="1" x14ac:dyDescent="0.2">
      <c r="A126" s="167">
        <v>50001080056</v>
      </c>
      <c r="B126" s="22" t="s">
        <v>46</v>
      </c>
      <c r="C126" s="22">
        <v>11</v>
      </c>
      <c r="D126" s="22">
        <v>15</v>
      </c>
      <c r="E126" s="24">
        <v>4967.09</v>
      </c>
      <c r="F126" s="35"/>
      <c r="G126" s="36">
        <f t="shared" si="15"/>
        <v>0</v>
      </c>
      <c r="H126" s="24">
        <f t="shared" si="16"/>
        <v>0</v>
      </c>
      <c r="I126" s="24">
        <f t="shared" si="17"/>
        <v>0</v>
      </c>
      <c r="J126" s="162"/>
      <c r="K126" s="26"/>
      <c r="L126" s="26">
        <f>IFERROR((VLOOKUP(K126,tenute!D:E,2,FALSE)),0)</f>
        <v>0</v>
      </c>
      <c r="M126" s="26"/>
      <c r="N126" s="26">
        <f>IFERROR((VLOOKUP(M126,guarnizioni!G:H,2,FALSE)),0)</f>
        <v>0</v>
      </c>
      <c r="O126" s="26"/>
      <c r="P126" s="26">
        <f>IFERROR((VLOOKUP(O126,giranti!H:I,2,FALSE)),0)</f>
        <v>0</v>
      </c>
      <c r="Q126" s="26"/>
      <c r="R126" s="26">
        <f>IFERROR((VLOOKUP(Q126,'IP55'!A:C,3,FALSE)),0)</f>
        <v>0</v>
      </c>
      <c r="S126" s="26">
        <f t="shared" si="14"/>
        <v>4967.09</v>
      </c>
      <c r="T126" s="26">
        <f t="shared" si="18"/>
        <v>0</v>
      </c>
    </row>
    <row r="127" spans="1:20" ht="14.25" customHeight="1" x14ac:dyDescent="0.2">
      <c r="A127" s="167" t="s">
        <v>4932</v>
      </c>
      <c r="B127" s="22" t="s">
        <v>47</v>
      </c>
      <c r="C127" s="22">
        <v>15</v>
      </c>
      <c r="D127" s="22">
        <v>20</v>
      </c>
      <c r="E127" s="24">
        <v>5557.79</v>
      </c>
      <c r="F127" s="35"/>
      <c r="G127" s="36">
        <f t="shared" si="15"/>
        <v>0</v>
      </c>
      <c r="H127" s="24">
        <f t="shared" si="16"/>
        <v>0</v>
      </c>
      <c r="I127" s="24">
        <f t="shared" si="17"/>
        <v>0</v>
      </c>
      <c r="J127" s="162"/>
      <c r="K127" s="26"/>
      <c r="L127" s="26">
        <f>IFERROR((VLOOKUP(K127,tenute!D:E,2,FALSE)),0)</f>
        <v>0</v>
      </c>
      <c r="M127" s="26"/>
      <c r="N127" s="26">
        <f>IFERROR((VLOOKUP(M127,guarnizioni!G:H,2,FALSE)),0)</f>
        <v>0</v>
      </c>
      <c r="O127" s="26"/>
      <c r="P127" s="26">
        <f>IFERROR((VLOOKUP(O127,giranti!H:I,2,FALSE)),0)</f>
        <v>0</v>
      </c>
      <c r="Q127" s="26"/>
      <c r="R127" s="26">
        <f>IFERROR((VLOOKUP(Q127,'IP55'!A:C,3,FALSE)),0)</f>
        <v>0</v>
      </c>
      <c r="S127" s="26">
        <f t="shared" si="14"/>
        <v>5557.79</v>
      </c>
      <c r="T127" s="26">
        <f t="shared" si="18"/>
        <v>0</v>
      </c>
    </row>
    <row r="128" spans="1:20" ht="14.25" customHeight="1" x14ac:dyDescent="0.2">
      <c r="A128" s="167">
        <v>50001120016</v>
      </c>
      <c r="B128" s="22" t="s">
        <v>48</v>
      </c>
      <c r="C128" s="22">
        <v>11</v>
      </c>
      <c r="D128" s="22">
        <v>15</v>
      </c>
      <c r="E128" s="24">
        <v>5296.59</v>
      </c>
      <c r="F128" s="35"/>
      <c r="G128" s="36">
        <f t="shared" ref="G128:G157" si="23">IF(F128="",IF($I$8="","",$I$8),F128)</f>
        <v>0</v>
      </c>
      <c r="H128" s="24">
        <f t="shared" ref="H128:H157" si="24">ROUND(E128*(G128),2)</f>
        <v>0</v>
      </c>
      <c r="I128" s="24">
        <f t="shared" si="17"/>
        <v>0</v>
      </c>
      <c r="J128" s="162"/>
      <c r="K128" s="26"/>
      <c r="L128" s="26">
        <f>IFERROR((VLOOKUP(K128,tenute!D:E,2,FALSE)),0)</f>
        <v>0</v>
      </c>
      <c r="M128" s="26"/>
      <c r="N128" s="26">
        <f>IFERROR((VLOOKUP(M128,guarnizioni!G:H,2,FALSE)),0)</f>
        <v>0</v>
      </c>
      <c r="O128" s="26"/>
      <c r="P128" s="26">
        <f>IFERROR((VLOOKUP(O128,giranti!H:I,2,FALSE)),0)</f>
        <v>0</v>
      </c>
      <c r="Q128" s="26"/>
      <c r="R128" s="26">
        <f>IFERROR((VLOOKUP(Q128,'IP55'!A:C,3,FALSE)),0)</f>
        <v>0</v>
      </c>
      <c r="S128" s="26">
        <f t="shared" si="14"/>
        <v>5296.59</v>
      </c>
      <c r="T128" s="26">
        <f t="shared" si="18"/>
        <v>0</v>
      </c>
    </row>
    <row r="129" spans="1:20" ht="14.25" customHeight="1" x14ac:dyDescent="0.2">
      <c r="A129" s="167">
        <v>50001160026</v>
      </c>
      <c r="B129" s="22" t="s">
        <v>49</v>
      </c>
      <c r="C129" s="22">
        <v>15</v>
      </c>
      <c r="D129" s="22">
        <v>20</v>
      </c>
      <c r="E129" s="24">
        <v>5860.08</v>
      </c>
      <c r="F129" s="35"/>
      <c r="G129" s="36">
        <f t="shared" si="23"/>
        <v>0</v>
      </c>
      <c r="H129" s="24">
        <f t="shared" si="24"/>
        <v>0</v>
      </c>
      <c r="I129" s="24">
        <f t="shared" si="17"/>
        <v>0</v>
      </c>
      <c r="J129" s="162"/>
      <c r="K129" s="26"/>
      <c r="L129" s="26">
        <f>IFERROR((VLOOKUP(K129,tenute!D:E,2,FALSE)),0)</f>
        <v>0</v>
      </c>
      <c r="M129" s="26"/>
      <c r="N129" s="26">
        <f>IFERROR((VLOOKUP(M129,guarnizioni!G:H,2,FALSE)),0)</f>
        <v>0</v>
      </c>
      <c r="O129" s="26"/>
      <c r="P129" s="26">
        <f>IFERROR((VLOOKUP(O129,giranti!H:I,2,FALSE)),0)</f>
        <v>0</v>
      </c>
      <c r="Q129" s="26"/>
      <c r="R129" s="26">
        <f>IFERROR((VLOOKUP(Q129,'IP55'!A:C,3,FALSE)),0)</f>
        <v>0</v>
      </c>
      <c r="S129" s="26">
        <f t="shared" si="14"/>
        <v>5860.08</v>
      </c>
      <c r="T129" s="26">
        <f t="shared" si="18"/>
        <v>0</v>
      </c>
    </row>
    <row r="130" spans="1:20" ht="14.25" customHeight="1" x14ac:dyDescent="0.2">
      <c r="A130" s="167">
        <v>50001200056</v>
      </c>
      <c r="B130" s="22" t="s">
        <v>50</v>
      </c>
      <c r="C130" s="22">
        <v>18.5</v>
      </c>
      <c r="D130" s="22">
        <v>25</v>
      </c>
      <c r="E130" s="24">
        <v>6327.81</v>
      </c>
      <c r="F130" s="35"/>
      <c r="G130" s="36">
        <f t="shared" si="23"/>
        <v>0</v>
      </c>
      <c r="H130" s="24">
        <f t="shared" si="24"/>
        <v>0</v>
      </c>
      <c r="I130" s="24">
        <f t="shared" si="17"/>
        <v>0</v>
      </c>
      <c r="J130" s="162"/>
      <c r="K130" s="26"/>
      <c r="L130" s="26">
        <f>IFERROR((VLOOKUP(K130,tenute!D:E,2,FALSE)),0)</f>
        <v>0</v>
      </c>
      <c r="M130" s="26"/>
      <c r="N130" s="26">
        <f>IFERROR((VLOOKUP(M130,guarnizioni!G:H,2,FALSE)),0)</f>
        <v>0</v>
      </c>
      <c r="O130" s="26"/>
      <c r="P130" s="26">
        <f>IFERROR((VLOOKUP(O130,giranti!H:I,2,FALSE)),0)</f>
        <v>0</v>
      </c>
      <c r="Q130" s="26"/>
      <c r="R130" s="26">
        <f>IFERROR((VLOOKUP(Q130,'IP55'!A:C,3,FALSE)),0)</f>
        <v>0</v>
      </c>
      <c r="S130" s="26">
        <f t="shared" si="14"/>
        <v>6327.81</v>
      </c>
      <c r="T130" s="26">
        <f t="shared" si="18"/>
        <v>0</v>
      </c>
    </row>
    <row r="131" spans="1:20" ht="14.25" customHeight="1" x14ac:dyDescent="0.2">
      <c r="A131" s="167" t="s">
        <v>4933</v>
      </c>
      <c r="B131" s="22" t="s">
        <v>51</v>
      </c>
      <c r="C131" s="22">
        <v>22</v>
      </c>
      <c r="D131" s="22">
        <v>30</v>
      </c>
      <c r="E131" s="24">
        <v>7357.62</v>
      </c>
      <c r="F131" s="35"/>
      <c r="G131" s="36">
        <f t="shared" si="23"/>
        <v>0</v>
      </c>
      <c r="H131" s="24">
        <f t="shared" si="24"/>
        <v>0</v>
      </c>
      <c r="I131" s="24">
        <f t="shared" si="17"/>
        <v>0</v>
      </c>
      <c r="J131" s="162"/>
      <c r="K131" s="26"/>
      <c r="L131" s="26">
        <f>IFERROR((VLOOKUP(K131,tenute!D:E,2,FALSE)),0)</f>
        <v>0</v>
      </c>
      <c r="M131" s="26"/>
      <c r="N131" s="26">
        <f>IFERROR((VLOOKUP(M131,guarnizioni!G:H,2,FALSE)),0)</f>
        <v>0</v>
      </c>
      <c r="O131" s="26"/>
      <c r="P131" s="26">
        <f>IFERROR((VLOOKUP(O131,giranti!H:I,2,FALSE)),0)</f>
        <v>0</v>
      </c>
      <c r="Q131" s="26"/>
      <c r="R131" s="26">
        <f>IFERROR((VLOOKUP(Q131,'IP55'!A:C,3,FALSE)),0)</f>
        <v>0</v>
      </c>
      <c r="S131" s="26">
        <f t="shared" si="14"/>
        <v>7357.62</v>
      </c>
      <c r="T131" s="26">
        <f t="shared" si="18"/>
        <v>0</v>
      </c>
    </row>
    <row r="132" spans="1:20" ht="14.25" customHeight="1" x14ac:dyDescent="0.2">
      <c r="A132" s="167">
        <v>50001241002</v>
      </c>
      <c r="B132" s="22" t="s">
        <v>3017</v>
      </c>
      <c r="C132" s="22">
        <v>4</v>
      </c>
      <c r="D132" s="22">
        <v>5.5</v>
      </c>
      <c r="E132" s="24">
        <v>3727.61</v>
      </c>
      <c r="F132" s="35"/>
      <c r="G132" s="36">
        <f t="shared" si="23"/>
        <v>0</v>
      </c>
      <c r="H132" s="24">
        <f t="shared" si="24"/>
        <v>0</v>
      </c>
      <c r="I132" s="24">
        <f t="shared" si="17"/>
        <v>0</v>
      </c>
      <c r="J132" s="162"/>
      <c r="K132" s="26"/>
      <c r="L132" s="26">
        <f>IFERROR((VLOOKUP(K132,tenute!D:E,2,FALSE)),0)</f>
        <v>0</v>
      </c>
      <c r="M132" s="26"/>
      <c r="N132" s="26">
        <f>IFERROR((VLOOKUP(M132,guarnizioni!G:H,2,FALSE)),0)</f>
        <v>0</v>
      </c>
      <c r="O132" s="26"/>
      <c r="P132" s="26">
        <f>IFERROR((VLOOKUP(O132,giranti!H:I,2,FALSE)),0)</f>
        <v>0</v>
      </c>
      <c r="Q132" s="26"/>
      <c r="R132" s="26">
        <f>IFERROR((VLOOKUP(Q132,'IP55'!A:C,3,FALSE)),0)</f>
        <v>0</v>
      </c>
      <c r="S132" s="26">
        <f t="shared" si="14"/>
        <v>3727.61</v>
      </c>
      <c r="T132" s="26">
        <f t="shared" si="18"/>
        <v>0</v>
      </c>
    </row>
    <row r="133" spans="1:20" ht="14.25" customHeight="1" x14ac:dyDescent="0.2">
      <c r="A133" s="167">
        <v>50001281008</v>
      </c>
      <c r="B133" s="22" t="s">
        <v>3018</v>
      </c>
      <c r="C133" s="22">
        <v>5.5</v>
      </c>
      <c r="D133" s="22">
        <v>7.5</v>
      </c>
      <c r="E133" s="24">
        <v>4089.6</v>
      </c>
      <c r="F133" s="35"/>
      <c r="G133" s="36">
        <f t="shared" si="23"/>
        <v>0</v>
      </c>
      <c r="H133" s="24">
        <f t="shared" si="24"/>
        <v>0</v>
      </c>
      <c r="I133" s="24">
        <f t="shared" si="17"/>
        <v>0</v>
      </c>
      <c r="J133" s="162"/>
      <c r="K133" s="26"/>
      <c r="L133" s="26">
        <f>IFERROR((VLOOKUP(K133,tenute!D:E,2,FALSE)),0)</f>
        <v>0</v>
      </c>
      <c r="M133" s="26"/>
      <c r="N133" s="26">
        <f>IFERROR((VLOOKUP(M133,guarnizioni!G:H,2,FALSE)),0)</f>
        <v>0</v>
      </c>
      <c r="O133" s="26"/>
      <c r="P133" s="26">
        <f>IFERROR((VLOOKUP(O133,giranti!H:I,2,FALSE)),0)</f>
        <v>0</v>
      </c>
      <c r="Q133" s="26"/>
      <c r="R133" s="26">
        <f>IFERROR((VLOOKUP(Q133,'IP55'!A:C,3,FALSE)),0)</f>
        <v>0</v>
      </c>
      <c r="S133" s="26">
        <f t="shared" si="14"/>
        <v>4089.6</v>
      </c>
      <c r="T133" s="26">
        <f t="shared" si="18"/>
        <v>0</v>
      </c>
    </row>
    <row r="134" spans="1:20" ht="14.25" customHeight="1" x14ac:dyDescent="0.2">
      <c r="A134" s="167">
        <v>50001321004</v>
      </c>
      <c r="B134" s="22" t="s">
        <v>3019</v>
      </c>
      <c r="C134" s="22">
        <v>7.5</v>
      </c>
      <c r="D134" s="22">
        <v>10</v>
      </c>
      <c r="E134" s="24">
        <v>4263.05</v>
      </c>
      <c r="F134" s="35"/>
      <c r="G134" s="36">
        <f t="shared" si="23"/>
        <v>0</v>
      </c>
      <c r="H134" s="24">
        <f t="shared" si="24"/>
        <v>0</v>
      </c>
      <c r="I134" s="24">
        <f t="shared" si="17"/>
        <v>0</v>
      </c>
      <c r="J134" s="162"/>
      <c r="K134" s="26"/>
      <c r="L134" s="26">
        <f>IFERROR((VLOOKUP(K134,tenute!D:E,2,FALSE)),0)</f>
        <v>0</v>
      </c>
      <c r="M134" s="26"/>
      <c r="N134" s="26">
        <f>IFERROR((VLOOKUP(M134,guarnizioni!G:H,2,FALSE)),0)</f>
        <v>0</v>
      </c>
      <c r="O134" s="26"/>
      <c r="P134" s="26">
        <f>IFERROR((VLOOKUP(O134,giranti!H:I,2,FALSE)),0)</f>
        <v>0</v>
      </c>
      <c r="Q134" s="26"/>
      <c r="R134" s="26">
        <f>IFERROR((VLOOKUP(Q134,'IP55'!A:C,3,FALSE)),0)</f>
        <v>0</v>
      </c>
      <c r="S134" s="26">
        <f t="shared" si="14"/>
        <v>4263.05</v>
      </c>
      <c r="T134" s="26">
        <f t="shared" si="18"/>
        <v>0</v>
      </c>
    </row>
    <row r="135" spans="1:20" ht="14.25" customHeight="1" x14ac:dyDescent="0.2">
      <c r="A135" s="167">
        <v>50001381003</v>
      </c>
      <c r="B135" s="22" t="s">
        <v>3020</v>
      </c>
      <c r="C135" s="22">
        <v>7.5</v>
      </c>
      <c r="D135" s="22">
        <v>10</v>
      </c>
      <c r="E135" s="24">
        <v>4276.6499999999996</v>
      </c>
      <c r="F135" s="35"/>
      <c r="G135" s="36">
        <f t="shared" si="23"/>
        <v>0</v>
      </c>
      <c r="H135" s="24">
        <f t="shared" si="24"/>
        <v>0</v>
      </c>
      <c r="I135" s="24">
        <f t="shared" si="17"/>
        <v>0</v>
      </c>
      <c r="J135" s="162"/>
      <c r="K135" s="26"/>
      <c r="L135" s="26">
        <f>IFERROR((VLOOKUP(K135,tenute!D:E,2,FALSE)),0)</f>
        <v>0</v>
      </c>
      <c r="M135" s="26"/>
      <c r="N135" s="26">
        <f>IFERROR((VLOOKUP(M135,guarnizioni!G:H,2,FALSE)),0)</f>
        <v>0</v>
      </c>
      <c r="O135" s="26"/>
      <c r="P135" s="26">
        <f>IFERROR((VLOOKUP(O135,giranti!H:I,2,FALSE)),0)</f>
        <v>0</v>
      </c>
      <c r="Q135" s="26"/>
      <c r="R135" s="26">
        <f>IFERROR((VLOOKUP(Q135,'IP55'!A:C,3,FALSE)),0)</f>
        <v>0</v>
      </c>
      <c r="S135" s="26">
        <f t="shared" si="14"/>
        <v>4276.6499999999996</v>
      </c>
      <c r="T135" s="26">
        <f t="shared" si="18"/>
        <v>0</v>
      </c>
    </row>
    <row r="136" spans="1:20" ht="14.25" customHeight="1" x14ac:dyDescent="0.2">
      <c r="A136" s="167">
        <v>50001401006</v>
      </c>
      <c r="B136" s="22" t="s">
        <v>3021</v>
      </c>
      <c r="C136" s="22">
        <v>11</v>
      </c>
      <c r="D136" s="22">
        <v>15</v>
      </c>
      <c r="E136" s="24">
        <v>4951.82</v>
      </c>
      <c r="F136" s="35"/>
      <c r="G136" s="36">
        <f t="shared" si="23"/>
        <v>0</v>
      </c>
      <c r="H136" s="24">
        <f t="shared" si="24"/>
        <v>0</v>
      </c>
      <c r="I136" s="24">
        <f t="shared" si="17"/>
        <v>0</v>
      </c>
      <c r="J136" s="162"/>
      <c r="K136" s="26"/>
      <c r="L136" s="26">
        <f>IFERROR((VLOOKUP(K136,tenute!D:E,2,FALSE)),0)</f>
        <v>0</v>
      </c>
      <c r="M136" s="26"/>
      <c r="N136" s="26">
        <f>IFERROR((VLOOKUP(M136,guarnizioni!G:H,2,FALSE)),0)</f>
        <v>0</v>
      </c>
      <c r="O136" s="26"/>
      <c r="P136" s="26">
        <f>IFERROR((VLOOKUP(O136,giranti!H:I,2,FALSE)),0)</f>
        <v>0</v>
      </c>
      <c r="Q136" s="26"/>
      <c r="R136" s="26">
        <f>IFERROR((VLOOKUP(Q136,'IP55'!A:C,3,FALSE)),0)</f>
        <v>0</v>
      </c>
      <c r="S136" s="26">
        <f t="shared" si="14"/>
        <v>4951.82</v>
      </c>
      <c r="T136" s="26">
        <f t="shared" si="18"/>
        <v>0</v>
      </c>
    </row>
    <row r="137" spans="1:20" ht="14.25" customHeight="1" x14ac:dyDescent="0.2">
      <c r="A137" s="167">
        <v>50001441003</v>
      </c>
      <c r="B137" s="22" t="s">
        <v>3022</v>
      </c>
      <c r="C137" s="22">
        <v>11</v>
      </c>
      <c r="D137" s="22">
        <v>15</v>
      </c>
      <c r="E137" s="24">
        <v>4951.82</v>
      </c>
      <c r="F137" s="35"/>
      <c r="G137" s="36">
        <f t="shared" si="23"/>
        <v>0</v>
      </c>
      <c r="H137" s="24">
        <f t="shared" si="24"/>
        <v>0</v>
      </c>
      <c r="I137" s="24">
        <f t="shared" si="17"/>
        <v>0</v>
      </c>
      <c r="J137" s="162"/>
      <c r="K137" s="26"/>
      <c r="L137" s="26">
        <f>IFERROR((VLOOKUP(K137,tenute!D:E,2,FALSE)),0)</f>
        <v>0</v>
      </c>
      <c r="M137" s="26"/>
      <c r="N137" s="26">
        <f>IFERROR((VLOOKUP(M137,guarnizioni!G:H,2,FALSE)),0)</f>
        <v>0</v>
      </c>
      <c r="O137" s="26"/>
      <c r="P137" s="26">
        <f>IFERROR((VLOOKUP(O137,giranti!H:I,2,FALSE)),0)</f>
        <v>0</v>
      </c>
      <c r="Q137" s="26"/>
      <c r="R137" s="26">
        <f>IFERROR((VLOOKUP(Q137,'IP55'!A:C,3,FALSE)),0)</f>
        <v>0</v>
      </c>
      <c r="S137" s="26">
        <f t="shared" si="14"/>
        <v>4951.82</v>
      </c>
      <c r="T137" s="26">
        <f t="shared" si="18"/>
        <v>0</v>
      </c>
    </row>
    <row r="138" spans="1:20" ht="14.25" customHeight="1" x14ac:dyDescent="0.2">
      <c r="A138" s="167" t="s">
        <v>4934</v>
      </c>
      <c r="B138" s="22" t="s">
        <v>2347</v>
      </c>
      <c r="C138" s="22">
        <v>15</v>
      </c>
      <c r="D138" s="22">
        <v>20</v>
      </c>
      <c r="E138" s="24">
        <v>5517</v>
      </c>
      <c r="F138" s="35"/>
      <c r="G138" s="36">
        <f t="shared" si="23"/>
        <v>0</v>
      </c>
      <c r="H138" s="24">
        <f t="shared" si="24"/>
        <v>0</v>
      </c>
      <c r="I138" s="24">
        <f t="shared" si="17"/>
        <v>0</v>
      </c>
      <c r="J138" s="162"/>
      <c r="K138" s="26"/>
      <c r="L138" s="26">
        <f>IFERROR((VLOOKUP(K138,tenute!D:E,2,FALSE)),0)</f>
        <v>0</v>
      </c>
      <c r="M138" s="26"/>
      <c r="N138" s="26">
        <f>IFERROR((VLOOKUP(M138,guarnizioni!G:H,2,FALSE)),0)</f>
        <v>0</v>
      </c>
      <c r="O138" s="26"/>
      <c r="P138" s="26">
        <f>IFERROR((VLOOKUP(O138,giranti!H:I,2,FALSE)),0)</f>
        <v>0</v>
      </c>
      <c r="Q138" s="26"/>
      <c r="R138" s="26">
        <f>IFERROR((VLOOKUP(Q138,'IP55'!A:C,3,FALSE)),0)</f>
        <v>0</v>
      </c>
      <c r="S138" s="26">
        <f t="shared" si="14"/>
        <v>5517</v>
      </c>
      <c r="T138" s="26">
        <f t="shared" si="18"/>
        <v>0</v>
      </c>
    </row>
    <row r="139" spans="1:20" ht="14.25" customHeight="1" x14ac:dyDescent="0.2">
      <c r="A139" s="167">
        <v>50001481006</v>
      </c>
      <c r="B139" s="22" t="s">
        <v>3023</v>
      </c>
      <c r="C139" s="22">
        <v>15</v>
      </c>
      <c r="D139" s="22">
        <v>20</v>
      </c>
      <c r="E139" s="24">
        <v>5517</v>
      </c>
      <c r="F139" s="35"/>
      <c r="G139" s="36">
        <f>IF(F139="",IF($I$8="","",$I$8),F139)</f>
        <v>0</v>
      </c>
      <c r="H139" s="24">
        <f>ROUND(E139*(G139),2)</f>
        <v>0</v>
      </c>
      <c r="I139" s="24">
        <f t="shared" si="17"/>
        <v>0</v>
      </c>
      <c r="J139" s="162"/>
      <c r="K139" s="26"/>
      <c r="L139" s="26">
        <f>IFERROR((VLOOKUP(K139,tenute!D:E,2,FALSE)),0)</f>
        <v>0</v>
      </c>
      <c r="M139" s="26"/>
      <c r="N139" s="26">
        <f>IFERROR((VLOOKUP(M139,guarnizioni!G:H,2,FALSE)),0)</f>
        <v>0</v>
      </c>
      <c r="O139" s="26"/>
      <c r="P139" s="26">
        <f>IFERROR((VLOOKUP(O139,giranti!H:I,2,FALSE)),0)</f>
        <v>0</v>
      </c>
      <c r="Q139" s="26"/>
      <c r="R139" s="26">
        <f>IFERROR((VLOOKUP(Q139,'IP55'!A:C,3,FALSE)),0)</f>
        <v>0</v>
      </c>
      <c r="S139" s="26">
        <f t="shared" si="14"/>
        <v>5517</v>
      </c>
      <c r="T139" s="26">
        <f t="shared" si="18"/>
        <v>0</v>
      </c>
    </row>
    <row r="140" spans="1:20" ht="14.25" customHeight="1" x14ac:dyDescent="0.2">
      <c r="A140" s="167">
        <v>50001521004</v>
      </c>
      <c r="B140" s="22" t="s">
        <v>4260</v>
      </c>
      <c r="C140" s="22">
        <v>15</v>
      </c>
      <c r="D140" s="22">
        <v>20</v>
      </c>
      <c r="E140" s="24">
        <v>5683.45</v>
      </c>
      <c r="F140" s="35"/>
      <c r="G140" s="36">
        <f t="shared" si="23"/>
        <v>0</v>
      </c>
      <c r="H140" s="24">
        <f t="shared" si="24"/>
        <v>0</v>
      </c>
      <c r="I140" s="24">
        <f t="shared" si="17"/>
        <v>0</v>
      </c>
      <c r="J140" s="162"/>
      <c r="K140" s="26"/>
      <c r="L140" s="26">
        <f>IFERROR((VLOOKUP(K140,tenute!D:E,2,FALSE)),0)</f>
        <v>0</v>
      </c>
      <c r="M140" s="26"/>
      <c r="N140" s="26">
        <f>IFERROR((VLOOKUP(M140,guarnizioni!G:H,2,FALSE)),0)</f>
        <v>0</v>
      </c>
      <c r="O140" s="26"/>
      <c r="P140" s="26">
        <f>IFERROR((VLOOKUP(O140,giranti!H:I,2,FALSE)),0)</f>
        <v>0</v>
      </c>
      <c r="Q140" s="26"/>
      <c r="R140" s="26">
        <f>IFERROR((VLOOKUP(Q140,'IP55'!A:C,3,FALSE)),0)</f>
        <v>0</v>
      </c>
      <c r="S140" s="26">
        <f t="shared" si="14"/>
        <v>5683.45</v>
      </c>
      <c r="T140" s="26">
        <f t="shared" si="18"/>
        <v>0</v>
      </c>
    </row>
    <row r="141" spans="1:20" ht="14.25" customHeight="1" x14ac:dyDescent="0.2">
      <c r="A141" s="167">
        <v>50001541003</v>
      </c>
      <c r="B141" s="22" t="s">
        <v>4261</v>
      </c>
      <c r="C141" s="22">
        <v>18.5</v>
      </c>
      <c r="D141" s="22">
        <v>25</v>
      </c>
      <c r="E141" s="24">
        <v>6151.17</v>
      </c>
      <c r="F141" s="35"/>
      <c r="G141" s="36">
        <f t="shared" si="23"/>
        <v>0</v>
      </c>
      <c r="H141" s="24">
        <f t="shared" si="24"/>
        <v>0</v>
      </c>
      <c r="I141" s="24">
        <f t="shared" si="17"/>
        <v>0</v>
      </c>
      <c r="J141" s="162"/>
      <c r="K141" s="26"/>
      <c r="L141" s="26">
        <f>IFERROR((VLOOKUP(K141,tenute!D:E,2,FALSE)),0)</f>
        <v>0</v>
      </c>
      <c r="M141" s="26"/>
      <c r="N141" s="26">
        <f>IFERROR((VLOOKUP(M141,guarnizioni!G:H,2,FALSE)),0)</f>
        <v>0</v>
      </c>
      <c r="O141" s="26"/>
      <c r="P141" s="26">
        <f>IFERROR((VLOOKUP(O141,giranti!H:I,2,FALSE)),0)</f>
        <v>0</v>
      </c>
      <c r="Q141" s="26"/>
      <c r="R141" s="26">
        <f>IFERROR((VLOOKUP(Q141,'IP55'!A:C,3,FALSE)),0)</f>
        <v>0</v>
      </c>
      <c r="S141" s="26">
        <f t="shared" si="14"/>
        <v>6151.17</v>
      </c>
      <c r="T141" s="26">
        <f t="shared" si="18"/>
        <v>0</v>
      </c>
    </row>
    <row r="142" spans="1:20" ht="14.25" customHeight="1" x14ac:dyDescent="0.2">
      <c r="A142" s="167">
        <v>50001581004</v>
      </c>
      <c r="B142" s="22" t="s">
        <v>4262</v>
      </c>
      <c r="C142" s="22">
        <v>22</v>
      </c>
      <c r="D142" s="22">
        <v>30</v>
      </c>
      <c r="E142" s="24">
        <v>7102.85</v>
      </c>
      <c r="F142" s="35"/>
      <c r="G142" s="36">
        <f t="shared" si="23"/>
        <v>0</v>
      </c>
      <c r="H142" s="24">
        <f t="shared" si="24"/>
        <v>0</v>
      </c>
      <c r="I142" s="24">
        <f t="shared" si="17"/>
        <v>0</v>
      </c>
      <c r="J142" s="162"/>
      <c r="K142" s="26"/>
      <c r="L142" s="26">
        <f>IFERROR((VLOOKUP(K142,tenute!D:E,2,FALSE)),0)</f>
        <v>0</v>
      </c>
      <c r="M142" s="26"/>
      <c r="N142" s="26">
        <f>IFERROR((VLOOKUP(M142,guarnizioni!G:H,2,FALSE)),0)</f>
        <v>0</v>
      </c>
      <c r="O142" s="26"/>
      <c r="P142" s="26">
        <f>IFERROR((VLOOKUP(O142,giranti!H:I,2,FALSE)),0)</f>
        <v>0</v>
      </c>
      <c r="Q142" s="26"/>
      <c r="R142" s="26">
        <f>IFERROR((VLOOKUP(Q142,'IP55'!A:C,3,FALSE)),0)</f>
        <v>0</v>
      </c>
      <c r="S142" s="26">
        <f t="shared" si="14"/>
        <v>7102.85</v>
      </c>
      <c r="T142" s="26">
        <f t="shared" si="18"/>
        <v>0</v>
      </c>
    </row>
    <row r="143" spans="1:20" ht="14.25" customHeight="1" x14ac:dyDescent="0.2">
      <c r="A143" s="167">
        <v>50001621005</v>
      </c>
      <c r="B143" s="22" t="s">
        <v>4263</v>
      </c>
      <c r="C143" s="22">
        <v>22</v>
      </c>
      <c r="D143" s="22">
        <v>30</v>
      </c>
      <c r="E143" s="24">
        <v>8266.2199999999993</v>
      </c>
      <c r="F143" s="35"/>
      <c r="G143" s="36">
        <f t="shared" si="23"/>
        <v>0</v>
      </c>
      <c r="H143" s="24">
        <f t="shared" si="24"/>
        <v>0</v>
      </c>
      <c r="I143" s="24">
        <f t="shared" si="17"/>
        <v>0</v>
      </c>
      <c r="J143" s="162"/>
      <c r="K143" s="26"/>
      <c r="L143" s="26">
        <f>IFERROR((VLOOKUP(K143,tenute!D:E,2,FALSE)),0)</f>
        <v>0</v>
      </c>
      <c r="M143" s="26"/>
      <c r="N143" s="26">
        <f>IFERROR((VLOOKUP(M143,guarnizioni!G:H,2,FALSE)),0)</f>
        <v>0</v>
      </c>
      <c r="O143" s="26"/>
      <c r="P143" s="26">
        <f>IFERROR((VLOOKUP(O143,giranti!H:I,2,FALSE)),0)</f>
        <v>0</v>
      </c>
      <c r="Q143" s="26"/>
      <c r="R143" s="26">
        <f>IFERROR((VLOOKUP(Q143,'IP55'!A:C,3,FALSE)),0)</f>
        <v>0</v>
      </c>
      <c r="S143" s="26">
        <f t="shared" si="14"/>
        <v>8266.2199999999993</v>
      </c>
      <c r="T143" s="26">
        <f t="shared" si="18"/>
        <v>0</v>
      </c>
    </row>
    <row r="144" spans="1:20" ht="14.25" customHeight="1" x14ac:dyDescent="0.2">
      <c r="A144" s="167">
        <v>50001641005</v>
      </c>
      <c r="B144" s="22" t="s">
        <v>4264</v>
      </c>
      <c r="C144" s="22">
        <v>30</v>
      </c>
      <c r="D144" s="22">
        <v>40</v>
      </c>
      <c r="E144" s="24">
        <v>9638.2900000000009</v>
      </c>
      <c r="F144" s="35"/>
      <c r="G144" s="36">
        <f>IF(F144="",IF($I$8="","",$I$8),F144)</f>
        <v>0</v>
      </c>
      <c r="H144" s="24">
        <f>ROUND(E144*(G144),2)</f>
        <v>0</v>
      </c>
      <c r="I144" s="24">
        <f>H144*$I$10</f>
        <v>0</v>
      </c>
      <c r="J144" s="162"/>
      <c r="K144" s="26"/>
      <c r="L144" s="26">
        <f>IFERROR((VLOOKUP(K144,tenute!D:E,2,FALSE)),0)</f>
        <v>0</v>
      </c>
      <c r="M144" s="26"/>
      <c r="N144" s="26">
        <f>IFERROR((VLOOKUP(M144,guarnizioni!G:H,2,FALSE)),0)</f>
        <v>0</v>
      </c>
      <c r="O144" s="26"/>
      <c r="P144" s="26">
        <f>IFERROR((VLOOKUP(O144,giranti!H:I,2,FALSE)),0)</f>
        <v>0</v>
      </c>
      <c r="Q144" s="26"/>
      <c r="R144" s="26">
        <f>IFERROR((VLOOKUP(Q144,'IP55'!A:C,3,FALSE)),0)</f>
        <v>0</v>
      </c>
      <c r="S144" s="26">
        <f>E144+L144+N144+P144+R144</f>
        <v>9638.2900000000009</v>
      </c>
      <c r="T144" s="26">
        <f>S144*$I$8</f>
        <v>0</v>
      </c>
    </row>
    <row r="145" spans="1:20" ht="14.25" customHeight="1" x14ac:dyDescent="0.2">
      <c r="A145" s="167">
        <v>50001681004</v>
      </c>
      <c r="B145" s="22" t="s">
        <v>4265</v>
      </c>
      <c r="C145" s="22">
        <v>37</v>
      </c>
      <c r="D145" s="22">
        <v>50</v>
      </c>
      <c r="E145" s="24">
        <v>10791.32</v>
      </c>
      <c r="F145" s="35"/>
      <c r="G145" s="36">
        <f t="shared" si="23"/>
        <v>0</v>
      </c>
      <c r="H145" s="24">
        <f t="shared" si="24"/>
        <v>0</v>
      </c>
      <c r="I145" s="24">
        <f t="shared" si="17"/>
        <v>0</v>
      </c>
      <c r="J145" s="162"/>
      <c r="K145" s="26"/>
      <c r="L145" s="26">
        <f>IFERROR((VLOOKUP(K145,tenute!D:E,2,FALSE)),0)</f>
        <v>0</v>
      </c>
      <c r="M145" s="26"/>
      <c r="N145" s="26">
        <f>IFERROR((VLOOKUP(M145,guarnizioni!G:H,2,FALSE)),0)</f>
        <v>0</v>
      </c>
      <c r="O145" s="26"/>
      <c r="P145" s="26">
        <f>IFERROR((VLOOKUP(O145,giranti!H:I,2,FALSE)),0)</f>
        <v>0</v>
      </c>
      <c r="Q145" s="26"/>
      <c r="R145" s="26">
        <f>IFERROR((VLOOKUP(Q145,'IP55'!A:C,3,FALSE)),0)</f>
        <v>0</v>
      </c>
      <c r="S145" s="26">
        <f t="shared" si="14"/>
        <v>10791.32</v>
      </c>
      <c r="T145" s="26">
        <f t="shared" si="18"/>
        <v>0</v>
      </c>
    </row>
    <row r="146" spans="1:20" ht="14.25" customHeight="1" x14ac:dyDescent="0.2">
      <c r="A146" s="167">
        <v>50001781002</v>
      </c>
      <c r="B146" s="22" t="s">
        <v>3024</v>
      </c>
      <c r="C146" s="22">
        <v>7.5</v>
      </c>
      <c r="D146" s="22">
        <v>10</v>
      </c>
      <c r="E146" s="24">
        <v>4645.2</v>
      </c>
      <c r="F146" s="35"/>
      <c r="G146" s="36">
        <f t="shared" si="23"/>
        <v>0</v>
      </c>
      <c r="H146" s="24">
        <f t="shared" si="24"/>
        <v>0</v>
      </c>
      <c r="I146" s="24">
        <f t="shared" si="17"/>
        <v>0</v>
      </c>
      <c r="J146" s="162"/>
      <c r="K146" s="26"/>
      <c r="L146" s="26">
        <f>IFERROR((VLOOKUP(K146,tenute!D:E,2,FALSE)),0)</f>
        <v>0</v>
      </c>
      <c r="M146" s="26"/>
      <c r="N146" s="26">
        <f>IFERROR((VLOOKUP(M146,guarnizioni!G:H,2,FALSE)),0)</f>
        <v>0</v>
      </c>
      <c r="O146" s="26"/>
      <c r="P146" s="26">
        <f>IFERROR((VLOOKUP(O146,giranti!H:I,2,FALSE)),0)</f>
        <v>0</v>
      </c>
      <c r="Q146" s="26"/>
      <c r="R146" s="26">
        <f>IFERROR((VLOOKUP(Q146,'IP55'!A:C,3,FALSE)),0)</f>
        <v>0</v>
      </c>
      <c r="S146" s="26">
        <f t="shared" si="14"/>
        <v>4645.2</v>
      </c>
      <c r="T146" s="26">
        <f t="shared" si="18"/>
        <v>0</v>
      </c>
    </row>
    <row r="147" spans="1:20" ht="14.25" customHeight="1" x14ac:dyDescent="0.2">
      <c r="A147" s="167">
        <v>50001801001</v>
      </c>
      <c r="B147" s="22" t="s">
        <v>3025</v>
      </c>
      <c r="C147" s="22">
        <v>11</v>
      </c>
      <c r="D147" s="22">
        <v>15</v>
      </c>
      <c r="E147" s="24">
        <v>5192.99</v>
      </c>
      <c r="F147" s="35"/>
      <c r="G147" s="36">
        <f t="shared" si="23"/>
        <v>0</v>
      </c>
      <c r="H147" s="24">
        <f t="shared" si="24"/>
        <v>0</v>
      </c>
      <c r="I147" s="24">
        <f t="shared" si="17"/>
        <v>0</v>
      </c>
      <c r="J147" s="162"/>
      <c r="K147" s="26"/>
      <c r="L147" s="26">
        <f>IFERROR((VLOOKUP(K147,tenute!D:E,2,FALSE)),0)</f>
        <v>0</v>
      </c>
      <c r="M147" s="26"/>
      <c r="N147" s="26">
        <f>IFERROR((VLOOKUP(M147,guarnizioni!G:H,2,FALSE)),0)</f>
        <v>0</v>
      </c>
      <c r="O147" s="26"/>
      <c r="P147" s="26">
        <f>IFERROR((VLOOKUP(O147,giranti!H:I,2,FALSE)),0)</f>
        <v>0</v>
      </c>
      <c r="Q147" s="26"/>
      <c r="R147" s="26">
        <f>IFERROR((VLOOKUP(Q147,'IP55'!A:C,3,FALSE)),0)</f>
        <v>0</v>
      </c>
      <c r="S147" s="26">
        <f t="shared" si="14"/>
        <v>5192.99</v>
      </c>
      <c r="T147" s="26">
        <f t="shared" si="18"/>
        <v>0</v>
      </c>
    </row>
    <row r="148" spans="1:20" ht="14.25" customHeight="1" x14ac:dyDescent="0.2">
      <c r="A148" s="167">
        <v>50001821001</v>
      </c>
      <c r="B148" s="22" t="s">
        <v>3026</v>
      </c>
      <c r="C148" s="22">
        <v>11</v>
      </c>
      <c r="D148" s="22">
        <v>15</v>
      </c>
      <c r="E148" s="24">
        <v>5192.99</v>
      </c>
      <c r="F148" s="35"/>
      <c r="G148" s="36">
        <f t="shared" si="23"/>
        <v>0</v>
      </c>
      <c r="H148" s="24">
        <f t="shared" si="24"/>
        <v>0</v>
      </c>
      <c r="I148" s="24">
        <f t="shared" si="17"/>
        <v>0</v>
      </c>
      <c r="J148" s="162"/>
      <c r="K148" s="26"/>
      <c r="L148" s="26">
        <f>IFERROR((VLOOKUP(K148,tenute!D:E,2,FALSE)),0)</f>
        <v>0</v>
      </c>
      <c r="M148" s="26"/>
      <c r="N148" s="26">
        <f>IFERROR((VLOOKUP(M148,guarnizioni!G:H,2,FALSE)),0)</f>
        <v>0</v>
      </c>
      <c r="O148" s="26"/>
      <c r="P148" s="26">
        <f>IFERROR((VLOOKUP(O148,giranti!H:I,2,FALSE)),0)</f>
        <v>0</v>
      </c>
      <c r="Q148" s="26"/>
      <c r="R148" s="26">
        <f>IFERROR((VLOOKUP(Q148,'IP55'!A:C,3,FALSE)),0)</f>
        <v>0</v>
      </c>
      <c r="S148" s="26">
        <f t="shared" si="14"/>
        <v>5192.99</v>
      </c>
      <c r="T148" s="26">
        <f t="shared" si="18"/>
        <v>0</v>
      </c>
    </row>
    <row r="149" spans="1:20" ht="14.25" customHeight="1" x14ac:dyDescent="0.2">
      <c r="A149" s="167">
        <v>50001861001</v>
      </c>
      <c r="B149" s="22" t="s">
        <v>3027</v>
      </c>
      <c r="C149" s="22">
        <v>15</v>
      </c>
      <c r="D149" s="22">
        <v>20</v>
      </c>
      <c r="E149" s="24">
        <v>5790.43</v>
      </c>
      <c r="F149" s="35"/>
      <c r="G149" s="36">
        <f t="shared" si="23"/>
        <v>0</v>
      </c>
      <c r="H149" s="24">
        <f t="shared" si="24"/>
        <v>0</v>
      </c>
      <c r="I149" s="24">
        <f t="shared" si="17"/>
        <v>0</v>
      </c>
      <c r="J149" s="162"/>
      <c r="K149" s="26"/>
      <c r="L149" s="26">
        <f>IFERROR((VLOOKUP(K149,tenute!D:E,2,FALSE)),0)</f>
        <v>0</v>
      </c>
      <c r="M149" s="26"/>
      <c r="N149" s="26">
        <f>IFERROR((VLOOKUP(M149,guarnizioni!G:H,2,FALSE)),0)</f>
        <v>0</v>
      </c>
      <c r="O149" s="26"/>
      <c r="P149" s="26">
        <f>IFERROR((VLOOKUP(O149,giranti!H:I,2,FALSE)),0)</f>
        <v>0</v>
      </c>
      <c r="Q149" s="26"/>
      <c r="R149" s="26">
        <f>IFERROR((VLOOKUP(Q149,'IP55'!A:C,3,FALSE)),0)</f>
        <v>0</v>
      </c>
      <c r="S149" s="26">
        <f t="shared" si="14"/>
        <v>5790.43</v>
      </c>
      <c r="T149" s="26">
        <f t="shared" si="18"/>
        <v>0</v>
      </c>
    </row>
    <row r="150" spans="1:20" ht="14.25" customHeight="1" x14ac:dyDescent="0.2">
      <c r="A150" s="167">
        <v>50001901005</v>
      </c>
      <c r="B150" s="22" t="s">
        <v>3028</v>
      </c>
      <c r="C150" s="22">
        <v>18.5</v>
      </c>
      <c r="D150" s="22">
        <v>25</v>
      </c>
      <c r="E150" s="24">
        <v>6224.2</v>
      </c>
      <c r="F150" s="35"/>
      <c r="G150" s="36">
        <f t="shared" si="23"/>
        <v>0</v>
      </c>
      <c r="H150" s="24">
        <f t="shared" si="24"/>
        <v>0</v>
      </c>
      <c r="I150" s="24">
        <f t="shared" si="17"/>
        <v>0</v>
      </c>
      <c r="J150" s="162"/>
      <c r="K150" s="26"/>
      <c r="L150" s="26">
        <f>IFERROR((VLOOKUP(K150,tenute!D:E,2,FALSE)),0)</f>
        <v>0</v>
      </c>
      <c r="M150" s="26"/>
      <c r="N150" s="26">
        <f>IFERROR((VLOOKUP(M150,guarnizioni!G:H,2,FALSE)),0)</f>
        <v>0</v>
      </c>
      <c r="O150" s="26"/>
      <c r="P150" s="26">
        <f>IFERROR((VLOOKUP(O150,giranti!H:I,2,FALSE)),0)</f>
        <v>0</v>
      </c>
      <c r="Q150" s="26"/>
      <c r="R150" s="26">
        <f>IFERROR((VLOOKUP(Q150,'IP55'!A:C,3,FALSE)),0)</f>
        <v>0</v>
      </c>
      <c r="S150" s="26">
        <f t="shared" si="14"/>
        <v>6224.2</v>
      </c>
      <c r="T150" s="26">
        <f t="shared" si="18"/>
        <v>0</v>
      </c>
    </row>
    <row r="151" spans="1:20" ht="14.25" customHeight="1" x14ac:dyDescent="0.2">
      <c r="A151" s="167">
        <v>50001961002</v>
      </c>
      <c r="B151" s="22" t="s">
        <v>6883</v>
      </c>
      <c r="C151" s="22">
        <v>22</v>
      </c>
      <c r="D151" s="22">
        <v>30</v>
      </c>
      <c r="E151" s="24">
        <v>7948.7999999999993</v>
      </c>
      <c r="F151" s="35"/>
      <c r="G151" s="36">
        <f t="shared" si="23"/>
        <v>0</v>
      </c>
      <c r="H151" s="24">
        <f t="shared" si="24"/>
        <v>0</v>
      </c>
      <c r="I151" s="24">
        <f t="shared" si="17"/>
        <v>0</v>
      </c>
      <c r="J151" s="162"/>
      <c r="K151" s="26"/>
      <c r="L151" s="26">
        <f>IFERROR((VLOOKUP(K151,tenute!D:E,2,FALSE)),0)</f>
        <v>0</v>
      </c>
      <c r="M151" s="26"/>
      <c r="N151" s="26">
        <f>IFERROR((VLOOKUP(M151,guarnizioni!G:H,2,FALSE)),0)</f>
        <v>0</v>
      </c>
      <c r="O151" s="26"/>
      <c r="P151" s="26">
        <f>IFERROR((VLOOKUP(O151,giranti!H:I,2,FALSE)),0)</f>
        <v>0</v>
      </c>
      <c r="Q151" s="26"/>
      <c r="R151" s="26">
        <f>IFERROR((VLOOKUP(Q151,'IP55'!A:C,3,FALSE)),0)</f>
        <v>0</v>
      </c>
      <c r="S151" s="26">
        <f t="shared" si="14"/>
        <v>7948.7999999999993</v>
      </c>
      <c r="T151" s="26">
        <f t="shared" si="18"/>
        <v>0</v>
      </c>
    </row>
    <row r="152" spans="1:20" ht="14.25" customHeight="1" x14ac:dyDescent="0.2">
      <c r="A152" s="167">
        <v>50002001002</v>
      </c>
      <c r="B152" s="22" t="s">
        <v>6884</v>
      </c>
      <c r="C152" s="22">
        <v>30</v>
      </c>
      <c r="D152" s="22">
        <v>40</v>
      </c>
      <c r="E152" s="24">
        <v>9616.2999999999993</v>
      </c>
      <c r="F152" s="35"/>
      <c r="G152" s="36">
        <f t="shared" si="23"/>
        <v>0</v>
      </c>
      <c r="H152" s="24">
        <f t="shared" si="24"/>
        <v>0</v>
      </c>
      <c r="I152" s="24">
        <f t="shared" si="17"/>
        <v>0</v>
      </c>
      <c r="J152" s="162"/>
      <c r="K152" s="26"/>
      <c r="L152" s="26">
        <f>IFERROR((VLOOKUP(K152,tenute!D:E,2,FALSE)),0)</f>
        <v>0</v>
      </c>
      <c r="M152" s="26"/>
      <c r="N152" s="26">
        <f>IFERROR((VLOOKUP(M152,guarnizioni!G:H,2,FALSE)),0)</f>
        <v>0</v>
      </c>
      <c r="O152" s="26"/>
      <c r="P152" s="26">
        <f>IFERROR((VLOOKUP(O152,giranti!H:I,2,FALSE)),0)</f>
        <v>0</v>
      </c>
      <c r="Q152" s="26"/>
      <c r="R152" s="26">
        <f>IFERROR((VLOOKUP(Q152,'IP55'!A:C,3,FALSE)),0)</f>
        <v>0</v>
      </c>
      <c r="S152" s="26">
        <f t="shared" si="14"/>
        <v>9616.2999999999993</v>
      </c>
      <c r="T152" s="26">
        <f t="shared" si="18"/>
        <v>0</v>
      </c>
    </row>
    <row r="153" spans="1:20" ht="14.25" customHeight="1" x14ac:dyDescent="0.2">
      <c r="A153" s="167">
        <v>50002040006</v>
      </c>
      <c r="B153" s="22" t="s">
        <v>2348</v>
      </c>
      <c r="C153" s="22">
        <v>22</v>
      </c>
      <c r="D153" s="22">
        <v>30</v>
      </c>
      <c r="E153" s="24">
        <v>8419.09</v>
      </c>
      <c r="F153" s="35"/>
      <c r="G153" s="36">
        <f t="shared" si="23"/>
        <v>0</v>
      </c>
      <c r="H153" s="24">
        <f t="shared" si="24"/>
        <v>0</v>
      </c>
      <c r="I153" s="24">
        <f t="shared" si="17"/>
        <v>0</v>
      </c>
      <c r="J153" s="162"/>
      <c r="K153" s="26"/>
      <c r="L153" s="26">
        <f>IFERROR((VLOOKUP(K153,tenute!D:E,2,FALSE)),0)</f>
        <v>0</v>
      </c>
      <c r="M153" s="26"/>
      <c r="N153" s="26">
        <f>IFERROR((VLOOKUP(M153,guarnizioni!G:H,2,FALSE)),0)</f>
        <v>0</v>
      </c>
      <c r="O153" s="26"/>
      <c r="P153" s="26">
        <f>IFERROR((VLOOKUP(O153,giranti!H:I,2,FALSE)),0)</f>
        <v>0</v>
      </c>
      <c r="Q153" s="26"/>
      <c r="R153" s="26">
        <f>IFERROR((VLOOKUP(Q153,'IP55'!A:C,3,FALSE)),0)</f>
        <v>0</v>
      </c>
      <c r="S153" s="26">
        <f t="shared" si="14"/>
        <v>8419.09</v>
      </c>
      <c r="T153" s="26">
        <f t="shared" si="18"/>
        <v>0</v>
      </c>
    </row>
    <row r="154" spans="1:20" ht="14.25" customHeight="1" x14ac:dyDescent="0.2">
      <c r="A154" s="167">
        <v>50002060024</v>
      </c>
      <c r="B154" s="22" t="s">
        <v>2349</v>
      </c>
      <c r="C154" s="22">
        <v>30</v>
      </c>
      <c r="D154" s="22">
        <v>40</v>
      </c>
      <c r="E154" s="24">
        <v>9791.15</v>
      </c>
      <c r="F154" s="35"/>
      <c r="G154" s="36">
        <f t="shared" si="23"/>
        <v>0</v>
      </c>
      <c r="H154" s="24">
        <f t="shared" si="24"/>
        <v>0</v>
      </c>
      <c r="I154" s="24">
        <f t="shared" si="17"/>
        <v>0</v>
      </c>
      <c r="J154" s="162"/>
      <c r="K154" s="26"/>
      <c r="L154" s="26">
        <f>IFERROR((VLOOKUP(K154,tenute!D:E,2,FALSE)),0)</f>
        <v>0</v>
      </c>
      <c r="M154" s="26"/>
      <c r="N154" s="26">
        <f>IFERROR((VLOOKUP(M154,guarnizioni!G:H,2,FALSE)),0)</f>
        <v>0</v>
      </c>
      <c r="O154" s="26"/>
      <c r="P154" s="26">
        <f>IFERROR((VLOOKUP(O154,giranti!H:I,2,FALSE)),0)</f>
        <v>0</v>
      </c>
      <c r="Q154" s="26"/>
      <c r="R154" s="26">
        <f>IFERROR((VLOOKUP(Q154,'IP55'!A:C,3,FALSE)),0)</f>
        <v>0</v>
      </c>
      <c r="S154" s="26">
        <f t="shared" si="14"/>
        <v>9791.15</v>
      </c>
      <c r="T154" s="26">
        <f t="shared" si="18"/>
        <v>0</v>
      </c>
    </row>
    <row r="155" spans="1:20" ht="14.25" customHeight="1" x14ac:dyDescent="0.2">
      <c r="A155" s="167">
        <v>50002080030</v>
      </c>
      <c r="B155" s="22" t="s">
        <v>2350</v>
      </c>
      <c r="C155" s="22">
        <v>37</v>
      </c>
      <c r="D155" s="22">
        <v>50</v>
      </c>
      <c r="E155" s="24">
        <v>10944.16</v>
      </c>
      <c r="F155" s="35"/>
      <c r="G155" s="36">
        <f t="shared" si="23"/>
        <v>0</v>
      </c>
      <c r="H155" s="24">
        <f t="shared" si="24"/>
        <v>0</v>
      </c>
      <c r="I155" s="24">
        <f t="shared" si="17"/>
        <v>0</v>
      </c>
      <c r="J155" s="162"/>
      <c r="K155" s="26"/>
      <c r="L155" s="26">
        <f>IFERROR((VLOOKUP(K155,tenute!D:E,2,FALSE)),0)</f>
        <v>0</v>
      </c>
      <c r="M155" s="26"/>
      <c r="N155" s="26">
        <f>IFERROR((VLOOKUP(M155,guarnizioni!G:H,2,FALSE)),0)</f>
        <v>0</v>
      </c>
      <c r="O155" s="26"/>
      <c r="P155" s="26">
        <f>IFERROR((VLOOKUP(O155,giranti!H:I,2,FALSE)),0)</f>
        <v>0</v>
      </c>
      <c r="Q155" s="26"/>
      <c r="R155" s="26">
        <f>IFERROR((VLOOKUP(Q155,'IP55'!A:C,3,FALSE)),0)</f>
        <v>0</v>
      </c>
      <c r="S155" s="26">
        <f t="shared" ref="S155:S224" si="25">E155+L155+N155+P155+R155</f>
        <v>10944.16</v>
      </c>
      <c r="T155" s="26">
        <f t="shared" si="18"/>
        <v>0</v>
      </c>
    </row>
    <row r="156" spans="1:20" ht="14.25" customHeight="1" x14ac:dyDescent="0.2">
      <c r="A156" s="167">
        <v>50002120022</v>
      </c>
      <c r="B156" s="22" t="s">
        <v>2351</v>
      </c>
      <c r="C156" s="22">
        <v>45</v>
      </c>
      <c r="D156" s="22">
        <v>60</v>
      </c>
      <c r="E156" s="24">
        <v>13072.75</v>
      </c>
      <c r="F156" s="35"/>
      <c r="G156" s="36">
        <f t="shared" si="23"/>
        <v>0</v>
      </c>
      <c r="H156" s="24">
        <f t="shared" si="24"/>
        <v>0</v>
      </c>
      <c r="I156" s="24">
        <f t="shared" si="17"/>
        <v>0</v>
      </c>
      <c r="J156" s="162"/>
      <c r="K156" s="26"/>
      <c r="L156" s="26">
        <f>IFERROR((VLOOKUP(K156,tenute!D:E,2,FALSE)),0)</f>
        <v>0</v>
      </c>
      <c r="M156" s="26"/>
      <c r="N156" s="26">
        <f>IFERROR((VLOOKUP(M156,guarnizioni!G:H,2,FALSE)),0)</f>
        <v>0</v>
      </c>
      <c r="O156" s="26"/>
      <c r="P156" s="26">
        <f>IFERROR((VLOOKUP(O156,giranti!H:I,2,FALSE)),0)</f>
        <v>0</v>
      </c>
      <c r="Q156" s="26"/>
      <c r="R156" s="26">
        <f>IFERROR((VLOOKUP(Q156,'IP55'!A:C,3,FALSE)),0)</f>
        <v>0</v>
      </c>
      <c r="S156" s="26">
        <f t="shared" si="25"/>
        <v>13072.75</v>
      </c>
      <c r="T156" s="26">
        <f t="shared" si="18"/>
        <v>0</v>
      </c>
    </row>
    <row r="157" spans="1:20" ht="14.25" customHeight="1" x14ac:dyDescent="0.2">
      <c r="A157" s="167">
        <v>50002160036</v>
      </c>
      <c r="B157" s="22" t="s">
        <v>2352</v>
      </c>
      <c r="C157" s="22">
        <v>55</v>
      </c>
      <c r="D157" s="22">
        <v>75</v>
      </c>
      <c r="E157" s="24">
        <v>15072.84</v>
      </c>
      <c r="F157" s="35"/>
      <c r="G157" s="36">
        <f t="shared" si="23"/>
        <v>0</v>
      </c>
      <c r="H157" s="24">
        <f t="shared" si="24"/>
        <v>0</v>
      </c>
      <c r="I157" s="24">
        <f t="shared" si="17"/>
        <v>0</v>
      </c>
      <c r="J157" s="162"/>
      <c r="K157" s="26"/>
      <c r="L157" s="26">
        <f>IFERROR((VLOOKUP(K157,tenute!D:E,2,FALSE)),0)</f>
        <v>0</v>
      </c>
      <c r="M157" s="26"/>
      <c r="N157" s="26">
        <f>IFERROR((VLOOKUP(M157,guarnizioni!G:H,2,FALSE)),0)</f>
        <v>0</v>
      </c>
      <c r="O157" s="26"/>
      <c r="P157" s="26">
        <f>IFERROR((VLOOKUP(O157,giranti!H:I,2,FALSE)),0)</f>
        <v>0</v>
      </c>
      <c r="Q157" s="26"/>
      <c r="R157" s="26">
        <f>IFERROR((VLOOKUP(Q157,'IP55'!A:C,3,FALSE)),0)</f>
        <v>0</v>
      </c>
      <c r="S157" s="26">
        <f t="shared" si="25"/>
        <v>15072.84</v>
      </c>
      <c r="T157" s="26">
        <f t="shared" si="18"/>
        <v>0</v>
      </c>
    </row>
    <row r="158" spans="1:20" ht="14.25" customHeight="1" x14ac:dyDescent="0.2">
      <c r="A158" s="167">
        <v>50002320010</v>
      </c>
      <c r="B158" s="22" t="s">
        <v>2353</v>
      </c>
      <c r="C158" s="22">
        <v>18.5</v>
      </c>
      <c r="D158" s="22">
        <v>25</v>
      </c>
      <c r="E158" s="24">
        <v>7311.17</v>
      </c>
      <c r="F158" s="35"/>
      <c r="G158" s="36">
        <f t="shared" ref="G158:G164" si="26">IF(F158="",IF($I$8="","",$I$8),F158)</f>
        <v>0</v>
      </c>
      <c r="H158" s="24">
        <f t="shared" ref="H158:H164" si="27">ROUND(E158*(G158),2)</f>
        <v>0</v>
      </c>
      <c r="I158" s="24">
        <f t="shared" si="17"/>
        <v>0</v>
      </c>
      <c r="J158" s="162"/>
      <c r="K158" s="26"/>
      <c r="L158" s="26">
        <f>IFERROR((VLOOKUP(K158,tenute!D:E,2,FALSE)),0)</f>
        <v>0</v>
      </c>
      <c r="M158" s="26"/>
      <c r="N158" s="26">
        <f>IFERROR((VLOOKUP(M158,guarnizioni!G:H,2,FALSE)),0)</f>
        <v>0</v>
      </c>
      <c r="O158" s="26"/>
      <c r="P158" s="26">
        <f>IFERROR((VLOOKUP(O158,giranti!H:I,2,FALSE)),0)</f>
        <v>0</v>
      </c>
      <c r="Q158" s="26"/>
      <c r="R158" s="26">
        <f>IFERROR((VLOOKUP(Q158,'IP55'!A:C,3,FALSE)),0)</f>
        <v>0</v>
      </c>
      <c r="S158" s="26">
        <f t="shared" si="25"/>
        <v>7311.17</v>
      </c>
      <c r="T158" s="26">
        <f t="shared" si="18"/>
        <v>0</v>
      </c>
    </row>
    <row r="159" spans="1:20" ht="14.25" customHeight="1" x14ac:dyDescent="0.2">
      <c r="A159" s="167">
        <v>50002340013</v>
      </c>
      <c r="B159" s="22" t="s">
        <v>2354</v>
      </c>
      <c r="C159" s="22">
        <v>22</v>
      </c>
      <c r="D159" s="22">
        <v>30</v>
      </c>
      <c r="E159" s="24">
        <v>8340.9599999999991</v>
      </c>
      <c r="F159" s="35"/>
      <c r="G159" s="36">
        <f t="shared" si="26"/>
        <v>0</v>
      </c>
      <c r="H159" s="24">
        <f t="shared" si="27"/>
        <v>0</v>
      </c>
      <c r="I159" s="24">
        <f t="shared" si="17"/>
        <v>0</v>
      </c>
      <c r="J159" s="162"/>
      <c r="K159" s="26"/>
      <c r="L159" s="26">
        <f>IFERROR((VLOOKUP(K159,tenute!D:E,2,FALSE)),0)</f>
        <v>0</v>
      </c>
      <c r="M159" s="26"/>
      <c r="N159" s="26">
        <f>IFERROR((VLOOKUP(M159,guarnizioni!G:H,2,FALSE)),0)</f>
        <v>0</v>
      </c>
      <c r="O159" s="26"/>
      <c r="P159" s="26">
        <f>IFERROR((VLOOKUP(O159,giranti!H:I,2,FALSE)),0)</f>
        <v>0</v>
      </c>
      <c r="Q159" s="26"/>
      <c r="R159" s="26">
        <f>IFERROR((VLOOKUP(Q159,'IP55'!A:C,3,FALSE)),0)</f>
        <v>0</v>
      </c>
      <c r="S159" s="26">
        <f t="shared" si="25"/>
        <v>8340.9599999999991</v>
      </c>
      <c r="T159" s="26">
        <f t="shared" si="18"/>
        <v>0</v>
      </c>
    </row>
    <row r="160" spans="1:20" ht="14.25" customHeight="1" x14ac:dyDescent="0.2">
      <c r="A160" s="167">
        <v>50002360029</v>
      </c>
      <c r="B160" s="22" t="s">
        <v>2355</v>
      </c>
      <c r="C160" s="22">
        <v>30</v>
      </c>
      <c r="D160" s="22">
        <v>40</v>
      </c>
      <c r="E160" s="24">
        <v>9713.0300000000007</v>
      </c>
      <c r="F160" s="35"/>
      <c r="G160" s="36">
        <f t="shared" si="26"/>
        <v>0</v>
      </c>
      <c r="H160" s="24">
        <f t="shared" si="27"/>
        <v>0</v>
      </c>
      <c r="I160" s="24">
        <f>H160*$I$10</f>
        <v>0</v>
      </c>
      <c r="J160" s="162"/>
      <c r="K160" s="26"/>
      <c r="L160" s="26">
        <f>IFERROR((VLOOKUP(K160,tenute!D:E,2,FALSE)),0)</f>
        <v>0</v>
      </c>
      <c r="M160" s="26"/>
      <c r="N160" s="26">
        <f>IFERROR((VLOOKUP(M160,guarnizioni!G:H,2,FALSE)),0)</f>
        <v>0</v>
      </c>
      <c r="O160" s="26"/>
      <c r="P160" s="26">
        <f>IFERROR((VLOOKUP(O160,giranti!H:I,2,FALSE)),0)</f>
        <v>0</v>
      </c>
      <c r="Q160" s="26"/>
      <c r="R160" s="26">
        <f>IFERROR((VLOOKUP(Q160,'IP55'!A:C,3,FALSE)),0)</f>
        <v>0</v>
      </c>
      <c r="S160" s="26">
        <f t="shared" si="25"/>
        <v>9713.0300000000007</v>
      </c>
      <c r="T160" s="26">
        <f>S160*$I$8</f>
        <v>0</v>
      </c>
    </row>
    <row r="161" spans="1:20" ht="14.25" customHeight="1" x14ac:dyDescent="0.2">
      <c r="A161" s="167" t="s">
        <v>4935</v>
      </c>
      <c r="B161" s="22" t="s">
        <v>2356</v>
      </c>
      <c r="C161" s="22">
        <v>37</v>
      </c>
      <c r="D161" s="22">
        <v>50</v>
      </c>
      <c r="E161" s="24">
        <v>10866.03</v>
      </c>
      <c r="F161" s="35"/>
      <c r="G161" s="36">
        <f t="shared" si="26"/>
        <v>0</v>
      </c>
      <c r="H161" s="24">
        <f t="shared" si="27"/>
        <v>0</v>
      </c>
      <c r="I161" s="24">
        <f>H161*$I$10</f>
        <v>0</v>
      </c>
      <c r="J161" s="162"/>
      <c r="K161" s="26"/>
      <c r="L161" s="26">
        <f>IFERROR((VLOOKUP(K161,tenute!D:E,2,FALSE)),0)</f>
        <v>0</v>
      </c>
      <c r="M161" s="26"/>
      <c r="N161" s="26">
        <f>IFERROR((VLOOKUP(M161,guarnizioni!G:H,2,FALSE)),0)</f>
        <v>0</v>
      </c>
      <c r="O161" s="26"/>
      <c r="P161" s="26">
        <f>IFERROR((VLOOKUP(O161,giranti!H:I,2,FALSE)),0)</f>
        <v>0</v>
      </c>
      <c r="Q161" s="26"/>
      <c r="R161" s="26">
        <f>IFERROR((VLOOKUP(Q161,'IP55'!A:C,3,FALSE)),0)</f>
        <v>0</v>
      </c>
      <c r="S161" s="26">
        <f t="shared" si="25"/>
        <v>10866.03</v>
      </c>
      <c r="T161" s="26">
        <f>S161*$I$8</f>
        <v>0</v>
      </c>
    </row>
    <row r="162" spans="1:20" ht="14.25" customHeight="1" x14ac:dyDescent="0.2">
      <c r="A162" s="167">
        <v>50002440035</v>
      </c>
      <c r="B162" s="22" t="s">
        <v>2357</v>
      </c>
      <c r="C162" s="22">
        <v>45</v>
      </c>
      <c r="D162" s="22">
        <v>60</v>
      </c>
      <c r="E162" s="24">
        <v>12994.62</v>
      </c>
      <c r="F162" s="35"/>
      <c r="G162" s="36">
        <f t="shared" si="26"/>
        <v>0</v>
      </c>
      <c r="H162" s="24">
        <f t="shared" si="27"/>
        <v>0</v>
      </c>
      <c r="I162" s="24">
        <f>H162*$I$10</f>
        <v>0</v>
      </c>
      <c r="J162" s="162"/>
      <c r="K162" s="26"/>
      <c r="L162" s="26">
        <f>IFERROR((VLOOKUP(K162,tenute!D:E,2,FALSE)),0)</f>
        <v>0</v>
      </c>
      <c r="M162" s="26"/>
      <c r="N162" s="26">
        <f>IFERROR((VLOOKUP(M162,guarnizioni!G:H,2,FALSE)),0)</f>
        <v>0</v>
      </c>
      <c r="O162" s="26"/>
      <c r="P162" s="26">
        <f>IFERROR((VLOOKUP(O162,giranti!H:I,2,FALSE)),0)</f>
        <v>0</v>
      </c>
      <c r="Q162" s="26"/>
      <c r="R162" s="26">
        <f>IFERROR((VLOOKUP(Q162,'IP55'!A:C,3,FALSE)),0)</f>
        <v>0</v>
      </c>
      <c r="S162" s="26">
        <f t="shared" si="25"/>
        <v>12994.62</v>
      </c>
      <c r="T162" s="26">
        <f>S162*$I$8</f>
        <v>0</v>
      </c>
    </row>
    <row r="163" spans="1:20" ht="14.25" customHeight="1" x14ac:dyDescent="0.2">
      <c r="A163" s="167">
        <v>50002480025</v>
      </c>
      <c r="B163" s="22" t="s">
        <v>2358</v>
      </c>
      <c r="C163" s="22">
        <v>55</v>
      </c>
      <c r="D163" s="22">
        <v>75</v>
      </c>
      <c r="E163" s="24">
        <v>15455.98</v>
      </c>
      <c r="F163" s="35"/>
      <c r="G163" s="36">
        <f t="shared" si="26"/>
        <v>0</v>
      </c>
      <c r="H163" s="24">
        <f t="shared" si="27"/>
        <v>0</v>
      </c>
      <c r="I163" s="24">
        <f>H163*$I$10</f>
        <v>0</v>
      </c>
      <c r="J163" s="162"/>
      <c r="K163" s="26"/>
      <c r="L163" s="26">
        <f>IFERROR((VLOOKUP(K163,tenute!D:E,2,FALSE)),0)</f>
        <v>0</v>
      </c>
      <c r="M163" s="26"/>
      <c r="N163" s="26">
        <f>IFERROR((VLOOKUP(M163,guarnizioni!G:H,2,FALSE)),0)</f>
        <v>0</v>
      </c>
      <c r="O163" s="26"/>
      <c r="P163" s="26">
        <f>IFERROR((VLOOKUP(O163,giranti!H:I,2,FALSE)),0)</f>
        <v>0</v>
      </c>
      <c r="Q163" s="26"/>
      <c r="R163" s="26">
        <f>IFERROR((VLOOKUP(Q163,'IP55'!A:C,3,FALSE)),0)</f>
        <v>0</v>
      </c>
      <c r="S163" s="26">
        <f t="shared" si="25"/>
        <v>15455.98</v>
      </c>
      <c r="T163" s="26">
        <f>S163*$I$8</f>
        <v>0</v>
      </c>
    </row>
    <row r="164" spans="1:20" ht="14.25" customHeight="1" x14ac:dyDescent="0.2">
      <c r="A164" s="167">
        <v>50002520033</v>
      </c>
      <c r="B164" s="22" t="s">
        <v>2359</v>
      </c>
      <c r="C164" s="22">
        <v>75</v>
      </c>
      <c r="D164" s="22">
        <v>100</v>
      </c>
      <c r="E164" s="24">
        <v>19881.2</v>
      </c>
      <c r="F164" s="35"/>
      <c r="G164" s="36">
        <f t="shared" si="26"/>
        <v>0</v>
      </c>
      <c r="H164" s="24">
        <f t="shared" si="27"/>
        <v>0</v>
      </c>
      <c r="I164" s="24">
        <f>H164*$I$10</f>
        <v>0</v>
      </c>
      <c r="J164" s="162"/>
      <c r="K164" s="26"/>
      <c r="L164" s="26">
        <f>IFERROR((VLOOKUP(K164,tenute!D:E,2,FALSE)),0)</f>
        <v>0</v>
      </c>
      <c r="M164" s="26"/>
      <c r="N164" s="26">
        <f>IFERROR((VLOOKUP(M164,guarnizioni!G:H,2,FALSE)),0)</f>
        <v>0</v>
      </c>
      <c r="O164" s="26"/>
      <c r="P164" s="26">
        <f>IFERROR((VLOOKUP(O164,giranti!H:I,2,FALSE)),0)</f>
        <v>0</v>
      </c>
      <c r="Q164" s="26"/>
      <c r="R164" s="26">
        <f>IFERROR((VLOOKUP(Q164,'IP55'!A:C,3,FALSE)),0)</f>
        <v>0</v>
      </c>
      <c r="S164" s="26">
        <f t="shared" si="25"/>
        <v>19881.2</v>
      </c>
      <c r="T164" s="26">
        <f>S164*$I$8</f>
        <v>0</v>
      </c>
    </row>
    <row r="165" spans="1:20" s="162" customFormat="1" ht="14.25" customHeight="1" x14ac:dyDescent="0.2">
      <c r="E165" s="160"/>
      <c r="H165" s="160"/>
      <c r="I165" s="163"/>
    </row>
    <row r="166" spans="1:20" ht="14.25" customHeight="1" x14ac:dyDescent="0.2">
      <c r="A166" s="191">
        <v>5100002000000</v>
      </c>
      <c r="B166" s="134" t="s">
        <v>5770</v>
      </c>
      <c r="C166" s="22">
        <v>0.55000000000000004</v>
      </c>
      <c r="D166" s="22">
        <v>0.75</v>
      </c>
      <c r="E166" s="24">
        <v>3973.49</v>
      </c>
      <c r="F166" s="35"/>
      <c r="G166" s="36">
        <f t="shared" ref="G166:G235" si="28">IF(F166="",IF($I$8="","",$I$8),F166)</f>
        <v>0</v>
      </c>
      <c r="H166" s="24">
        <f t="shared" ref="H166:H203" si="29">ROUND(E166*(G166),2)</f>
        <v>0</v>
      </c>
      <c r="I166" s="24">
        <f t="shared" ref="I166:I235" si="30">H166*$I$10</f>
        <v>0</v>
      </c>
      <c r="J166" s="162"/>
      <c r="K166" s="26"/>
      <c r="L166" s="26">
        <f>IFERROR((VLOOKUP(K166,tenute!D:E,2,FALSE)),0)</f>
        <v>0</v>
      </c>
      <c r="M166" s="26"/>
      <c r="N166" s="26">
        <f>IFERROR((VLOOKUP(M166,guarnizioni!G:H,2,FALSE)),0)</f>
        <v>0</v>
      </c>
      <c r="O166" s="26"/>
      <c r="P166" s="26"/>
      <c r="Q166" s="26"/>
      <c r="R166" s="26"/>
      <c r="S166" s="26">
        <f t="shared" si="25"/>
        <v>3973.49</v>
      </c>
      <c r="T166" s="26">
        <f t="shared" ref="T166:T235" si="31">S166*$I$8</f>
        <v>0</v>
      </c>
    </row>
    <row r="167" spans="1:20" ht="14.25" customHeight="1" x14ac:dyDescent="0.2">
      <c r="A167" s="191">
        <v>5100006000000</v>
      </c>
      <c r="B167" s="134" t="s">
        <v>5771</v>
      </c>
      <c r="C167" s="22">
        <v>0.75</v>
      </c>
      <c r="D167" s="22">
        <v>1</v>
      </c>
      <c r="E167" s="24">
        <v>3973.49</v>
      </c>
      <c r="F167" s="35"/>
      <c r="G167" s="36">
        <f t="shared" si="28"/>
        <v>0</v>
      </c>
      <c r="H167" s="24">
        <f t="shared" si="29"/>
        <v>0</v>
      </c>
      <c r="I167" s="24">
        <f t="shared" si="30"/>
        <v>0</v>
      </c>
      <c r="J167" s="162"/>
      <c r="K167" s="26"/>
      <c r="L167" s="26">
        <f>IFERROR((VLOOKUP(K167,tenute!D:E,2,FALSE)),0)</f>
        <v>0</v>
      </c>
      <c r="M167" s="26"/>
      <c r="N167" s="26">
        <f>IFERROR((VLOOKUP(M167,guarnizioni!G:H,2,FALSE)),0)</f>
        <v>0</v>
      </c>
      <c r="O167" s="26"/>
      <c r="P167" s="26"/>
      <c r="Q167" s="26"/>
      <c r="R167" s="26"/>
      <c r="S167" s="26">
        <f t="shared" si="25"/>
        <v>3973.49</v>
      </c>
      <c r="T167" s="26">
        <f t="shared" si="31"/>
        <v>0</v>
      </c>
    </row>
    <row r="168" spans="1:20" ht="14.25" customHeight="1" x14ac:dyDescent="0.2">
      <c r="A168" s="191">
        <v>5100010000000</v>
      </c>
      <c r="B168" s="134" t="s">
        <v>5772</v>
      </c>
      <c r="C168" s="22">
        <v>1.1000000000000001</v>
      </c>
      <c r="D168" s="22">
        <v>1.5</v>
      </c>
      <c r="E168" s="24">
        <v>3973.49</v>
      </c>
      <c r="F168" s="35"/>
      <c r="G168" s="36">
        <f t="shared" si="28"/>
        <v>0</v>
      </c>
      <c r="H168" s="24">
        <f t="shared" si="29"/>
        <v>0</v>
      </c>
      <c r="I168" s="24">
        <f t="shared" si="30"/>
        <v>0</v>
      </c>
      <c r="J168" s="162"/>
      <c r="K168" s="26"/>
      <c r="L168" s="26">
        <f>IFERROR((VLOOKUP(K168,tenute!D:E,2,FALSE)),0)</f>
        <v>0</v>
      </c>
      <c r="M168" s="26"/>
      <c r="N168" s="26">
        <f>IFERROR((VLOOKUP(M168,guarnizioni!G:H,2,FALSE)),0)</f>
        <v>0</v>
      </c>
      <c r="O168" s="26"/>
      <c r="P168" s="26"/>
      <c r="Q168" s="26"/>
      <c r="R168" s="26"/>
      <c r="S168" s="26">
        <f t="shared" si="25"/>
        <v>3973.49</v>
      </c>
      <c r="T168" s="26">
        <f t="shared" si="31"/>
        <v>0</v>
      </c>
    </row>
    <row r="169" spans="1:20" ht="14.25" customHeight="1" x14ac:dyDescent="0.2">
      <c r="A169" s="191">
        <v>5100014000000</v>
      </c>
      <c r="B169" s="134" t="s">
        <v>5773</v>
      </c>
      <c r="C169" s="22">
        <v>1.5</v>
      </c>
      <c r="D169" s="22">
        <v>2</v>
      </c>
      <c r="E169" s="24">
        <v>3973.49</v>
      </c>
      <c r="F169" s="35"/>
      <c r="G169" s="36">
        <f t="shared" si="28"/>
        <v>0</v>
      </c>
      <c r="H169" s="24">
        <f t="shared" si="29"/>
        <v>0</v>
      </c>
      <c r="I169" s="24">
        <f t="shared" si="30"/>
        <v>0</v>
      </c>
      <c r="J169" s="162"/>
      <c r="K169" s="26"/>
      <c r="L169" s="26">
        <f>IFERROR((VLOOKUP(K169,tenute!D:E,2,FALSE)),0)</f>
        <v>0</v>
      </c>
      <c r="M169" s="26"/>
      <c r="N169" s="26">
        <f>IFERROR((VLOOKUP(M169,guarnizioni!G:H,2,FALSE)),0)</f>
        <v>0</v>
      </c>
      <c r="O169" s="26"/>
      <c r="P169" s="26"/>
      <c r="Q169" s="26"/>
      <c r="R169" s="26"/>
      <c r="S169" s="26">
        <f t="shared" si="25"/>
        <v>3973.49</v>
      </c>
      <c r="T169" s="26">
        <f t="shared" si="31"/>
        <v>0</v>
      </c>
    </row>
    <row r="170" spans="1:20" ht="14.25" customHeight="1" x14ac:dyDescent="0.2">
      <c r="A170" s="191">
        <v>5100016000000</v>
      </c>
      <c r="B170" s="134" t="s">
        <v>5774</v>
      </c>
      <c r="C170" s="22">
        <v>1.5</v>
      </c>
      <c r="D170" s="22">
        <v>2</v>
      </c>
      <c r="E170" s="24">
        <v>4064.07</v>
      </c>
      <c r="F170" s="35"/>
      <c r="G170" s="36">
        <f t="shared" si="28"/>
        <v>0</v>
      </c>
      <c r="H170" s="24">
        <f t="shared" si="29"/>
        <v>0</v>
      </c>
      <c r="I170" s="24">
        <f t="shared" si="30"/>
        <v>0</v>
      </c>
      <c r="J170" s="162"/>
      <c r="K170" s="26"/>
      <c r="L170" s="26">
        <f>IFERROR((VLOOKUP(K170,tenute!D:E,2,FALSE)),0)</f>
        <v>0</v>
      </c>
      <c r="M170" s="26"/>
      <c r="N170" s="26">
        <f>IFERROR((VLOOKUP(M170,guarnizioni!G:H,2,FALSE)),0)</f>
        <v>0</v>
      </c>
      <c r="O170" s="26"/>
      <c r="P170" s="26"/>
      <c r="Q170" s="26"/>
      <c r="R170" s="26"/>
      <c r="S170" s="26">
        <f t="shared" si="25"/>
        <v>4064.07</v>
      </c>
      <c r="T170" s="26">
        <f t="shared" si="31"/>
        <v>0</v>
      </c>
    </row>
    <row r="171" spans="1:20" ht="14.25" customHeight="1" x14ac:dyDescent="0.2">
      <c r="A171" s="191">
        <v>5100020000000</v>
      </c>
      <c r="B171" s="134" t="s">
        <v>5775</v>
      </c>
      <c r="C171" s="22">
        <v>2.2000000000000002</v>
      </c>
      <c r="D171" s="22">
        <v>3</v>
      </c>
      <c r="E171" s="24">
        <v>4064.07</v>
      </c>
      <c r="F171" s="35"/>
      <c r="G171" s="36">
        <f t="shared" si="28"/>
        <v>0</v>
      </c>
      <c r="H171" s="24">
        <f t="shared" si="29"/>
        <v>0</v>
      </c>
      <c r="I171" s="24">
        <f t="shared" si="30"/>
        <v>0</v>
      </c>
      <c r="J171" s="162"/>
      <c r="K171" s="26"/>
      <c r="L171" s="26">
        <f>IFERROR((VLOOKUP(K171,tenute!D:E,2,FALSE)),0)</f>
        <v>0</v>
      </c>
      <c r="M171" s="26"/>
      <c r="N171" s="26">
        <f>IFERROR((VLOOKUP(M171,guarnizioni!G:H,2,FALSE)),0)</f>
        <v>0</v>
      </c>
      <c r="O171" s="26"/>
      <c r="P171" s="26"/>
      <c r="Q171" s="26"/>
      <c r="R171" s="26"/>
      <c r="S171" s="26">
        <f t="shared" si="25"/>
        <v>4064.07</v>
      </c>
      <c r="T171" s="26">
        <f t="shared" si="31"/>
        <v>0</v>
      </c>
    </row>
    <row r="172" spans="1:20" ht="14.25" customHeight="1" x14ac:dyDescent="0.2">
      <c r="A172" s="191">
        <v>5100024000000</v>
      </c>
      <c r="B172" s="134" t="s">
        <v>5776</v>
      </c>
      <c r="C172" s="22">
        <v>2.2000000000000002</v>
      </c>
      <c r="D172" s="22">
        <v>3</v>
      </c>
      <c r="E172" s="24">
        <v>4568.9399999999996</v>
      </c>
      <c r="F172" s="35"/>
      <c r="G172" s="36">
        <f t="shared" si="28"/>
        <v>0</v>
      </c>
      <c r="H172" s="24">
        <f t="shared" si="29"/>
        <v>0</v>
      </c>
      <c r="I172" s="24">
        <f t="shared" si="30"/>
        <v>0</v>
      </c>
      <c r="J172" s="162"/>
      <c r="K172" s="26"/>
      <c r="L172" s="26">
        <f>IFERROR((VLOOKUP(K172,tenute!D:E,2,FALSE)),0)</f>
        <v>0</v>
      </c>
      <c r="M172" s="26"/>
      <c r="N172" s="26">
        <f>IFERROR((VLOOKUP(M172,guarnizioni!G:H,2,FALSE)),0)</f>
        <v>0</v>
      </c>
      <c r="O172" s="26"/>
      <c r="P172" s="26"/>
      <c r="Q172" s="26"/>
      <c r="R172" s="26"/>
      <c r="S172" s="26">
        <f t="shared" si="25"/>
        <v>4568.9399999999996</v>
      </c>
      <c r="T172" s="26">
        <f t="shared" si="31"/>
        <v>0</v>
      </c>
    </row>
    <row r="173" spans="1:20" ht="14.25" customHeight="1" x14ac:dyDescent="0.2">
      <c r="A173" s="191">
        <v>5100026000000</v>
      </c>
      <c r="B173" s="134" t="s">
        <v>5777</v>
      </c>
      <c r="C173" s="22">
        <v>3</v>
      </c>
      <c r="D173" s="22">
        <v>4</v>
      </c>
      <c r="E173" s="24">
        <v>4568.9399999999996</v>
      </c>
      <c r="F173" s="35"/>
      <c r="G173" s="36">
        <f t="shared" si="28"/>
        <v>0</v>
      </c>
      <c r="H173" s="24">
        <f t="shared" si="29"/>
        <v>0</v>
      </c>
      <c r="I173" s="24">
        <f t="shared" si="30"/>
        <v>0</v>
      </c>
      <c r="J173" s="162"/>
      <c r="K173" s="26"/>
      <c r="L173" s="26">
        <f>IFERROR((VLOOKUP(K173,tenute!D:E,2,FALSE)),0)</f>
        <v>0</v>
      </c>
      <c r="M173" s="26"/>
      <c r="N173" s="26">
        <f>IFERROR((VLOOKUP(M173,guarnizioni!G:H,2,FALSE)),0)</f>
        <v>0</v>
      </c>
      <c r="O173" s="26"/>
      <c r="P173" s="26"/>
      <c r="Q173" s="26"/>
      <c r="R173" s="26"/>
      <c r="S173" s="26">
        <f t="shared" si="25"/>
        <v>4568.9399999999996</v>
      </c>
      <c r="T173" s="26">
        <f t="shared" si="31"/>
        <v>0</v>
      </c>
    </row>
    <row r="174" spans="1:20" ht="14.25" customHeight="1" x14ac:dyDescent="0.2">
      <c r="A174" s="191">
        <v>5100030000000</v>
      </c>
      <c r="B174" s="134" t="s">
        <v>5778</v>
      </c>
      <c r="C174" s="22">
        <v>4</v>
      </c>
      <c r="D174" s="22">
        <v>5.5</v>
      </c>
      <c r="E174" s="24">
        <v>4568.9399999999996</v>
      </c>
      <c r="F174" s="35"/>
      <c r="G174" s="36">
        <f t="shared" si="28"/>
        <v>0</v>
      </c>
      <c r="H174" s="24">
        <f t="shared" si="29"/>
        <v>0</v>
      </c>
      <c r="I174" s="24">
        <f t="shared" si="30"/>
        <v>0</v>
      </c>
      <c r="J174" s="162"/>
      <c r="K174" s="26"/>
      <c r="L174" s="26">
        <f>IFERROR((VLOOKUP(K174,tenute!D:E,2,FALSE)),0)</f>
        <v>0</v>
      </c>
      <c r="M174" s="26"/>
      <c r="N174" s="26">
        <f>IFERROR((VLOOKUP(M174,guarnizioni!G:H,2,FALSE)),0)</f>
        <v>0</v>
      </c>
      <c r="O174" s="26"/>
      <c r="P174" s="26"/>
      <c r="Q174" s="26"/>
      <c r="R174" s="26"/>
      <c r="S174" s="26">
        <f t="shared" si="25"/>
        <v>4568.9399999999996</v>
      </c>
      <c r="T174" s="26">
        <f t="shared" si="31"/>
        <v>0</v>
      </c>
    </row>
    <row r="175" spans="1:20" ht="14.25" customHeight="1" x14ac:dyDescent="0.2">
      <c r="A175" s="191">
        <v>5100303000000</v>
      </c>
      <c r="B175" s="134" t="s">
        <v>5779</v>
      </c>
      <c r="C175" s="22">
        <v>2.2000000000000002</v>
      </c>
      <c r="D175" s="22">
        <v>3</v>
      </c>
      <c r="E175" s="24">
        <v>4186.59</v>
      </c>
      <c r="F175" s="35"/>
      <c r="G175" s="36">
        <f t="shared" ref="G175:G180" si="32">IF(F175="",IF($I$8="","",$I$8),F175)</f>
        <v>0</v>
      </c>
      <c r="H175" s="24">
        <f t="shared" ref="H175:H180" si="33">ROUND(E175*(G175),2)</f>
        <v>0</v>
      </c>
      <c r="I175" s="24">
        <f t="shared" ref="I175:I180" si="34">H175*$I$10</f>
        <v>0</v>
      </c>
      <c r="J175" s="162"/>
      <c r="K175" s="26"/>
      <c r="L175" s="26"/>
      <c r="M175" s="26"/>
      <c r="N175" s="26">
        <f>IFERROR((VLOOKUP(M175,guarnizioni!G:H,2,FALSE)),0)</f>
        <v>0</v>
      </c>
      <c r="O175" s="26"/>
      <c r="P175" s="26"/>
      <c r="Q175" s="26"/>
      <c r="R175" s="26"/>
      <c r="S175" s="26">
        <f t="shared" ref="S175:S180" si="35">E175+L175+N175+P175+R175</f>
        <v>4186.59</v>
      </c>
      <c r="T175" s="26">
        <f t="shared" ref="T175:T180" si="36">S175*$I$8</f>
        <v>0</v>
      </c>
    </row>
    <row r="176" spans="1:20" ht="14.25" customHeight="1" x14ac:dyDescent="0.2">
      <c r="A176" s="191">
        <v>5100305000000</v>
      </c>
      <c r="B176" s="134" t="s">
        <v>5780</v>
      </c>
      <c r="C176" s="22">
        <v>3</v>
      </c>
      <c r="D176" s="22">
        <v>4</v>
      </c>
      <c r="E176" s="24">
        <v>4186.59</v>
      </c>
      <c r="F176" s="35"/>
      <c r="G176" s="36">
        <f t="shared" si="32"/>
        <v>0</v>
      </c>
      <c r="H176" s="24">
        <f t="shared" si="33"/>
        <v>0</v>
      </c>
      <c r="I176" s="24">
        <f t="shared" si="34"/>
        <v>0</v>
      </c>
      <c r="J176" s="162"/>
      <c r="K176" s="26"/>
      <c r="L176" s="26"/>
      <c r="M176" s="26"/>
      <c r="N176" s="26">
        <f>IFERROR((VLOOKUP(M176,guarnizioni!G:H,2,FALSE)),0)</f>
        <v>0</v>
      </c>
      <c r="O176" s="26"/>
      <c r="P176" s="26"/>
      <c r="Q176" s="26"/>
      <c r="R176" s="26"/>
      <c r="S176" s="26">
        <f t="shared" si="35"/>
        <v>4186.59</v>
      </c>
      <c r="T176" s="26">
        <f t="shared" si="36"/>
        <v>0</v>
      </c>
    </row>
    <row r="177" spans="1:20" ht="14.25" customHeight="1" x14ac:dyDescent="0.2">
      <c r="A177" s="191">
        <v>5100307000000</v>
      </c>
      <c r="B177" s="134" t="s">
        <v>5781</v>
      </c>
      <c r="C177" s="22">
        <v>4</v>
      </c>
      <c r="D177" s="22">
        <v>5.5</v>
      </c>
      <c r="E177" s="24">
        <v>4186.59</v>
      </c>
      <c r="F177" s="35"/>
      <c r="G177" s="36">
        <f t="shared" si="32"/>
        <v>0</v>
      </c>
      <c r="H177" s="24">
        <f t="shared" si="33"/>
        <v>0</v>
      </c>
      <c r="I177" s="24">
        <f t="shared" si="34"/>
        <v>0</v>
      </c>
      <c r="J177" s="162"/>
      <c r="K177" s="26"/>
      <c r="L177" s="26"/>
      <c r="M177" s="26"/>
      <c r="N177" s="26">
        <f>IFERROR((VLOOKUP(M177,guarnizioni!G:H,2,FALSE)),0)</f>
        <v>0</v>
      </c>
      <c r="O177" s="26"/>
      <c r="P177" s="26"/>
      <c r="Q177" s="26"/>
      <c r="R177" s="26"/>
      <c r="S177" s="26">
        <f t="shared" si="35"/>
        <v>4186.59</v>
      </c>
      <c r="T177" s="26">
        <f t="shared" si="36"/>
        <v>0</v>
      </c>
    </row>
    <row r="178" spans="1:20" ht="14.25" customHeight="1" x14ac:dyDescent="0.2">
      <c r="A178" s="191">
        <v>5100309000000</v>
      </c>
      <c r="B178" s="134" t="s">
        <v>5782</v>
      </c>
      <c r="C178" s="22">
        <v>4</v>
      </c>
      <c r="D178" s="22">
        <v>5.5</v>
      </c>
      <c r="E178" s="24">
        <v>4776.17</v>
      </c>
      <c r="F178" s="35"/>
      <c r="G178" s="36">
        <f t="shared" si="32"/>
        <v>0</v>
      </c>
      <c r="H178" s="24">
        <f t="shared" si="33"/>
        <v>0</v>
      </c>
      <c r="I178" s="24">
        <f t="shared" si="34"/>
        <v>0</v>
      </c>
      <c r="J178" s="162"/>
      <c r="K178" s="26"/>
      <c r="L178" s="26"/>
      <c r="M178" s="26"/>
      <c r="N178" s="26">
        <f>IFERROR((VLOOKUP(M178,guarnizioni!G:H,2,FALSE)),0)</f>
        <v>0</v>
      </c>
      <c r="O178" s="26"/>
      <c r="P178" s="26"/>
      <c r="Q178" s="26"/>
      <c r="R178" s="26"/>
      <c r="S178" s="26">
        <f t="shared" si="35"/>
        <v>4776.17</v>
      </c>
      <c r="T178" s="26">
        <f t="shared" si="36"/>
        <v>0</v>
      </c>
    </row>
    <row r="179" spans="1:20" ht="14.25" customHeight="1" x14ac:dyDescent="0.2">
      <c r="A179" s="191">
        <v>5100310000000</v>
      </c>
      <c r="B179" s="134" t="s">
        <v>5783</v>
      </c>
      <c r="C179" s="22">
        <v>5</v>
      </c>
      <c r="D179" s="22">
        <v>7.5</v>
      </c>
      <c r="E179" s="24">
        <v>4776.17</v>
      </c>
      <c r="F179" s="35"/>
      <c r="G179" s="36">
        <f t="shared" si="32"/>
        <v>0</v>
      </c>
      <c r="H179" s="24">
        <f t="shared" si="33"/>
        <v>0</v>
      </c>
      <c r="I179" s="24">
        <f t="shared" si="34"/>
        <v>0</v>
      </c>
      <c r="J179" s="162"/>
      <c r="K179" s="26"/>
      <c r="L179" s="26"/>
      <c r="M179" s="26"/>
      <c r="N179" s="26">
        <f>IFERROR((VLOOKUP(M179,guarnizioni!G:H,2,FALSE)),0)</f>
        <v>0</v>
      </c>
      <c r="O179" s="26"/>
      <c r="P179" s="26"/>
      <c r="Q179" s="26"/>
      <c r="R179" s="26"/>
      <c r="S179" s="26">
        <f t="shared" si="35"/>
        <v>4776.17</v>
      </c>
      <c r="T179" s="26">
        <f t="shared" si="36"/>
        <v>0</v>
      </c>
    </row>
    <row r="180" spans="1:20" ht="14.25" customHeight="1" x14ac:dyDescent="0.2">
      <c r="A180" s="191">
        <v>5100312000000</v>
      </c>
      <c r="B180" s="134" t="s">
        <v>5784</v>
      </c>
      <c r="C180" s="22">
        <v>7.5</v>
      </c>
      <c r="D180" s="22">
        <v>10</v>
      </c>
      <c r="E180" s="24">
        <v>4776.17</v>
      </c>
      <c r="F180" s="35"/>
      <c r="G180" s="36">
        <f t="shared" si="32"/>
        <v>0</v>
      </c>
      <c r="H180" s="24">
        <f t="shared" si="33"/>
        <v>0</v>
      </c>
      <c r="I180" s="24">
        <f t="shared" si="34"/>
        <v>0</v>
      </c>
      <c r="J180" s="162"/>
      <c r="K180" s="26"/>
      <c r="L180" s="26"/>
      <c r="M180" s="26"/>
      <c r="N180" s="26">
        <f>IFERROR((VLOOKUP(M180,guarnizioni!G:H,2,FALSE)),0)</f>
        <v>0</v>
      </c>
      <c r="O180" s="26"/>
      <c r="P180" s="26"/>
      <c r="Q180" s="26"/>
      <c r="R180" s="26"/>
      <c r="S180" s="26">
        <f t="shared" si="35"/>
        <v>4776.17</v>
      </c>
      <c r="T180" s="26">
        <f t="shared" si="36"/>
        <v>0</v>
      </c>
    </row>
    <row r="181" spans="1:20" ht="14.25" customHeight="1" x14ac:dyDescent="0.2">
      <c r="A181" s="191">
        <v>5100034000000</v>
      </c>
      <c r="B181" s="134" t="s">
        <v>5785</v>
      </c>
      <c r="C181" s="22">
        <v>1.1000000000000001</v>
      </c>
      <c r="D181" s="22">
        <v>1.5</v>
      </c>
      <c r="E181" s="24">
        <v>4058.28</v>
      </c>
      <c r="F181" s="35"/>
      <c r="G181" s="36">
        <f t="shared" si="28"/>
        <v>0</v>
      </c>
      <c r="H181" s="24">
        <f t="shared" si="29"/>
        <v>0</v>
      </c>
      <c r="I181" s="24">
        <f t="shared" si="30"/>
        <v>0</v>
      </c>
      <c r="J181" s="162"/>
      <c r="K181" s="26"/>
      <c r="L181" s="26">
        <f>IFERROR((VLOOKUP(K181,tenute!D:E,2,FALSE)),0)</f>
        <v>0</v>
      </c>
      <c r="M181" s="26"/>
      <c r="N181" s="26">
        <f>IFERROR((VLOOKUP(M181,guarnizioni!G:H,2,FALSE)),0)</f>
        <v>0</v>
      </c>
      <c r="O181" s="26"/>
      <c r="P181" s="26"/>
      <c r="Q181" s="26"/>
      <c r="R181" s="26"/>
      <c r="S181" s="26">
        <f t="shared" si="25"/>
        <v>4058.28</v>
      </c>
      <c r="T181" s="26">
        <f t="shared" si="31"/>
        <v>0</v>
      </c>
    </row>
    <row r="182" spans="1:20" ht="14.25" customHeight="1" x14ac:dyDescent="0.2">
      <c r="A182" s="191">
        <v>5100038000000</v>
      </c>
      <c r="B182" s="134" t="s">
        <v>5786</v>
      </c>
      <c r="C182" s="22">
        <v>1.5</v>
      </c>
      <c r="D182" s="22">
        <v>2</v>
      </c>
      <c r="E182" s="24">
        <v>4058.28</v>
      </c>
      <c r="F182" s="35"/>
      <c r="G182" s="36">
        <f t="shared" si="28"/>
        <v>0</v>
      </c>
      <c r="H182" s="24">
        <f t="shared" si="29"/>
        <v>0</v>
      </c>
      <c r="I182" s="24">
        <f t="shared" si="30"/>
        <v>0</v>
      </c>
      <c r="J182" s="162"/>
      <c r="K182" s="26"/>
      <c r="L182" s="26">
        <f>IFERROR((VLOOKUP(K182,tenute!D:E,2,FALSE)),0)</f>
        <v>0</v>
      </c>
      <c r="M182" s="26"/>
      <c r="N182" s="26">
        <f>IFERROR((VLOOKUP(M182,guarnizioni!G:H,2,FALSE)),0)</f>
        <v>0</v>
      </c>
      <c r="O182" s="26"/>
      <c r="P182" s="26"/>
      <c r="Q182" s="26"/>
      <c r="R182" s="26"/>
      <c r="S182" s="26">
        <f t="shared" si="25"/>
        <v>4058.28</v>
      </c>
      <c r="T182" s="26">
        <f t="shared" si="31"/>
        <v>0</v>
      </c>
    </row>
    <row r="183" spans="1:20" ht="14.25" customHeight="1" x14ac:dyDescent="0.2">
      <c r="A183" s="191">
        <v>5100042000000</v>
      </c>
      <c r="B183" s="134" t="s">
        <v>5787</v>
      </c>
      <c r="C183" s="22">
        <v>2.2000000000000002</v>
      </c>
      <c r="D183" s="22">
        <v>3</v>
      </c>
      <c r="E183" s="24">
        <v>4058.28</v>
      </c>
      <c r="F183" s="35"/>
      <c r="G183" s="36">
        <f t="shared" si="28"/>
        <v>0</v>
      </c>
      <c r="H183" s="24">
        <f t="shared" si="29"/>
        <v>0</v>
      </c>
      <c r="I183" s="24">
        <f t="shared" si="30"/>
        <v>0</v>
      </c>
      <c r="J183" s="162"/>
      <c r="K183" s="26"/>
      <c r="L183" s="26">
        <f>IFERROR((VLOOKUP(K183,tenute!D:E,2,FALSE)),0)</f>
        <v>0</v>
      </c>
      <c r="M183" s="26"/>
      <c r="N183" s="26">
        <f>IFERROR((VLOOKUP(M183,guarnizioni!G:H,2,FALSE)),0)</f>
        <v>0</v>
      </c>
      <c r="O183" s="26"/>
      <c r="P183" s="26"/>
      <c r="Q183" s="26"/>
      <c r="R183" s="26"/>
      <c r="S183" s="26">
        <f t="shared" si="25"/>
        <v>4058.28</v>
      </c>
      <c r="T183" s="26">
        <f t="shared" si="31"/>
        <v>0</v>
      </c>
    </row>
    <row r="184" spans="1:20" ht="14.25" customHeight="1" x14ac:dyDescent="0.2">
      <c r="A184" s="191">
        <v>5100046000000</v>
      </c>
      <c r="B184" s="134" t="s">
        <v>5788</v>
      </c>
      <c r="C184" s="22">
        <v>2.2000000000000002</v>
      </c>
      <c r="D184" s="22">
        <v>3</v>
      </c>
      <c r="E184" s="24">
        <v>4268.32</v>
      </c>
      <c r="F184" s="35"/>
      <c r="G184" s="36">
        <f t="shared" si="28"/>
        <v>0</v>
      </c>
      <c r="H184" s="24">
        <f t="shared" si="29"/>
        <v>0</v>
      </c>
      <c r="I184" s="24">
        <f t="shared" si="30"/>
        <v>0</v>
      </c>
      <c r="J184" s="162"/>
      <c r="K184" s="26"/>
      <c r="L184" s="26">
        <f>IFERROR((VLOOKUP(K184,tenute!D:E,2,FALSE)),0)</f>
        <v>0</v>
      </c>
      <c r="M184" s="26"/>
      <c r="N184" s="26">
        <f>IFERROR((VLOOKUP(M184,guarnizioni!G:H,2,FALSE)),0)</f>
        <v>0</v>
      </c>
      <c r="O184" s="26"/>
      <c r="P184" s="26"/>
      <c r="Q184" s="26"/>
      <c r="R184" s="26"/>
      <c r="S184" s="26">
        <f t="shared" si="25"/>
        <v>4268.32</v>
      </c>
      <c r="T184" s="26">
        <f t="shared" si="31"/>
        <v>0</v>
      </c>
    </row>
    <row r="185" spans="1:20" ht="14.25" customHeight="1" x14ac:dyDescent="0.2">
      <c r="A185" s="191">
        <v>5100050000000</v>
      </c>
      <c r="B185" s="134" t="s">
        <v>5789</v>
      </c>
      <c r="C185" s="22">
        <v>3</v>
      </c>
      <c r="D185" s="22">
        <v>4</v>
      </c>
      <c r="E185" s="24">
        <v>4268.32</v>
      </c>
      <c r="F185" s="35"/>
      <c r="G185" s="36">
        <f t="shared" si="28"/>
        <v>0</v>
      </c>
      <c r="H185" s="24">
        <f t="shared" si="29"/>
        <v>0</v>
      </c>
      <c r="I185" s="24">
        <f t="shared" si="30"/>
        <v>0</v>
      </c>
      <c r="J185" s="162"/>
      <c r="K185" s="26"/>
      <c r="L185" s="26">
        <f>IFERROR((VLOOKUP(K185,tenute!D:E,2,FALSE)),0)</f>
        <v>0</v>
      </c>
      <c r="M185" s="26"/>
      <c r="N185" s="26">
        <f>IFERROR((VLOOKUP(M185,guarnizioni!G:H,2,FALSE)),0)</f>
        <v>0</v>
      </c>
      <c r="O185" s="26"/>
      <c r="P185" s="26"/>
      <c r="Q185" s="26"/>
      <c r="R185" s="26"/>
      <c r="S185" s="26">
        <f t="shared" si="25"/>
        <v>4268.32</v>
      </c>
      <c r="T185" s="26">
        <f t="shared" si="31"/>
        <v>0</v>
      </c>
    </row>
    <row r="186" spans="1:20" ht="14.25" customHeight="1" x14ac:dyDescent="0.2">
      <c r="A186" s="191">
        <v>5100054000000</v>
      </c>
      <c r="B186" s="134" t="s">
        <v>5790</v>
      </c>
      <c r="C186" s="22">
        <v>4</v>
      </c>
      <c r="D186" s="22">
        <v>5.5</v>
      </c>
      <c r="E186" s="24">
        <v>4268.32</v>
      </c>
      <c r="F186" s="35"/>
      <c r="G186" s="36">
        <f t="shared" si="28"/>
        <v>0</v>
      </c>
      <c r="H186" s="24">
        <f t="shared" si="29"/>
        <v>0</v>
      </c>
      <c r="I186" s="24">
        <f t="shared" si="30"/>
        <v>0</v>
      </c>
      <c r="J186" s="162"/>
      <c r="K186" s="26"/>
      <c r="L186" s="26">
        <f>IFERROR((VLOOKUP(K186,tenute!D:E,2,FALSE)),0)</f>
        <v>0</v>
      </c>
      <c r="M186" s="26"/>
      <c r="N186" s="26">
        <f>IFERROR((VLOOKUP(M186,guarnizioni!G:H,2,FALSE)),0)</f>
        <v>0</v>
      </c>
      <c r="O186" s="26"/>
      <c r="P186" s="26"/>
      <c r="Q186" s="26"/>
      <c r="R186" s="26"/>
      <c r="S186" s="26">
        <f t="shared" si="25"/>
        <v>4268.32</v>
      </c>
      <c r="T186" s="26">
        <f t="shared" si="31"/>
        <v>0</v>
      </c>
    </row>
    <row r="187" spans="1:20" ht="14.25" customHeight="1" x14ac:dyDescent="0.2">
      <c r="A187" s="191">
        <v>5100058010000</v>
      </c>
      <c r="B187" s="134" t="s">
        <v>5791</v>
      </c>
      <c r="C187" s="22">
        <v>4</v>
      </c>
      <c r="D187" s="22">
        <v>5.5</v>
      </c>
      <c r="E187" s="24">
        <v>4904.2299999999996</v>
      </c>
      <c r="F187" s="35"/>
      <c r="G187" s="36">
        <f t="shared" si="28"/>
        <v>0</v>
      </c>
      <c r="H187" s="24">
        <f t="shared" si="29"/>
        <v>0</v>
      </c>
      <c r="I187" s="24">
        <f t="shared" si="30"/>
        <v>0</v>
      </c>
      <c r="J187" s="162"/>
      <c r="K187" s="26"/>
      <c r="L187" s="26">
        <f>IFERROR((VLOOKUP(K187,tenute!D:E,2,FALSE)),0)</f>
        <v>0</v>
      </c>
      <c r="M187" s="26"/>
      <c r="N187" s="26">
        <f>IFERROR((VLOOKUP(M187,guarnizioni!G:H,2,FALSE)),0)</f>
        <v>0</v>
      </c>
      <c r="O187" s="26"/>
      <c r="P187" s="26"/>
      <c r="Q187" s="26"/>
      <c r="R187" s="26"/>
      <c r="S187" s="26">
        <f t="shared" si="25"/>
        <v>4904.2299999999996</v>
      </c>
      <c r="T187" s="26">
        <f t="shared" si="31"/>
        <v>0</v>
      </c>
    </row>
    <row r="188" spans="1:20" ht="14.25" customHeight="1" x14ac:dyDescent="0.2">
      <c r="A188" s="191">
        <v>5100058000000</v>
      </c>
      <c r="B188" s="134" t="s">
        <v>5792</v>
      </c>
      <c r="C188" s="22">
        <v>4</v>
      </c>
      <c r="D188" s="22">
        <v>5.5</v>
      </c>
      <c r="E188" s="24">
        <v>4904.2299999999996</v>
      </c>
      <c r="F188" s="35"/>
      <c r="G188" s="36">
        <f t="shared" si="28"/>
        <v>0</v>
      </c>
      <c r="H188" s="24">
        <f t="shared" si="29"/>
        <v>0</v>
      </c>
      <c r="I188" s="24">
        <f t="shared" si="30"/>
        <v>0</v>
      </c>
      <c r="J188" s="162"/>
      <c r="K188" s="26"/>
      <c r="L188" s="26">
        <f>IFERROR((VLOOKUP(K188,tenute!D:E,2,FALSE)),0)</f>
        <v>0</v>
      </c>
      <c r="M188" s="26"/>
      <c r="N188" s="26">
        <f>IFERROR((VLOOKUP(M188,guarnizioni!G:H,2,FALSE)),0)</f>
        <v>0</v>
      </c>
      <c r="O188" s="26"/>
      <c r="P188" s="26"/>
      <c r="Q188" s="26"/>
      <c r="R188" s="26"/>
      <c r="S188" s="26">
        <f t="shared" si="25"/>
        <v>4904.2299999999996</v>
      </c>
      <c r="T188" s="26">
        <f t="shared" si="31"/>
        <v>0</v>
      </c>
    </row>
    <row r="189" spans="1:20" ht="14.25" customHeight="1" x14ac:dyDescent="0.2">
      <c r="A189" s="191">
        <v>5100060000000</v>
      </c>
      <c r="B189" s="134" t="s">
        <v>5793</v>
      </c>
      <c r="C189" s="22">
        <v>5.5</v>
      </c>
      <c r="D189" s="22">
        <v>7.5</v>
      </c>
      <c r="E189" s="24">
        <v>4904.2299999999996</v>
      </c>
      <c r="F189" s="35"/>
      <c r="G189" s="36">
        <f t="shared" si="28"/>
        <v>0</v>
      </c>
      <c r="H189" s="24">
        <f t="shared" si="29"/>
        <v>0</v>
      </c>
      <c r="I189" s="24">
        <f t="shared" si="30"/>
        <v>0</v>
      </c>
      <c r="J189" s="162"/>
      <c r="K189" s="26"/>
      <c r="L189" s="26">
        <f>IFERROR((VLOOKUP(K189,tenute!D:E,2,FALSE)),0)</f>
        <v>0</v>
      </c>
      <c r="M189" s="26"/>
      <c r="N189" s="26">
        <f>IFERROR((VLOOKUP(M189,guarnizioni!G:H,2,FALSE)),0)</f>
        <v>0</v>
      </c>
      <c r="O189" s="26"/>
      <c r="P189" s="26"/>
      <c r="Q189" s="26"/>
      <c r="R189" s="26"/>
      <c r="S189" s="26">
        <f t="shared" si="25"/>
        <v>4904.2299999999996</v>
      </c>
      <c r="T189" s="26">
        <f t="shared" si="31"/>
        <v>0</v>
      </c>
    </row>
    <row r="190" spans="1:20" ht="14.25" customHeight="1" x14ac:dyDescent="0.2">
      <c r="A190" s="191">
        <v>5100064000000</v>
      </c>
      <c r="B190" s="134" t="s">
        <v>5794</v>
      </c>
      <c r="C190" s="22">
        <v>5.5</v>
      </c>
      <c r="D190" s="22">
        <v>7.5</v>
      </c>
      <c r="E190" s="24">
        <v>4904.2299999999996</v>
      </c>
      <c r="F190" s="35"/>
      <c r="G190" s="36">
        <f t="shared" si="28"/>
        <v>0</v>
      </c>
      <c r="H190" s="24">
        <f t="shared" si="29"/>
        <v>0</v>
      </c>
      <c r="I190" s="24">
        <f t="shared" si="30"/>
        <v>0</v>
      </c>
      <c r="J190" s="162"/>
      <c r="K190" s="26"/>
      <c r="L190" s="26">
        <f>IFERROR((VLOOKUP(K190,tenute!D:E,2,FALSE)),0)</f>
        <v>0</v>
      </c>
      <c r="M190" s="26"/>
      <c r="N190" s="26">
        <f>IFERROR((VLOOKUP(M190,guarnizioni!G:H,2,FALSE)),0)</f>
        <v>0</v>
      </c>
      <c r="O190" s="26"/>
      <c r="P190" s="26"/>
      <c r="Q190" s="26"/>
      <c r="R190" s="26"/>
      <c r="S190" s="26">
        <f t="shared" si="25"/>
        <v>4904.2299999999996</v>
      </c>
      <c r="T190" s="26">
        <f t="shared" si="31"/>
        <v>0</v>
      </c>
    </row>
    <row r="191" spans="1:20" ht="14.25" customHeight="1" x14ac:dyDescent="0.2">
      <c r="A191" s="191">
        <v>5100066000000</v>
      </c>
      <c r="B191" s="134" t="s">
        <v>5795</v>
      </c>
      <c r="C191" s="22">
        <v>7.5</v>
      </c>
      <c r="D191" s="22">
        <v>10</v>
      </c>
      <c r="E191" s="24">
        <v>4904.2299999999996</v>
      </c>
      <c r="F191" s="35"/>
      <c r="G191" s="36">
        <f t="shared" si="28"/>
        <v>0</v>
      </c>
      <c r="H191" s="24">
        <f t="shared" si="29"/>
        <v>0</v>
      </c>
      <c r="I191" s="24">
        <f t="shared" si="30"/>
        <v>0</v>
      </c>
      <c r="J191" s="162"/>
      <c r="K191" s="26"/>
      <c r="L191" s="26">
        <f>IFERROR((VLOOKUP(K191,tenute!D:E,2,FALSE)),0)</f>
        <v>0</v>
      </c>
      <c r="M191" s="26"/>
      <c r="N191" s="26">
        <f>IFERROR((VLOOKUP(M191,guarnizioni!G:H,2,FALSE)),0)</f>
        <v>0</v>
      </c>
      <c r="O191" s="26"/>
      <c r="P191" s="26"/>
      <c r="Q191" s="26"/>
      <c r="R191" s="26"/>
      <c r="S191" s="26">
        <f t="shared" si="25"/>
        <v>4904.2299999999996</v>
      </c>
      <c r="T191" s="26">
        <f t="shared" si="31"/>
        <v>0</v>
      </c>
    </row>
    <row r="192" spans="1:20" ht="14.25" customHeight="1" x14ac:dyDescent="0.2">
      <c r="A192" s="191">
        <v>5100070000000</v>
      </c>
      <c r="B192" s="134" t="s">
        <v>5796</v>
      </c>
      <c r="C192" s="22">
        <v>11</v>
      </c>
      <c r="D192" s="22">
        <v>15</v>
      </c>
      <c r="E192" s="24">
        <v>5881.22</v>
      </c>
      <c r="F192" s="35"/>
      <c r="G192" s="36">
        <f t="shared" si="28"/>
        <v>0</v>
      </c>
      <c r="H192" s="24">
        <f t="shared" si="29"/>
        <v>0</v>
      </c>
      <c r="I192" s="24">
        <f t="shared" si="30"/>
        <v>0</v>
      </c>
      <c r="J192" s="162"/>
      <c r="K192" s="26"/>
      <c r="L192" s="26">
        <f>IFERROR((VLOOKUP(K192,tenute!D:E,2,FALSE)),0)</f>
        <v>0</v>
      </c>
      <c r="M192" s="26"/>
      <c r="N192" s="26">
        <f>IFERROR((VLOOKUP(M192,guarnizioni!G:H,2,FALSE)),0)</f>
        <v>0</v>
      </c>
      <c r="O192" s="26"/>
      <c r="P192" s="26"/>
      <c r="Q192" s="26"/>
      <c r="R192" s="26"/>
      <c r="S192" s="26">
        <f t="shared" si="25"/>
        <v>5881.22</v>
      </c>
      <c r="T192" s="26">
        <f t="shared" si="31"/>
        <v>0</v>
      </c>
    </row>
    <row r="193" spans="1:20" ht="14.25" customHeight="1" x14ac:dyDescent="0.2">
      <c r="A193" s="191">
        <v>5100074000000</v>
      </c>
      <c r="B193" s="134" t="s">
        <v>5797</v>
      </c>
      <c r="C193" s="22">
        <v>11</v>
      </c>
      <c r="D193" s="22">
        <v>15</v>
      </c>
      <c r="E193" s="24">
        <v>5881.22</v>
      </c>
      <c r="F193" s="35"/>
      <c r="G193" s="36">
        <f t="shared" si="28"/>
        <v>0</v>
      </c>
      <c r="H193" s="24">
        <f t="shared" si="29"/>
        <v>0</v>
      </c>
      <c r="I193" s="24">
        <f t="shared" si="30"/>
        <v>0</v>
      </c>
      <c r="J193" s="162"/>
      <c r="K193" s="26"/>
      <c r="L193" s="26">
        <f>IFERROR((VLOOKUP(K193,tenute!D:E,2,FALSE)),0)</f>
        <v>0</v>
      </c>
      <c r="M193" s="26"/>
      <c r="N193" s="26">
        <f>IFERROR((VLOOKUP(M193,guarnizioni!G:H,2,FALSE)),0)</f>
        <v>0</v>
      </c>
      <c r="O193" s="26"/>
      <c r="P193" s="26"/>
      <c r="Q193" s="26"/>
      <c r="R193" s="26"/>
      <c r="S193" s="26">
        <f t="shared" si="25"/>
        <v>5881.22</v>
      </c>
      <c r="T193" s="26">
        <f t="shared" si="31"/>
        <v>0</v>
      </c>
    </row>
    <row r="194" spans="1:20" ht="14.25" customHeight="1" x14ac:dyDescent="0.2">
      <c r="A194" s="191">
        <v>5100078000000</v>
      </c>
      <c r="B194" s="134" t="s">
        <v>5798</v>
      </c>
      <c r="C194" s="22">
        <v>15</v>
      </c>
      <c r="D194" s="22">
        <v>20</v>
      </c>
      <c r="E194" s="24">
        <v>5881.22</v>
      </c>
      <c r="F194" s="35"/>
      <c r="G194" s="36">
        <f t="shared" si="28"/>
        <v>0</v>
      </c>
      <c r="H194" s="24">
        <f t="shared" si="29"/>
        <v>0</v>
      </c>
      <c r="I194" s="24">
        <f t="shared" si="30"/>
        <v>0</v>
      </c>
      <c r="J194" s="162"/>
      <c r="K194" s="26"/>
      <c r="L194" s="26">
        <f>IFERROR((VLOOKUP(K194,tenute!D:E,2,FALSE)),0)</f>
        <v>0</v>
      </c>
      <c r="M194" s="26"/>
      <c r="N194" s="26">
        <f>IFERROR((VLOOKUP(M194,guarnizioni!G:H,2,FALSE)),0)</f>
        <v>0</v>
      </c>
      <c r="O194" s="26"/>
      <c r="P194" s="26"/>
      <c r="Q194" s="26"/>
      <c r="R194" s="26"/>
      <c r="S194" s="26">
        <f t="shared" si="25"/>
        <v>5881.22</v>
      </c>
      <c r="T194" s="26">
        <f t="shared" si="31"/>
        <v>0</v>
      </c>
    </row>
    <row r="195" spans="1:20" ht="14.25" customHeight="1" x14ac:dyDescent="0.2">
      <c r="A195" s="191">
        <v>5100082000000</v>
      </c>
      <c r="B195" s="134" t="s">
        <v>5799</v>
      </c>
      <c r="C195" s="22">
        <v>2.2000000000000002</v>
      </c>
      <c r="D195" s="22">
        <v>3</v>
      </c>
      <c r="E195" s="24">
        <v>4358.8999999999996</v>
      </c>
      <c r="F195" s="35"/>
      <c r="G195" s="36">
        <f t="shared" si="28"/>
        <v>0</v>
      </c>
      <c r="H195" s="24">
        <f t="shared" si="29"/>
        <v>0</v>
      </c>
      <c r="I195" s="24">
        <f t="shared" si="30"/>
        <v>0</v>
      </c>
      <c r="J195" s="162"/>
      <c r="K195" s="26"/>
      <c r="L195" s="26">
        <f>IFERROR((VLOOKUP(K195,tenute!D:E,2,FALSE)),0)</f>
        <v>0</v>
      </c>
      <c r="M195" s="26"/>
      <c r="N195" s="26">
        <f>IFERROR((VLOOKUP(M195,guarnizioni!G:H,2,FALSE)),0)</f>
        <v>0</v>
      </c>
      <c r="O195" s="26"/>
      <c r="P195" s="26"/>
      <c r="Q195" s="26"/>
      <c r="R195" s="26"/>
      <c r="S195" s="26">
        <f t="shared" si="25"/>
        <v>4358.8999999999996</v>
      </c>
      <c r="T195" s="26">
        <f t="shared" si="31"/>
        <v>0</v>
      </c>
    </row>
    <row r="196" spans="1:20" ht="14.25" customHeight="1" x14ac:dyDescent="0.2">
      <c r="A196" s="191">
        <v>5100086000000</v>
      </c>
      <c r="B196" s="134" t="s">
        <v>5800</v>
      </c>
      <c r="C196" s="22">
        <v>3</v>
      </c>
      <c r="D196" s="22">
        <v>4</v>
      </c>
      <c r="E196" s="24">
        <v>4358.8999999999996</v>
      </c>
      <c r="F196" s="35"/>
      <c r="G196" s="36">
        <f t="shared" si="28"/>
        <v>0</v>
      </c>
      <c r="H196" s="24">
        <f t="shared" si="29"/>
        <v>0</v>
      </c>
      <c r="I196" s="24">
        <f t="shared" si="30"/>
        <v>0</v>
      </c>
      <c r="J196" s="162"/>
      <c r="K196" s="26"/>
      <c r="L196" s="26">
        <f>IFERROR((VLOOKUP(K196,tenute!D:E,2,FALSE)),0)</f>
        <v>0</v>
      </c>
      <c r="M196" s="26"/>
      <c r="N196" s="26">
        <f>IFERROR((VLOOKUP(M196,guarnizioni!G:H,2,FALSE)),0)</f>
        <v>0</v>
      </c>
      <c r="O196" s="26"/>
      <c r="P196" s="26"/>
      <c r="Q196" s="26"/>
      <c r="R196" s="26"/>
      <c r="S196" s="26">
        <f t="shared" si="25"/>
        <v>4358.8999999999996</v>
      </c>
      <c r="T196" s="26">
        <f t="shared" si="31"/>
        <v>0</v>
      </c>
    </row>
    <row r="197" spans="1:20" ht="14.25" customHeight="1" x14ac:dyDescent="0.2">
      <c r="A197" s="191">
        <v>5100090000000</v>
      </c>
      <c r="B197" s="134" t="s">
        <v>5801</v>
      </c>
      <c r="C197" s="22">
        <v>4</v>
      </c>
      <c r="D197" s="22">
        <v>5.5</v>
      </c>
      <c r="E197" s="24">
        <v>4358.8999999999996</v>
      </c>
      <c r="F197" s="35"/>
      <c r="G197" s="36">
        <f t="shared" si="28"/>
        <v>0</v>
      </c>
      <c r="H197" s="24">
        <f t="shared" si="29"/>
        <v>0</v>
      </c>
      <c r="I197" s="24">
        <f t="shared" si="30"/>
        <v>0</v>
      </c>
      <c r="J197" s="162"/>
      <c r="K197" s="26"/>
      <c r="L197" s="26">
        <f>IFERROR((VLOOKUP(K197,tenute!D:E,2,FALSE)),0)</f>
        <v>0</v>
      </c>
      <c r="M197" s="26"/>
      <c r="N197" s="26">
        <f>IFERROR((VLOOKUP(M197,guarnizioni!G:H,2,FALSE)),0)</f>
        <v>0</v>
      </c>
      <c r="O197" s="26"/>
      <c r="P197" s="26"/>
      <c r="Q197" s="26"/>
      <c r="R197" s="26"/>
      <c r="S197" s="26">
        <f t="shared" si="25"/>
        <v>4358.8999999999996</v>
      </c>
      <c r="T197" s="26">
        <f t="shared" si="31"/>
        <v>0</v>
      </c>
    </row>
    <row r="198" spans="1:20" ht="14.25" customHeight="1" x14ac:dyDescent="0.2">
      <c r="A198" s="191" t="s">
        <v>6909</v>
      </c>
      <c r="B198" s="134" t="s">
        <v>5802</v>
      </c>
      <c r="C198" s="22">
        <v>4</v>
      </c>
      <c r="D198" s="22">
        <v>5.5</v>
      </c>
      <c r="E198" s="24">
        <v>4358.8999999999996</v>
      </c>
      <c r="F198" s="35"/>
      <c r="G198" s="36">
        <f t="shared" si="28"/>
        <v>0</v>
      </c>
      <c r="H198" s="24">
        <f t="shared" si="29"/>
        <v>0</v>
      </c>
      <c r="I198" s="24">
        <f t="shared" si="30"/>
        <v>0</v>
      </c>
      <c r="J198" s="162"/>
      <c r="K198" s="26"/>
      <c r="L198" s="26">
        <f>IFERROR((VLOOKUP(K198,tenute!D:E,2,FALSE)),0)</f>
        <v>0</v>
      </c>
      <c r="M198" s="26"/>
      <c r="N198" s="26">
        <f>IFERROR((VLOOKUP(M198,guarnizioni!G:H,2,FALSE)),0)</f>
        <v>0</v>
      </c>
      <c r="O198" s="26"/>
      <c r="P198" s="26"/>
      <c r="Q198" s="26"/>
      <c r="R198" s="26"/>
      <c r="S198" s="26">
        <f t="shared" si="25"/>
        <v>4358.8999999999996</v>
      </c>
      <c r="T198" s="26">
        <f t="shared" si="31"/>
        <v>0</v>
      </c>
    </row>
    <row r="199" spans="1:20" ht="14.25" customHeight="1" x14ac:dyDescent="0.2">
      <c r="A199" s="191">
        <v>5100094000000</v>
      </c>
      <c r="B199" s="134" t="s">
        <v>5803</v>
      </c>
      <c r="C199" s="22">
        <v>5.5</v>
      </c>
      <c r="D199" s="22">
        <v>7.5</v>
      </c>
      <c r="E199" s="24">
        <v>4713.4399999999996</v>
      </c>
      <c r="F199" s="35"/>
      <c r="G199" s="36">
        <f t="shared" si="28"/>
        <v>0</v>
      </c>
      <c r="H199" s="24">
        <f t="shared" si="29"/>
        <v>0</v>
      </c>
      <c r="I199" s="24">
        <f t="shared" si="30"/>
        <v>0</v>
      </c>
      <c r="J199" s="162"/>
      <c r="K199" s="26"/>
      <c r="L199" s="26">
        <f>IFERROR((VLOOKUP(K199,tenute!D:E,2,FALSE)),0)</f>
        <v>0</v>
      </c>
      <c r="M199" s="26"/>
      <c r="N199" s="26">
        <f>IFERROR((VLOOKUP(M199,guarnizioni!G:H,2,FALSE)),0)</f>
        <v>0</v>
      </c>
      <c r="O199" s="26"/>
      <c r="P199" s="26"/>
      <c r="Q199" s="26"/>
      <c r="R199" s="26"/>
      <c r="S199" s="26">
        <f t="shared" si="25"/>
        <v>4713.4399999999996</v>
      </c>
      <c r="T199" s="26">
        <f t="shared" si="31"/>
        <v>0</v>
      </c>
    </row>
    <row r="200" spans="1:20" ht="14.25" customHeight="1" x14ac:dyDescent="0.2">
      <c r="A200" s="191">
        <v>5100098000000</v>
      </c>
      <c r="B200" s="134" t="s">
        <v>5804</v>
      </c>
      <c r="C200" s="22">
        <v>7.5</v>
      </c>
      <c r="D200" s="22">
        <v>10</v>
      </c>
      <c r="E200" s="24">
        <v>4713.4399999999996</v>
      </c>
      <c r="F200" s="35"/>
      <c r="G200" s="36">
        <f t="shared" si="28"/>
        <v>0</v>
      </c>
      <c r="H200" s="24">
        <f t="shared" si="29"/>
        <v>0</v>
      </c>
      <c r="I200" s="24">
        <f t="shared" si="30"/>
        <v>0</v>
      </c>
      <c r="J200" s="162"/>
      <c r="K200" s="26"/>
      <c r="L200" s="26">
        <f>IFERROR((VLOOKUP(K200,tenute!D:E,2,FALSE)),0)</f>
        <v>0</v>
      </c>
      <c r="M200" s="26"/>
      <c r="N200" s="26">
        <f>IFERROR((VLOOKUP(M200,guarnizioni!G:H,2,FALSE)),0)</f>
        <v>0</v>
      </c>
      <c r="O200" s="26"/>
      <c r="P200" s="26"/>
      <c r="Q200" s="26"/>
      <c r="R200" s="26"/>
      <c r="S200" s="26">
        <f t="shared" si="25"/>
        <v>4713.4399999999996</v>
      </c>
      <c r="T200" s="26">
        <f t="shared" si="31"/>
        <v>0</v>
      </c>
    </row>
    <row r="201" spans="1:20" ht="14.25" customHeight="1" x14ac:dyDescent="0.2">
      <c r="A201" s="191">
        <v>5100104000000</v>
      </c>
      <c r="B201" s="134" t="s">
        <v>5805</v>
      </c>
      <c r="C201" s="22">
        <v>11</v>
      </c>
      <c r="D201" s="22">
        <v>15</v>
      </c>
      <c r="E201" s="24">
        <v>5149.1400000000003</v>
      </c>
      <c r="F201" s="35"/>
      <c r="G201" s="36">
        <f t="shared" si="28"/>
        <v>0</v>
      </c>
      <c r="H201" s="24">
        <f t="shared" si="29"/>
        <v>0</v>
      </c>
      <c r="I201" s="24">
        <f t="shared" si="30"/>
        <v>0</v>
      </c>
      <c r="J201" s="162"/>
      <c r="K201" s="26"/>
      <c r="L201" s="26">
        <f>IFERROR((VLOOKUP(K201,tenute!D:E,2,FALSE)),0)</f>
        <v>0</v>
      </c>
      <c r="M201" s="26"/>
      <c r="N201" s="26">
        <f>IFERROR((VLOOKUP(M201,guarnizioni!G:H,2,FALSE)),0)</f>
        <v>0</v>
      </c>
      <c r="O201" s="26"/>
      <c r="P201" s="26"/>
      <c r="Q201" s="26"/>
      <c r="R201" s="26"/>
      <c r="S201" s="26">
        <f t="shared" si="25"/>
        <v>5149.1400000000003</v>
      </c>
      <c r="T201" s="26">
        <f t="shared" si="31"/>
        <v>0</v>
      </c>
    </row>
    <row r="202" spans="1:20" ht="14.25" customHeight="1" x14ac:dyDescent="0.2">
      <c r="A202" s="191">
        <v>5100108000000</v>
      </c>
      <c r="B202" s="134" t="s">
        <v>5806</v>
      </c>
      <c r="C202" s="22">
        <v>11</v>
      </c>
      <c r="D202" s="22">
        <v>15</v>
      </c>
      <c r="E202" s="24">
        <v>5149.1400000000003</v>
      </c>
      <c r="F202" s="35"/>
      <c r="G202" s="36">
        <f t="shared" si="28"/>
        <v>0</v>
      </c>
      <c r="H202" s="24">
        <f t="shared" si="29"/>
        <v>0</v>
      </c>
      <c r="I202" s="24">
        <f t="shared" si="30"/>
        <v>0</v>
      </c>
      <c r="J202" s="162"/>
      <c r="K202" s="26"/>
      <c r="L202" s="26">
        <f>IFERROR((VLOOKUP(K202,tenute!D:E,2,FALSE)),0)</f>
        <v>0</v>
      </c>
      <c r="M202" s="26"/>
      <c r="N202" s="26">
        <f>IFERROR((VLOOKUP(M202,guarnizioni!G:H,2,FALSE)),0)</f>
        <v>0</v>
      </c>
      <c r="O202" s="26"/>
      <c r="P202" s="26"/>
      <c r="Q202" s="26"/>
      <c r="R202" s="26"/>
      <c r="S202" s="26">
        <f t="shared" si="25"/>
        <v>5149.1400000000003</v>
      </c>
      <c r="T202" s="26">
        <f t="shared" si="31"/>
        <v>0</v>
      </c>
    </row>
    <row r="203" spans="1:20" ht="14.25" customHeight="1" x14ac:dyDescent="0.2">
      <c r="A203" s="191" t="s">
        <v>6910</v>
      </c>
      <c r="B203" s="134" t="s">
        <v>5807</v>
      </c>
      <c r="C203" s="22">
        <v>15</v>
      </c>
      <c r="D203" s="22">
        <v>20</v>
      </c>
      <c r="E203" s="24">
        <v>5149.1400000000003</v>
      </c>
      <c r="F203" s="35"/>
      <c r="G203" s="36">
        <f t="shared" si="28"/>
        <v>0</v>
      </c>
      <c r="H203" s="24">
        <f t="shared" si="29"/>
        <v>0</v>
      </c>
      <c r="I203" s="24">
        <f t="shared" si="30"/>
        <v>0</v>
      </c>
      <c r="J203" s="162"/>
      <c r="K203" s="26"/>
      <c r="L203" s="26">
        <f>IFERROR((VLOOKUP(K203,tenute!D:E,2,FALSE)),0)</f>
        <v>0</v>
      </c>
      <c r="M203" s="26"/>
      <c r="N203" s="26">
        <f>IFERROR((VLOOKUP(M203,guarnizioni!G:H,2,FALSE)),0)</f>
        <v>0</v>
      </c>
      <c r="O203" s="26"/>
      <c r="P203" s="26"/>
      <c r="Q203" s="26"/>
      <c r="R203" s="26"/>
      <c r="S203" s="26">
        <f t="shared" si="25"/>
        <v>5149.1400000000003</v>
      </c>
      <c r="T203" s="26">
        <f t="shared" si="31"/>
        <v>0</v>
      </c>
    </row>
    <row r="204" spans="1:20" ht="14.25" customHeight="1" x14ac:dyDescent="0.2">
      <c r="A204" s="191">
        <v>5100112000000</v>
      </c>
      <c r="B204" s="134" t="s">
        <v>5808</v>
      </c>
      <c r="C204" s="22">
        <v>11</v>
      </c>
      <c r="D204" s="22">
        <v>15</v>
      </c>
      <c r="E204" s="24">
        <v>6222.67</v>
      </c>
      <c r="F204" s="35"/>
      <c r="G204" s="36">
        <f t="shared" si="28"/>
        <v>0</v>
      </c>
      <c r="H204" s="24">
        <f t="shared" ref="H204:H233" si="37">ROUND(E204*(G204),2)</f>
        <v>0</v>
      </c>
      <c r="I204" s="24">
        <f t="shared" si="30"/>
        <v>0</v>
      </c>
      <c r="J204" s="162"/>
      <c r="K204" s="26"/>
      <c r="L204" s="26">
        <f>IFERROR((VLOOKUP(K204,tenute!D:E,2,FALSE)),0)</f>
        <v>0</v>
      </c>
      <c r="M204" s="26"/>
      <c r="N204" s="26">
        <f>IFERROR((VLOOKUP(M204,guarnizioni!G:H,2,FALSE)),0)</f>
        <v>0</v>
      </c>
      <c r="O204" s="26"/>
      <c r="P204" s="26"/>
      <c r="Q204" s="26"/>
      <c r="R204" s="26"/>
      <c r="S204" s="26">
        <f t="shared" si="25"/>
        <v>6222.67</v>
      </c>
      <c r="T204" s="26">
        <f t="shared" si="31"/>
        <v>0</v>
      </c>
    </row>
    <row r="205" spans="1:20" ht="14.25" customHeight="1" x14ac:dyDescent="0.2">
      <c r="A205" s="191">
        <v>5100116000000</v>
      </c>
      <c r="B205" s="134" t="s">
        <v>5809</v>
      </c>
      <c r="C205" s="22">
        <v>15</v>
      </c>
      <c r="D205" s="22">
        <v>20</v>
      </c>
      <c r="E205" s="24">
        <v>6222.67</v>
      </c>
      <c r="F205" s="35"/>
      <c r="G205" s="36">
        <f t="shared" si="28"/>
        <v>0</v>
      </c>
      <c r="H205" s="24">
        <f t="shared" si="37"/>
        <v>0</v>
      </c>
      <c r="I205" s="24">
        <f t="shared" si="30"/>
        <v>0</v>
      </c>
      <c r="J205" s="162"/>
      <c r="K205" s="26"/>
      <c r="L205" s="26">
        <f>IFERROR((VLOOKUP(K205,tenute!D:E,2,FALSE)),0)</f>
        <v>0</v>
      </c>
      <c r="M205" s="26"/>
      <c r="N205" s="26">
        <f>IFERROR((VLOOKUP(M205,guarnizioni!G:H,2,FALSE)),0)</f>
        <v>0</v>
      </c>
      <c r="O205" s="26"/>
      <c r="P205" s="26"/>
      <c r="Q205" s="26"/>
      <c r="R205" s="26"/>
      <c r="S205" s="26">
        <f t="shared" si="25"/>
        <v>6222.67</v>
      </c>
      <c r="T205" s="26">
        <f t="shared" si="31"/>
        <v>0</v>
      </c>
    </row>
    <row r="206" spans="1:20" ht="14.25" customHeight="1" x14ac:dyDescent="0.2">
      <c r="A206" s="191">
        <v>5100120000000</v>
      </c>
      <c r="B206" s="134" t="s">
        <v>5810</v>
      </c>
      <c r="C206" s="22">
        <v>18.5</v>
      </c>
      <c r="D206" s="22">
        <v>25</v>
      </c>
      <c r="E206" s="24">
        <v>6222.67</v>
      </c>
      <c r="F206" s="35"/>
      <c r="G206" s="36">
        <f t="shared" si="28"/>
        <v>0</v>
      </c>
      <c r="H206" s="24">
        <f t="shared" si="37"/>
        <v>0</v>
      </c>
      <c r="I206" s="24">
        <f t="shared" si="30"/>
        <v>0</v>
      </c>
      <c r="J206" s="162"/>
      <c r="K206" s="26"/>
      <c r="L206" s="26">
        <f>IFERROR((VLOOKUP(K206,tenute!D:E,2,FALSE)),0)</f>
        <v>0</v>
      </c>
      <c r="M206" s="26"/>
      <c r="N206" s="26">
        <f>IFERROR((VLOOKUP(M206,guarnizioni!G:H,2,FALSE)),0)</f>
        <v>0</v>
      </c>
      <c r="O206" s="26"/>
      <c r="P206" s="26"/>
      <c r="Q206" s="26"/>
      <c r="R206" s="26"/>
      <c r="S206" s="26">
        <f t="shared" si="25"/>
        <v>6222.67</v>
      </c>
      <c r="T206" s="26">
        <f t="shared" si="31"/>
        <v>0</v>
      </c>
    </row>
    <row r="207" spans="1:20" ht="14.25" customHeight="1" x14ac:dyDescent="0.2">
      <c r="A207" s="191" t="s">
        <v>6911</v>
      </c>
      <c r="B207" s="134" t="s">
        <v>5811</v>
      </c>
      <c r="C207" s="22">
        <v>22</v>
      </c>
      <c r="D207" s="22">
        <v>30</v>
      </c>
      <c r="E207" s="24">
        <v>6222.67</v>
      </c>
      <c r="F207" s="35"/>
      <c r="G207" s="36">
        <f t="shared" si="28"/>
        <v>0</v>
      </c>
      <c r="H207" s="24">
        <f t="shared" si="37"/>
        <v>0</v>
      </c>
      <c r="I207" s="24">
        <f t="shared" si="30"/>
        <v>0</v>
      </c>
      <c r="J207" s="162"/>
      <c r="K207" s="26"/>
      <c r="L207" s="26">
        <f>IFERROR((VLOOKUP(K207,tenute!D:E,2,FALSE)),0)</f>
        <v>0</v>
      </c>
      <c r="M207" s="26"/>
      <c r="N207" s="26">
        <f>IFERROR((VLOOKUP(M207,guarnizioni!G:H,2,FALSE)),0)</f>
        <v>0</v>
      </c>
      <c r="O207" s="26"/>
      <c r="P207" s="26"/>
      <c r="Q207" s="26"/>
      <c r="R207" s="26"/>
      <c r="S207" s="26">
        <f t="shared" si="25"/>
        <v>6222.67</v>
      </c>
      <c r="T207" s="26">
        <f t="shared" si="31"/>
        <v>0</v>
      </c>
    </row>
    <row r="208" spans="1:20" ht="14.25" customHeight="1" x14ac:dyDescent="0.2">
      <c r="A208" s="191">
        <v>5100124100000</v>
      </c>
      <c r="B208" s="134" t="s">
        <v>5812</v>
      </c>
      <c r="C208" s="22">
        <v>4</v>
      </c>
      <c r="D208" s="22">
        <v>5.5</v>
      </c>
      <c r="E208" s="24">
        <v>4873.3999999999996</v>
      </c>
      <c r="F208" s="35"/>
      <c r="G208" s="36">
        <f t="shared" si="28"/>
        <v>0</v>
      </c>
      <c r="H208" s="24">
        <f t="shared" si="37"/>
        <v>0</v>
      </c>
      <c r="I208" s="24">
        <f t="shared" si="30"/>
        <v>0</v>
      </c>
      <c r="J208" s="162"/>
      <c r="K208" s="26"/>
      <c r="L208" s="26">
        <f>IFERROR((VLOOKUP(K208,tenute!D:E,2,FALSE)),0)</f>
        <v>0</v>
      </c>
      <c r="M208" s="26"/>
      <c r="N208" s="26">
        <f>IFERROR((VLOOKUP(M208,guarnizioni!G:H,2,FALSE)),0)</f>
        <v>0</v>
      </c>
      <c r="O208" s="26"/>
      <c r="P208" s="26"/>
      <c r="Q208" s="26"/>
      <c r="R208" s="26"/>
      <c r="S208" s="26">
        <f t="shared" si="25"/>
        <v>4873.3999999999996</v>
      </c>
      <c r="T208" s="26">
        <f t="shared" si="31"/>
        <v>0</v>
      </c>
    </row>
    <row r="209" spans="1:20" ht="14.25" customHeight="1" x14ac:dyDescent="0.2">
      <c r="A209" s="191">
        <v>5100128100000</v>
      </c>
      <c r="B209" s="134" t="s">
        <v>5813</v>
      </c>
      <c r="C209" s="22">
        <v>5.5</v>
      </c>
      <c r="D209" s="22">
        <v>7.5</v>
      </c>
      <c r="E209" s="24">
        <v>4873.3999999999996</v>
      </c>
      <c r="F209" s="35"/>
      <c r="G209" s="36">
        <f t="shared" si="28"/>
        <v>0</v>
      </c>
      <c r="H209" s="24">
        <f t="shared" si="37"/>
        <v>0</v>
      </c>
      <c r="I209" s="24">
        <f t="shared" si="30"/>
        <v>0</v>
      </c>
      <c r="J209" s="162"/>
      <c r="K209" s="26"/>
      <c r="L209" s="26">
        <f>IFERROR((VLOOKUP(K209,tenute!D:E,2,FALSE)),0)</f>
        <v>0</v>
      </c>
      <c r="M209" s="26"/>
      <c r="N209" s="26">
        <f>IFERROR((VLOOKUP(M209,guarnizioni!G:H,2,FALSE)),0)</f>
        <v>0</v>
      </c>
      <c r="O209" s="26"/>
      <c r="P209" s="26"/>
      <c r="Q209" s="26"/>
      <c r="R209" s="26"/>
      <c r="S209" s="26">
        <f t="shared" si="25"/>
        <v>4873.3999999999996</v>
      </c>
      <c r="T209" s="26">
        <f t="shared" si="31"/>
        <v>0</v>
      </c>
    </row>
    <row r="210" spans="1:20" ht="14.25" customHeight="1" x14ac:dyDescent="0.2">
      <c r="A210" s="191">
        <v>5100132100000</v>
      </c>
      <c r="B210" s="134" t="s">
        <v>5814</v>
      </c>
      <c r="C210" s="22">
        <v>7.5</v>
      </c>
      <c r="D210" s="22">
        <v>10</v>
      </c>
      <c r="E210" s="24">
        <v>4873.3999999999996</v>
      </c>
      <c r="F210" s="35"/>
      <c r="G210" s="36">
        <f t="shared" si="28"/>
        <v>0</v>
      </c>
      <c r="H210" s="24">
        <f t="shared" si="37"/>
        <v>0</v>
      </c>
      <c r="I210" s="24">
        <f t="shared" si="30"/>
        <v>0</v>
      </c>
      <c r="J210" s="162"/>
      <c r="K210" s="26"/>
      <c r="L210" s="26">
        <f>IFERROR((VLOOKUP(K210,tenute!D:E,2,FALSE)),0)</f>
        <v>0</v>
      </c>
      <c r="M210" s="26"/>
      <c r="N210" s="26">
        <f>IFERROR((VLOOKUP(M210,guarnizioni!G:H,2,FALSE)),0)</f>
        <v>0</v>
      </c>
      <c r="O210" s="26"/>
      <c r="P210" s="26"/>
      <c r="Q210" s="26"/>
      <c r="R210" s="26"/>
      <c r="S210" s="26">
        <f t="shared" si="25"/>
        <v>4873.3999999999996</v>
      </c>
      <c r="T210" s="26">
        <f t="shared" si="31"/>
        <v>0</v>
      </c>
    </row>
    <row r="211" spans="1:20" ht="14.25" customHeight="1" x14ac:dyDescent="0.2">
      <c r="A211" s="191">
        <v>5100138100000</v>
      </c>
      <c r="B211" s="134" t="s">
        <v>5815</v>
      </c>
      <c r="C211" s="22">
        <v>7.5</v>
      </c>
      <c r="D211" s="22">
        <v>10</v>
      </c>
      <c r="E211" s="24">
        <v>4925.3999999999996</v>
      </c>
      <c r="F211" s="35"/>
      <c r="G211" s="36">
        <f t="shared" si="28"/>
        <v>0</v>
      </c>
      <c r="H211" s="24">
        <f t="shared" si="37"/>
        <v>0</v>
      </c>
      <c r="I211" s="24">
        <f t="shared" si="30"/>
        <v>0</v>
      </c>
      <c r="J211" s="162"/>
      <c r="K211" s="26"/>
      <c r="L211" s="26">
        <f>IFERROR((VLOOKUP(K211,tenute!D:E,2,FALSE)),0)</f>
        <v>0</v>
      </c>
      <c r="M211" s="26"/>
      <c r="N211" s="26">
        <f>IFERROR((VLOOKUP(M211,guarnizioni!G:H,2,FALSE)),0)</f>
        <v>0</v>
      </c>
      <c r="O211" s="26"/>
      <c r="P211" s="26"/>
      <c r="Q211" s="26"/>
      <c r="R211" s="26"/>
      <c r="S211" s="26">
        <f t="shared" si="25"/>
        <v>4925.3999999999996</v>
      </c>
      <c r="T211" s="26">
        <f t="shared" si="31"/>
        <v>0</v>
      </c>
    </row>
    <row r="212" spans="1:20" ht="14.25" customHeight="1" x14ac:dyDescent="0.2">
      <c r="A212" s="191">
        <v>5100140100000</v>
      </c>
      <c r="B212" s="134" t="s">
        <v>5816</v>
      </c>
      <c r="C212" s="22">
        <v>11</v>
      </c>
      <c r="D212" s="22">
        <v>15</v>
      </c>
      <c r="E212" s="24">
        <v>4925.3999999999996</v>
      </c>
      <c r="F212" s="35"/>
      <c r="G212" s="36">
        <f t="shared" si="28"/>
        <v>0</v>
      </c>
      <c r="H212" s="24">
        <f t="shared" si="37"/>
        <v>0</v>
      </c>
      <c r="I212" s="24">
        <f t="shared" si="30"/>
        <v>0</v>
      </c>
      <c r="J212" s="162"/>
      <c r="K212" s="26"/>
      <c r="L212" s="26">
        <f>IFERROR((VLOOKUP(K212,tenute!D:E,2,FALSE)),0)</f>
        <v>0</v>
      </c>
      <c r="M212" s="26"/>
      <c r="N212" s="26">
        <f>IFERROR((VLOOKUP(M212,guarnizioni!G:H,2,FALSE)),0)</f>
        <v>0</v>
      </c>
      <c r="O212" s="26"/>
      <c r="P212" s="26"/>
      <c r="Q212" s="26"/>
      <c r="R212" s="26"/>
      <c r="S212" s="26">
        <f t="shared" si="25"/>
        <v>4925.3999999999996</v>
      </c>
      <c r="T212" s="26">
        <f t="shared" si="31"/>
        <v>0</v>
      </c>
    </row>
    <row r="213" spans="1:20" ht="14.25" customHeight="1" x14ac:dyDescent="0.2">
      <c r="A213" s="191">
        <v>5100144100000</v>
      </c>
      <c r="B213" s="134" t="s">
        <v>5817</v>
      </c>
      <c r="C213" s="22">
        <v>11</v>
      </c>
      <c r="D213" s="22">
        <v>15</v>
      </c>
      <c r="E213" s="24">
        <v>4925.3999999999996</v>
      </c>
      <c r="F213" s="35"/>
      <c r="G213" s="36">
        <f t="shared" si="28"/>
        <v>0</v>
      </c>
      <c r="H213" s="24">
        <f t="shared" si="37"/>
        <v>0</v>
      </c>
      <c r="I213" s="24">
        <f t="shared" si="30"/>
        <v>0</v>
      </c>
      <c r="J213" s="162"/>
      <c r="K213" s="26"/>
      <c r="L213" s="26">
        <f>IFERROR((VLOOKUP(K213,tenute!D:E,2,FALSE)),0)</f>
        <v>0</v>
      </c>
      <c r="M213" s="26"/>
      <c r="N213" s="26">
        <f>IFERROR((VLOOKUP(M213,guarnizioni!G:H,2,FALSE)),0)</f>
        <v>0</v>
      </c>
      <c r="O213" s="26"/>
      <c r="P213" s="26"/>
      <c r="Q213" s="26"/>
      <c r="R213" s="26"/>
      <c r="S213" s="26">
        <f t="shared" si="25"/>
        <v>4925.3999999999996</v>
      </c>
      <c r="T213" s="26">
        <f t="shared" si="31"/>
        <v>0</v>
      </c>
    </row>
    <row r="214" spans="1:20" ht="14.25" customHeight="1" x14ac:dyDescent="0.2">
      <c r="A214" s="191" t="s">
        <v>6912</v>
      </c>
      <c r="B214" s="134" t="s">
        <v>5818</v>
      </c>
      <c r="C214" s="22">
        <v>15</v>
      </c>
      <c r="D214" s="22">
        <v>20</v>
      </c>
      <c r="E214" s="24">
        <v>4925.3999999999996</v>
      </c>
      <c r="F214" s="35"/>
      <c r="G214" s="36">
        <f t="shared" si="28"/>
        <v>0</v>
      </c>
      <c r="H214" s="24">
        <f t="shared" si="37"/>
        <v>0</v>
      </c>
      <c r="I214" s="24">
        <f t="shared" si="30"/>
        <v>0</v>
      </c>
      <c r="J214" s="162"/>
      <c r="K214" s="26"/>
      <c r="L214" s="26">
        <f>IFERROR((VLOOKUP(K214,tenute!D:E,2,FALSE)),0)</f>
        <v>0</v>
      </c>
      <c r="M214" s="26"/>
      <c r="N214" s="26">
        <f>IFERROR((VLOOKUP(M214,guarnizioni!G:H,2,FALSE)),0)</f>
        <v>0</v>
      </c>
      <c r="O214" s="26"/>
      <c r="P214" s="26"/>
      <c r="Q214" s="26"/>
      <c r="R214" s="26"/>
      <c r="S214" s="26">
        <f t="shared" si="25"/>
        <v>4925.3999999999996</v>
      </c>
      <c r="T214" s="26">
        <f t="shared" si="31"/>
        <v>0</v>
      </c>
    </row>
    <row r="215" spans="1:20" ht="14.25" customHeight="1" x14ac:dyDescent="0.2">
      <c r="A215" s="191">
        <v>5100148100000</v>
      </c>
      <c r="B215" s="134" t="s">
        <v>5819</v>
      </c>
      <c r="C215" s="22">
        <v>15</v>
      </c>
      <c r="D215" s="22">
        <v>20</v>
      </c>
      <c r="E215" s="24">
        <v>4925.3999999999996</v>
      </c>
      <c r="F215" s="35"/>
      <c r="G215" s="36">
        <f t="shared" si="28"/>
        <v>0</v>
      </c>
      <c r="H215" s="24">
        <f>ROUND(E215*(G215),2)</f>
        <v>0</v>
      </c>
      <c r="I215" s="24">
        <f t="shared" si="30"/>
        <v>0</v>
      </c>
      <c r="J215" s="162"/>
      <c r="K215" s="26"/>
      <c r="L215" s="26">
        <f>IFERROR((VLOOKUP(K215,tenute!D:E,2,FALSE)),0)</f>
        <v>0</v>
      </c>
      <c r="M215" s="26"/>
      <c r="N215" s="26">
        <f>IFERROR((VLOOKUP(M215,guarnizioni!G:H,2,FALSE)),0)</f>
        <v>0</v>
      </c>
      <c r="O215" s="26"/>
      <c r="P215" s="26"/>
      <c r="Q215" s="26"/>
      <c r="R215" s="26"/>
      <c r="S215" s="26">
        <f t="shared" si="25"/>
        <v>4925.3999999999996</v>
      </c>
      <c r="T215" s="26">
        <f t="shared" si="31"/>
        <v>0</v>
      </c>
    </row>
    <row r="216" spans="1:20" ht="14.25" customHeight="1" x14ac:dyDescent="0.2">
      <c r="A216" s="191">
        <v>5100152100000</v>
      </c>
      <c r="B216" s="134" t="s">
        <v>5820</v>
      </c>
      <c r="C216" s="22">
        <v>15</v>
      </c>
      <c r="D216" s="22">
        <v>20</v>
      </c>
      <c r="E216" s="24">
        <v>5378.57</v>
      </c>
      <c r="F216" s="35"/>
      <c r="G216" s="36">
        <f t="shared" si="28"/>
        <v>0</v>
      </c>
      <c r="H216" s="24">
        <f t="shared" si="37"/>
        <v>0</v>
      </c>
      <c r="I216" s="24">
        <f t="shared" si="30"/>
        <v>0</v>
      </c>
      <c r="J216" s="162"/>
      <c r="K216" s="26"/>
      <c r="L216" s="26">
        <f>IFERROR((VLOOKUP(K216,tenute!D:E,2,FALSE)),0)</f>
        <v>0</v>
      </c>
      <c r="M216" s="26"/>
      <c r="N216" s="26">
        <f>IFERROR((VLOOKUP(M216,guarnizioni!G:H,2,FALSE)),0)</f>
        <v>0</v>
      </c>
      <c r="O216" s="26"/>
      <c r="P216" s="26"/>
      <c r="Q216" s="26"/>
      <c r="R216" s="26"/>
      <c r="S216" s="26">
        <f t="shared" si="25"/>
        <v>5378.57</v>
      </c>
      <c r="T216" s="26">
        <f t="shared" si="31"/>
        <v>0</v>
      </c>
    </row>
    <row r="217" spans="1:20" ht="14.25" customHeight="1" x14ac:dyDescent="0.2">
      <c r="A217" s="191">
        <v>5100154100000</v>
      </c>
      <c r="B217" s="134" t="s">
        <v>5821</v>
      </c>
      <c r="C217" s="22">
        <v>18.5</v>
      </c>
      <c r="D217" s="22">
        <v>25</v>
      </c>
      <c r="E217" s="24">
        <v>5378.57</v>
      </c>
      <c r="F217" s="35"/>
      <c r="G217" s="36">
        <f t="shared" si="28"/>
        <v>0</v>
      </c>
      <c r="H217" s="24">
        <f t="shared" si="37"/>
        <v>0</v>
      </c>
      <c r="I217" s="24">
        <f t="shared" si="30"/>
        <v>0</v>
      </c>
      <c r="J217" s="162"/>
      <c r="K217" s="26"/>
      <c r="L217" s="26">
        <f>IFERROR((VLOOKUP(K217,tenute!D:E,2,FALSE)),0)</f>
        <v>0</v>
      </c>
      <c r="M217" s="26"/>
      <c r="N217" s="26">
        <f>IFERROR((VLOOKUP(M217,guarnizioni!G:H,2,FALSE)),0)</f>
        <v>0</v>
      </c>
      <c r="O217" s="26"/>
      <c r="P217" s="26"/>
      <c r="Q217" s="26"/>
      <c r="R217" s="26"/>
      <c r="S217" s="26">
        <f t="shared" si="25"/>
        <v>5378.57</v>
      </c>
      <c r="T217" s="26">
        <f t="shared" si="31"/>
        <v>0</v>
      </c>
    </row>
    <row r="218" spans="1:20" ht="14.25" customHeight="1" x14ac:dyDescent="0.2">
      <c r="A218" s="191">
        <v>5100158100000</v>
      </c>
      <c r="B218" s="134" t="s">
        <v>5822</v>
      </c>
      <c r="C218" s="22">
        <v>22</v>
      </c>
      <c r="D218" s="22">
        <v>30</v>
      </c>
      <c r="E218" s="24">
        <v>5378.57</v>
      </c>
      <c r="F218" s="35"/>
      <c r="G218" s="36">
        <f t="shared" si="28"/>
        <v>0</v>
      </c>
      <c r="H218" s="24">
        <f t="shared" si="37"/>
        <v>0</v>
      </c>
      <c r="I218" s="24">
        <f t="shared" si="30"/>
        <v>0</v>
      </c>
      <c r="J218" s="162"/>
      <c r="K218" s="26"/>
      <c r="L218" s="26">
        <f>IFERROR((VLOOKUP(K218,tenute!D:E,2,FALSE)),0)</f>
        <v>0</v>
      </c>
      <c r="M218" s="26"/>
      <c r="N218" s="26">
        <f>IFERROR((VLOOKUP(M218,guarnizioni!G:H,2,FALSE)),0)</f>
        <v>0</v>
      </c>
      <c r="O218" s="26"/>
      <c r="P218" s="26"/>
      <c r="Q218" s="26"/>
      <c r="R218" s="26"/>
      <c r="S218" s="26">
        <f t="shared" si="25"/>
        <v>5378.57</v>
      </c>
      <c r="T218" s="26">
        <f t="shared" si="31"/>
        <v>0</v>
      </c>
    </row>
    <row r="219" spans="1:20" ht="14.25" customHeight="1" x14ac:dyDescent="0.2">
      <c r="A219" s="191">
        <v>5100162100000</v>
      </c>
      <c r="B219" s="134" t="s">
        <v>5823</v>
      </c>
      <c r="C219" s="22">
        <v>22</v>
      </c>
      <c r="D219" s="22">
        <v>30</v>
      </c>
      <c r="E219" s="24">
        <v>7651.2</v>
      </c>
      <c r="F219" s="35"/>
      <c r="G219" s="36">
        <f t="shared" si="28"/>
        <v>0</v>
      </c>
      <c r="H219" s="24">
        <f t="shared" si="37"/>
        <v>0</v>
      </c>
      <c r="I219" s="24">
        <f t="shared" si="30"/>
        <v>0</v>
      </c>
      <c r="J219" s="162"/>
      <c r="K219" s="26"/>
      <c r="L219" s="26">
        <f>IFERROR((VLOOKUP(K219,tenute!D:E,2,FALSE)),0)</f>
        <v>0</v>
      </c>
      <c r="M219" s="26"/>
      <c r="N219" s="26">
        <f>IFERROR((VLOOKUP(M219,guarnizioni!G:H,2,FALSE)),0)</f>
        <v>0</v>
      </c>
      <c r="O219" s="26"/>
      <c r="P219" s="26"/>
      <c r="Q219" s="26"/>
      <c r="R219" s="26"/>
      <c r="S219" s="26">
        <f t="shared" si="25"/>
        <v>7651.2</v>
      </c>
      <c r="T219" s="26">
        <f t="shared" si="31"/>
        <v>0</v>
      </c>
    </row>
    <row r="220" spans="1:20" ht="14.25" customHeight="1" x14ac:dyDescent="0.2">
      <c r="A220" s="191">
        <v>5100164100000</v>
      </c>
      <c r="B220" s="134" t="s">
        <v>5824</v>
      </c>
      <c r="C220" s="22">
        <v>30</v>
      </c>
      <c r="D220" s="22">
        <v>40</v>
      </c>
      <c r="E220" s="24">
        <v>7651.2</v>
      </c>
      <c r="F220" s="35"/>
      <c r="G220" s="36">
        <f t="shared" si="28"/>
        <v>0</v>
      </c>
      <c r="H220" s="24">
        <f t="shared" si="37"/>
        <v>0</v>
      </c>
      <c r="I220" s="24">
        <f t="shared" si="30"/>
        <v>0</v>
      </c>
      <c r="J220" s="162"/>
      <c r="K220" s="26"/>
      <c r="L220" s="26">
        <f>IFERROR((VLOOKUP(K220,tenute!D:E,2,FALSE)),0)</f>
        <v>0</v>
      </c>
      <c r="M220" s="26"/>
      <c r="N220" s="26">
        <f>IFERROR((VLOOKUP(M220,guarnizioni!G:H,2,FALSE)),0)</f>
        <v>0</v>
      </c>
      <c r="O220" s="26"/>
      <c r="P220" s="26"/>
      <c r="Q220" s="26"/>
      <c r="R220" s="26"/>
      <c r="S220" s="26">
        <f t="shared" si="25"/>
        <v>7651.2</v>
      </c>
      <c r="T220" s="26">
        <f t="shared" si="31"/>
        <v>0</v>
      </c>
    </row>
    <row r="221" spans="1:20" ht="14.25" customHeight="1" x14ac:dyDescent="0.2">
      <c r="A221" s="191">
        <v>5100168100000</v>
      </c>
      <c r="B221" s="134" t="s">
        <v>5825</v>
      </c>
      <c r="C221" s="22">
        <v>37</v>
      </c>
      <c r="D221" s="22">
        <v>50</v>
      </c>
      <c r="E221" s="24">
        <v>7651.2</v>
      </c>
      <c r="F221" s="35"/>
      <c r="G221" s="36">
        <f t="shared" si="28"/>
        <v>0</v>
      </c>
      <c r="H221" s="24">
        <f t="shared" si="37"/>
        <v>0</v>
      </c>
      <c r="I221" s="24">
        <f t="shared" si="30"/>
        <v>0</v>
      </c>
      <c r="J221" s="162"/>
      <c r="K221" s="26"/>
      <c r="L221" s="26">
        <f>IFERROR((VLOOKUP(K221,tenute!D:E,2,FALSE)),0)</f>
        <v>0</v>
      </c>
      <c r="M221" s="26"/>
      <c r="N221" s="26">
        <f>IFERROR((VLOOKUP(M221,guarnizioni!G:H,2,FALSE)),0)</f>
        <v>0</v>
      </c>
      <c r="O221" s="26"/>
      <c r="P221" s="26"/>
      <c r="Q221" s="26"/>
      <c r="R221" s="26"/>
      <c r="S221" s="26">
        <f t="shared" si="25"/>
        <v>7651.2</v>
      </c>
      <c r="T221" s="26">
        <f t="shared" si="31"/>
        <v>0</v>
      </c>
    </row>
    <row r="222" spans="1:20" ht="14.25" customHeight="1" x14ac:dyDescent="0.2">
      <c r="A222" s="191">
        <v>5100178100000</v>
      </c>
      <c r="B222" s="134" t="s">
        <v>5826</v>
      </c>
      <c r="C222" s="22">
        <v>7.5</v>
      </c>
      <c r="D222" s="22">
        <v>10</v>
      </c>
      <c r="E222" s="24">
        <v>5515.09</v>
      </c>
      <c r="F222" s="35"/>
      <c r="G222" s="36">
        <f t="shared" si="28"/>
        <v>0</v>
      </c>
      <c r="H222" s="24">
        <f t="shared" si="37"/>
        <v>0</v>
      </c>
      <c r="I222" s="24">
        <f t="shared" si="30"/>
        <v>0</v>
      </c>
      <c r="J222" s="162"/>
      <c r="K222" s="26"/>
      <c r="L222" s="26">
        <f>IFERROR((VLOOKUP(K222,tenute!D:E,2,FALSE)),0)</f>
        <v>0</v>
      </c>
      <c r="M222" s="26"/>
      <c r="N222" s="26">
        <f>IFERROR((VLOOKUP(M222,guarnizioni!G:H,2,FALSE)),0)</f>
        <v>0</v>
      </c>
      <c r="O222" s="26"/>
      <c r="P222" s="26"/>
      <c r="Q222" s="26"/>
      <c r="R222" s="26"/>
      <c r="S222" s="26">
        <f t="shared" si="25"/>
        <v>5515.09</v>
      </c>
      <c r="T222" s="26">
        <f t="shared" si="31"/>
        <v>0</v>
      </c>
    </row>
    <row r="223" spans="1:20" ht="14.25" customHeight="1" x14ac:dyDescent="0.2">
      <c r="A223" s="191">
        <v>5100180100000</v>
      </c>
      <c r="B223" s="134" t="s">
        <v>5827</v>
      </c>
      <c r="C223" s="22">
        <v>11</v>
      </c>
      <c r="D223" s="22">
        <v>15</v>
      </c>
      <c r="E223" s="24">
        <v>5515.09</v>
      </c>
      <c r="F223" s="35"/>
      <c r="G223" s="36">
        <f t="shared" si="28"/>
        <v>0</v>
      </c>
      <c r="H223" s="24">
        <f t="shared" si="37"/>
        <v>0</v>
      </c>
      <c r="I223" s="24">
        <f t="shared" si="30"/>
        <v>0</v>
      </c>
      <c r="J223" s="162"/>
      <c r="K223" s="26"/>
      <c r="L223" s="26">
        <f>IFERROR((VLOOKUP(K223,tenute!D:E,2,FALSE)),0)</f>
        <v>0</v>
      </c>
      <c r="M223" s="26"/>
      <c r="N223" s="26">
        <f>IFERROR((VLOOKUP(M223,guarnizioni!G:H,2,FALSE)),0)</f>
        <v>0</v>
      </c>
      <c r="O223" s="26"/>
      <c r="P223" s="26"/>
      <c r="Q223" s="26"/>
      <c r="R223" s="26"/>
      <c r="S223" s="26">
        <f t="shared" si="25"/>
        <v>5515.09</v>
      </c>
      <c r="T223" s="26">
        <f t="shared" si="31"/>
        <v>0</v>
      </c>
    </row>
    <row r="224" spans="1:20" ht="14.25" customHeight="1" x14ac:dyDescent="0.2">
      <c r="A224" s="191">
        <v>5100182100000</v>
      </c>
      <c r="B224" s="134" t="s">
        <v>5828</v>
      </c>
      <c r="C224" s="22">
        <v>11</v>
      </c>
      <c r="D224" s="22">
        <v>15</v>
      </c>
      <c r="E224" s="24">
        <v>5515.09</v>
      </c>
      <c r="F224" s="35"/>
      <c r="G224" s="36">
        <f t="shared" si="28"/>
        <v>0</v>
      </c>
      <c r="H224" s="24">
        <f t="shared" si="37"/>
        <v>0</v>
      </c>
      <c r="I224" s="24">
        <f t="shared" si="30"/>
        <v>0</v>
      </c>
      <c r="J224" s="162"/>
      <c r="K224" s="26"/>
      <c r="L224" s="26">
        <f>IFERROR((VLOOKUP(K224,tenute!D:E,2,FALSE)),0)</f>
        <v>0</v>
      </c>
      <c r="M224" s="26"/>
      <c r="N224" s="26">
        <f>IFERROR((VLOOKUP(M224,guarnizioni!G:H,2,FALSE)),0)</f>
        <v>0</v>
      </c>
      <c r="O224" s="26"/>
      <c r="P224" s="26"/>
      <c r="Q224" s="26"/>
      <c r="R224" s="26"/>
      <c r="S224" s="26">
        <f t="shared" si="25"/>
        <v>5515.09</v>
      </c>
      <c r="T224" s="26">
        <f t="shared" si="31"/>
        <v>0</v>
      </c>
    </row>
    <row r="225" spans="1:20" ht="14.25" customHeight="1" x14ac:dyDescent="0.2">
      <c r="A225" s="191">
        <v>5100186100000</v>
      </c>
      <c r="B225" s="134" t="s">
        <v>5829</v>
      </c>
      <c r="C225" s="22">
        <v>15</v>
      </c>
      <c r="D225" s="22">
        <v>20</v>
      </c>
      <c r="E225" s="24">
        <v>5515.09</v>
      </c>
      <c r="F225" s="35"/>
      <c r="G225" s="36">
        <f t="shared" si="28"/>
        <v>0</v>
      </c>
      <c r="H225" s="24">
        <f t="shared" si="37"/>
        <v>0</v>
      </c>
      <c r="I225" s="24">
        <f t="shared" si="30"/>
        <v>0</v>
      </c>
      <c r="J225" s="162"/>
      <c r="K225" s="26"/>
      <c r="L225" s="26">
        <f>IFERROR((VLOOKUP(K225,tenute!D:E,2,FALSE)),0)</f>
        <v>0</v>
      </c>
      <c r="M225" s="26"/>
      <c r="N225" s="26">
        <f>IFERROR((VLOOKUP(M225,guarnizioni!G:H,2,FALSE)),0)</f>
        <v>0</v>
      </c>
      <c r="O225" s="26"/>
      <c r="P225" s="26"/>
      <c r="Q225" s="26"/>
      <c r="R225" s="26"/>
      <c r="S225" s="26">
        <f t="shared" ref="S225:S294" si="38">E225+L225+N225+P225+R225</f>
        <v>5515.09</v>
      </c>
      <c r="T225" s="26">
        <f t="shared" si="31"/>
        <v>0</v>
      </c>
    </row>
    <row r="226" spans="1:20" ht="14.25" customHeight="1" x14ac:dyDescent="0.2">
      <c r="A226" s="191">
        <v>5100190100000</v>
      </c>
      <c r="B226" s="134" t="s">
        <v>5830</v>
      </c>
      <c r="C226" s="22">
        <v>18.5</v>
      </c>
      <c r="D226" s="22">
        <v>25</v>
      </c>
      <c r="E226" s="24">
        <v>5515.09</v>
      </c>
      <c r="F226" s="35"/>
      <c r="G226" s="36">
        <f t="shared" si="28"/>
        <v>0</v>
      </c>
      <c r="H226" s="24">
        <f t="shared" si="37"/>
        <v>0</v>
      </c>
      <c r="I226" s="24">
        <f t="shared" si="30"/>
        <v>0</v>
      </c>
      <c r="J226" s="162"/>
      <c r="K226" s="26"/>
      <c r="L226" s="26">
        <f>IFERROR((VLOOKUP(K226,tenute!D:E,2,FALSE)),0)</f>
        <v>0</v>
      </c>
      <c r="M226" s="26"/>
      <c r="N226" s="26">
        <f>IFERROR((VLOOKUP(M226,guarnizioni!G:H,2,FALSE)),0)</f>
        <v>0</v>
      </c>
      <c r="O226" s="26"/>
      <c r="P226" s="26"/>
      <c r="Q226" s="26"/>
      <c r="R226" s="26"/>
      <c r="S226" s="26">
        <f t="shared" si="38"/>
        <v>5515.09</v>
      </c>
      <c r="T226" s="26">
        <f t="shared" si="31"/>
        <v>0</v>
      </c>
    </row>
    <row r="227" spans="1:20" ht="14.25" customHeight="1" x14ac:dyDescent="0.2">
      <c r="A227" s="191">
        <v>5100196100000</v>
      </c>
      <c r="B227" s="134" t="s">
        <v>6886</v>
      </c>
      <c r="C227" s="22">
        <v>22</v>
      </c>
      <c r="D227" s="22">
        <v>30</v>
      </c>
      <c r="E227" s="24">
        <v>6926.45</v>
      </c>
      <c r="F227" s="35"/>
      <c r="G227" s="36">
        <f t="shared" si="28"/>
        <v>0</v>
      </c>
      <c r="H227" s="24">
        <f t="shared" si="37"/>
        <v>0</v>
      </c>
      <c r="I227" s="24">
        <f t="shared" si="30"/>
        <v>0</v>
      </c>
      <c r="J227" s="162"/>
      <c r="K227" s="26"/>
      <c r="L227" s="26">
        <f>IFERROR((VLOOKUP(K227,tenute!D:E,2,FALSE)),0)</f>
        <v>0</v>
      </c>
      <c r="M227" s="26"/>
      <c r="N227" s="26">
        <f>IFERROR((VLOOKUP(M227,guarnizioni!G:H,2,FALSE)),0)</f>
        <v>0</v>
      </c>
      <c r="O227" s="26"/>
      <c r="P227" s="26"/>
      <c r="Q227" s="26"/>
      <c r="R227" s="26"/>
      <c r="S227" s="26">
        <f t="shared" si="38"/>
        <v>6926.45</v>
      </c>
      <c r="T227" s="26">
        <f t="shared" si="31"/>
        <v>0</v>
      </c>
    </row>
    <row r="228" spans="1:20" ht="14.25" customHeight="1" x14ac:dyDescent="0.2">
      <c r="A228" s="191">
        <v>5100200100000</v>
      </c>
      <c r="B228" s="134" t="s">
        <v>6887</v>
      </c>
      <c r="C228" s="22">
        <v>30</v>
      </c>
      <c r="D228" s="22">
        <v>40</v>
      </c>
      <c r="E228" s="24">
        <v>6926.45</v>
      </c>
      <c r="F228" s="35"/>
      <c r="G228" s="36">
        <f t="shared" si="28"/>
        <v>0</v>
      </c>
      <c r="H228" s="24">
        <f t="shared" si="37"/>
        <v>0</v>
      </c>
      <c r="I228" s="24">
        <f t="shared" si="30"/>
        <v>0</v>
      </c>
      <c r="J228" s="162"/>
      <c r="K228" s="26"/>
      <c r="L228" s="26">
        <f>IFERROR((VLOOKUP(K228,tenute!D:E,2,FALSE)),0)</f>
        <v>0</v>
      </c>
      <c r="M228" s="26"/>
      <c r="N228" s="26">
        <f>IFERROR((VLOOKUP(M228,guarnizioni!G:H,2,FALSE)),0)</f>
        <v>0</v>
      </c>
      <c r="O228" s="26"/>
      <c r="P228" s="26"/>
      <c r="Q228" s="26"/>
      <c r="R228" s="26"/>
      <c r="S228" s="26">
        <f t="shared" si="38"/>
        <v>6926.45</v>
      </c>
      <c r="T228" s="26">
        <f t="shared" si="31"/>
        <v>0</v>
      </c>
    </row>
    <row r="229" spans="1:20" ht="14.25" customHeight="1" x14ac:dyDescent="0.2">
      <c r="A229" s="191">
        <v>5100204000000</v>
      </c>
      <c r="B229" s="134" t="s">
        <v>5833</v>
      </c>
      <c r="C229" s="22">
        <v>22</v>
      </c>
      <c r="D229" s="22">
        <v>30</v>
      </c>
      <c r="E229" s="24">
        <v>8419.59</v>
      </c>
      <c r="F229" s="35"/>
      <c r="G229" s="36">
        <f t="shared" si="28"/>
        <v>0</v>
      </c>
      <c r="H229" s="24">
        <f t="shared" si="37"/>
        <v>0</v>
      </c>
      <c r="I229" s="24">
        <f t="shared" si="30"/>
        <v>0</v>
      </c>
      <c r="J229" s="162"/>
      <c r="K229" s="26"/>
      <c r="L229" s="26">
        <f>IFERROR((VLOOKUP(K229,tenute!D:E,2,FALSE)),0)</f>
        <v>0</v>
      </c>
      <c r="M229" s="26"/>
      <c r="N229" s="26">
        <f>IFERROR((VLOOKUP(M229,guarnizioni!G:H,2,FALSE)),0)</f>
        <v>0</v>
      </c>
      <c r="O229" s="26"/>
      <c r="P229" s="26"/>
      <c r="Q229" s="26"/>
      <c r="R229" s="26"/>
      <c r="S229" s="26">
        <f t="shared" si="38"/>
        <v>8419.59</v>
      </c>
      <c r="T229" s="26">
        <f t="shared" si="31"/>
        <v>0</v>
      </c>
    </row>
    <row r="230" spans="1:20" ht="14.25" customHeight="1" x14ac:dyDescent="0.2">
      <c r="A230" s="191">
        <v>5100206000000</v>
      </c>
      <c r="B230" s="134" t="s">
        <v>5834</v>
      </c>
      <c r="C230" s="22">
        <v>30</v>
      </c>
      <c r="D230" s="22">
        <v>40</v>
      </c>
      <c r="E230" s="24">
        <v>8419.59</v>
      </c>
      <c r="F230" s="35"/>
      <c r="G230" s="36">
        <f t="shared" si="28"/>
        <v>0</v>
      </c>
      <c r="H230" s="24">
        <f t="shared" si="37"/>
        <v>0</v>
      </c>
      <c r="I230" s="24">
        <f t="shared" si="30"/>
        <v>0</v>
      </c>
      <c r="J230" s="162"/>
      <c r="K230" s="26"/>
      <c r="L230" s="26">
        <f>IFERROR((VLOOKUP(K230,tenute!D:E,2,FALSE)),0)</f>
        <v>0</v>
      </c>
      <c r="M230" s="26"/>
      <c r="N230" s="26">
        <f>IFERROR((VLOOKUP(M230,guarnizioni!G:H,2,FALSE)),0)</f>
        <v>0</v>
      </c>
      <c r="O230" s="26"/>
      <c r="P230" s="26"/>
      <c r="Q230" s="26"/>
      <c r="R230" s="26"/>
      <c r="S230" s="26">
        <f t="shared" si="38"/>
        <v>8419.59</v>
      </c>
      <c r="T230" s="26">
        <f t="shared" si="31"/>
        <v>0</v>
      </c>
    </row>
    <row r="231" spans="1:20" ht="14.25" customHeight="1" x14ac:dyDescent="0.2">
      <c r="A231" s="191">
        <v>5100208000000</v>
      </c>
      <c r="B231" s="134" t="s">
        <v>5835</v>
      </c>
      <c r="C231" s="22">
        <v>37</v>
      </c>
      <c r="D231" s="22">
        <v>50</v>
      </c>
      <c r="E231" s="24">
        <v>8419.59</v>
      </c>
      <c r="F231" s="35"/>
      <c r="G231" s="36">
        <f t="shared" si="28"/>
        <v>0</v>
      </c>
      <c r="H231" s="24">
        <f t="shared" si="37"/>
        <v>0</v>
      </c>
      <c r="I231" s="24">
        <f t="shared" si="30"/>
        <v>0</v>
      </c>
      <c r="J231" s="162"/>
      <c r="K231" s="26"/>
      <c r="L231" s="26">
        <f>IFERROR((VLOOKUP(K231,tenute!D:E,2,FALSE)),0)</f>
        <v>0</v>
      </c>
      <c r="M231" s="26"/>
      <c r="N231" s="26">
        <f>IFERROR((VLOOKUP(M231,guarnizioni!G:H,2,FALSE)),0)</f>
        <v>0</v>
      </c>
      <c r="O231" s="26"/>
      <c r="P231" s="26"/>
      <c r="Q231" s="26"/>
      <c r="R231" s="26"/>
      <c r="S231" s="26">
        <f t="shared" si="38"/>
        <v>8419.59</v>
      </c>
      <c r="T231" s="26">
        <f t="shared" si="31"/>
        <v>0</v>
      </c>
    </row>
    <row r="232" spans="1:20" ht="14.25" customHeight="1" x14ac:dyDescent="0.2">
      <c r="A232" s="191">
        <v>5100212000000</v>
      </c>
      <c r="B232" s="134" t="s">
        <v>5836</v>
      </c>
      <c r="C232" s="22">
        <v>45</v>
      </c>
      <c r="D232" s="22">
        <v>60</v>
      </c>
      <c r="E232" s="24">
        <v>8419.59</v>
      </c>
      <c r="F232" s="35"/>
      <c r="G232" s="36">
        <f t="shared" si="28"/>
        <v>0</v>
      </c>
      <c r="H232" s="24">
        <f t="shared" si="37"/>
        <v>0</v>
      </c>
      <c r="I232" s="24">
        <f t="shared" si="30"/>
        <v>0</v>
      </c>
      <c r="J232" s="162"/>
      <c r="K232" s="26"/>
      <c r="L232" s="26">
        <f>IFERROR((VLOOKUP(K232,tenute!D:E,2,FALSE)),0)</f>
        <v>0</v>
      </c>
      <c r="M232" s="26"/>
      <c r="N232" s="26">
        <f>IFERROR((VLOOKUP(M232,guarnizioni!G:H,2,FALSE)),0)</f>
        <v>0</v>
      </c>
      <c r="O232" s="26"/>
      <c r="P232" s="26"/>
      <c r="Q232" s="26"/>
      <c r="R232" s="26"/>
      <c r="S232" s="26">
        <f t="shared" si="38"/>
        <v>8419.59</v>
      </c>
      <c r="T232" s="26">
        <f t="shared" si="31"/>
        <v>0</v>
      </c>
    </row>
    <row r="233" spans="1:20" ht="14.25" customHeight="1" x14ac:dyDescent="0.2">
      <c r="A233" s="191">
        <v>5100216000000</v>
      </c>
      <c r="B233" s="134" t="s">
        <v>5837</v>
      </c>
      <c r="C233" s="22">
        <v>55</v>
      </c>
      <c r="D233" s="22">
        <v>75</v>
      </c>
      <c r="E233" s="24">
        <v>8419.59</v>
      </c>
      <c r="F233" s="35"/>
      <c r="G233" s="36">
        <f t="shared" si="28"/>
        <v>0</v>
      </c>
      <c r="H233" s="24">
        <f t="shared" si="37"/>
        <v>0</v>
      </c>
      <c r="I233" s="24">
        <f t="shared" si="30"/>
        <v>0</v>
      </c>
      <c r="J233" s="162"/>
      <c r="K233" s="26"/>
      <c r="L233" s="26">
        <f>IFERROR((VLOOKUP(K233,tenute!D:E,2,FALSE)),0)</f>
        <v>0</v>
      </c>
      <c r="M233" s="26"/>
      <c r="N233" s="26">
        <f>IFERROR((VLOOKUP(M233,guarnizioni!G:H,2,FALSE)),0)</f>
        <v>0</v>
      </c>
      <c r="O233" s="26"/>
      <c r="P233" s="26"/>
      <c r="Q233" s="26"/>
      <c r="R233" s="26"/>
      <c r="S233" s="26">
        <f t="shared" si="38"/>
        <v>8419.59</v>
      </c>
      <c r="T233" s="26">
        <f t="shared" si="31"/>
        <v>0</v>
      </c>
    </row>
    <row r="234" spans="1:20" ht="14.25" customHeight="1" x14ac:dyDescent="0.2">
      <c r="A234" s="191">
        <v>5100232000000</v>
      </c>
      <c r="B234" s="134" t="s">
        <v>5838</v>
      </c>
      <c r="C234" s="22">
        <v>18.5</v>
      </c>
      <c r="D234" s="22">
        <v>25</v>
      </c>
      <c r="E234" s="24">
        <v>7620.89</v>
      </c>
      <c r="F234" s="35"/>
      <c r="G234" s="36">
        <f t="shared" si="28"/>
        <v>0</v>
      </c>
      <c r="H234" s="24">
        <f t="shared" ref="H234:H240" si="39">ROUND(E234*(G234),2)</f>
        <v>0</v>
      </c>
      <c r="I234" s="24">
        <f t="shared" si="30"/>
        <v>0</v>
      </c>
      <c r="J234" s="162"/>
      <c r="K234" s="26"/>
      <c r="L234" s="26">
        <f>IFERROR((VLOOKUP(K234,tenute!D:E,2,FALSE)),0)</f>
        <v>0</v>
      </c>
      <c r="M234" s="26"/>
      <c r="N234" s="26">
        <f>IFERROR((VLOOKUP(M234,guarnizioni!G:H,2,FALSE)),0)</f>
        <v>0</v>
      </c>
      <c r="O234" s="26"/>
      <c r="P234" s="26"/>
      <c r="Q234" s="26"/>
      <c r="R234" s="26"/>
      <c r="S234" s="26">
        <f t="shared" si="38"/>
        <v>7620.89</v>
      </c>
      <c r="T234" s="26">
        <f t="shared" si="31"/>
        <v>0</v>
      </c>
    </row>
    <row r="235" spans="1:20" ht="14.25" customHeight="1" x14ac:dyDescent="0.2">
      <c r="A235" s="191">
        <v>5100234000000</v>
      </c>
      <c r="B235" s="134" t="s">
        <v>5839</v>
      </c>
      <c r="C235" s="22">
        <v>22</v>
      </c>
      <c r="D235" s="22">
        <v>30</v>
      </c>
      <c r="E235" s="24">
        <v>7620.89</v>
      </c>
      <c r="F235" s="35"/>
      <c r="G235" s="36">
        <f t="shared" si="28"/>
        <v>0</v>
      </c>
      <c r="H235" s="24">
        <f t="shared" si="39"/>
        <v>0</v>
      </c>
      <c r="I235" s="24">
        <f t="shared" si="30"/>
        <v>0</v>
      </c>
      <c r="J235" s="162"/>
      <c r="K235" s="26"/>
      <c r="L235" s="26">
        <f>IFERROR((VLOOKUP(K235,tenute!D:E,2,FALSE)),0)</f>
        <v>0</v>
      </c>
      <c r="M235" s="26"/>
      <c r="N235" s="26">
        <f>IFERROR((VLOOKUP(M235,guarnizioni!G:H,2,FALSE)),0)</f>
        <v>0</v>
      </c>
      <c r="O235" s="26"/>
      <c r="P235" s="26"/>
      <c r="Q235" s="26"/>
      <c r="R235" s="26"/>
      <c r="S235" s="26">
        <f t="shared" si="38"/>
        <v>7620.89</v>
      </c>
      <c r="T235" s="26">
        <f t="shared" si="31"/>
        <v>0</v>
      </c>
    </row>
    <row r="236" spans="1:20" ht="14.25" customHeight="1" x14ac:dyDescent="0.2">
      <c r="A236" s="191">
        <v>5100236000000</v>
      </c>
      <c r="B236" s="134" t="s">
        <v>5840</v>
      </c>
      <c r="C236" s="22">
        <v>30</v>
      </c>
      <c r="D236" s="22">
        <v>40</v>
      </c>
      <c r="E236" s="24">
        <v>7620.89</v>
      </c>
      <c r="F236" s="35"/>
      <c r="G236" s="36">
        <f t="shared" ref="G236:G305" si="40">IF(F236="",IF($I$8="","",$I$8),F236)</f>
        <v>0</v>
      </c>
      <c r="H236" s="24">
        <f t="shared" si="39"/>
        <v>0</v>
      </c>
      <c r="I236" s="24">
        <f>H236*$I$10</f>
        <v>0</v>
      </c>
      <c r="J236" s="162"/>
      <c r="K236" s="26"/>
      <c r="L236" s="26">
        <f>IFERROR((VLOOKUP(K236,tenute!D:E,2,FALSE)),0)</f>
        <v>0</v>
      </c>
      <c r="M236" s="26"/>
      <c r="N236" s="26">
        <f>IFERROR((VLOOKUP(M236,guarnizioni!G:H,2,FALSE)),0)</f>
        <v>0</v>
      </c>
      <c r="O236" s="26"/>
      <c r="P236" s="26"/>
      <c r="Q236" s="26"/>
      <c r="R236" s="26"/>
      <c r="S236" s="26">
        <f t="shared" si="38"/>
        <v>7620.89</v>
      </c>
      <c r="T236" s="26">
        <f>S236*$I$8</f>
        <v>0</v>
      </c>
    </row>
    <row r="237" spans="1:20" ht="14.25" customHeight="1" x14ac:dyDescent="0.2">
      <c r="A237" s="191">
        <v>5100240000000</v>
      </c>
      <c r="B237" s="134" t="s">
        <v>5841</v>
      </c>
      <c r="C237" s="22">
        <v>37</v>
      </c>
      <c r="D237" s="22">
        <v>50</v>
      </c>
      <c r="E237" s="24">
        <v>7620.89</v>
      </c>
      <c r="F237" s="35"/>
      <c r="G237" s="36">
        <f t="shared" si="40"/>
        <v>0</v>
      </c>
      <c r="H237" s="24">
        <f t="shared" si="39"/>
        <v>0</v>
      </c>
      <c r="I237" s="24">
        <f>H237*$I$10</f>
        <v>0</v>
      </c>
      <c r="J237" s="162"/>
      <c r="K237" s="26"/>
      <c r="L237" s="26">
        <f>IFERROR((VLOOKUP(K237,tenute!D:E,2,FALSE)),0)</f>
        <v>0</v>
      </c>
      <c r="M237" s="26"/>
      <c r="N237" s="26">
        <f>IFERROR((VLOOKUP(M237,guarnizioni!G:H,2,FALSE)),0)</f>
        <v>0</v>
      </c>
      <c r="O237" s="26"/>
      <c r="P237" s="26"/>
      <c r="Q237" s="26"/>
      <c r="R237" s="26"/>
      <c r="S237" s="26">
        <f t="shared" si="38"/>
        <v>7620.89</v>
      </c>
      <c r="T237" s="26">
        <f>S237*$I$8</f>
        <v>0</v>
      </c>
    </row>
    <row r="238" spans="1:20" ht="14.25" customHeight="1" x14ac:dyDescent="0.2">
      <c r="A238" s="191">
        <v>5100244000000</v>
      </c>
      <c r="B238" s="134" t="s">
        <v>5842</v>
      </c>
      <c r="C238" s="22">
        <v>45</v>
      </c>
      <c r="D238" s="22">
        <v>60</v>
      </c>
      <c r="E238" s="24">
        <v>7620.89</v>
      </c>
      <c r="F238" s="35"/>
      <c r="G238" s="36">
        <f t="shared" si="40"/>
        <v>0</v>
      </c>
      <c r="H238" s="24">
        <f t="shared" si="39"/>
        <v>0</v>
      </c>
      <c r="I238" s="24">
        <f>H238*$I$10</f>
        <v>0</v>
      </c>
      <c r="J238" s="162"/>
      <c r="K238" s="26"/>
      <c r="L238" s="26">
        <f>IFERROR((VLOOKUP(K238,tenute!D:E,2,FALSE)),0)</f>
        <v>0</v>
      </c>
      <c r="M238" s="26"/>
      <c r="N238" s="26">
        <f>IFERROR((VLOOKUP(M238,guarnizioni!G:H,2,FALSE)),0)</f>
        <v>0</v>
      </c>
      <c r="O238" s="26"/>
      <c r="P238" s="26"/>
      <c r="Q238" s="26"/>
      <c r="R238" s="26"/>
      <c r="S238" s="26">
        <f t="shared" si="38"/>
        <v>7620.89</v>
      </c>
      <c r="T238" s="26">
        <f>S238*$I$8</f>
        <v>0</v>
      </c>
    </row>
    <row r="239" spans="1:20" ht="14.25" customHeight="1" x14ac:dyDescent="0.2">
      <c r="A239" s="191">
        <v>5100248000000</v>
      </c>
      <c r="B239" s="134" t="s">
        <v>5843</v>
      </c>
      <c r="C239" s="22">
        <v>55</v>
      </c>
      <c r="D239" s="22">
        <v>75</v>
      </c>
      <c r="E239" s="24">
        <v>9265.84</v>
      </c>
      <c r="F239" s="35"/>
      <c r="G239" s="36">
        <f t="shared" si="40"/>
        <v>0</v>
      </c>
      <c r="H239" s="24">
        <f t="shared" si="39"/>
        <v>0</v>
      </c>
      <c r="I239" s="24">
        <f>H239*$I$10</f>
        <v>0</v>
      </c>
      <c r="J239" s="162"/>
      <c r="K239" s="26"/>
      <c r="L239" s="26">
        <f>IFERROR((VLOOKUP(K239,tenute!D:E,2,FALSE)),0)</f>
        <v>0</v>
      </c>
      <c r="M239" s="26"/>
      <c r="N239" s="26">
        <f>IFERROR((VLOOKUP(M239,guarnizioni!G:H,2,FALSE)),0)</f>
        <v>0</v>
      </c>
      <c r="O239" s="26"/>
      <c r="P239" s="26"/>
      <c r="Q239" s="26"/>
      <c r="R239" s="26"/>
      <c r="S239" s="26">
        <f t="shared" si="38"/>
        <v>9265.84</v>
      </c>
      <c r="T239" s="26">
        <f>S239*$I$8</f>
        <v>0</v>
      </c>
    </row>
    <row r="240" spans="1:20" ht="14.25" customHeight="1" x14ac:dyDescent="0.2">
      <c r="A240" s="191">
        <v>5100252000000</v>
      </c>
      <c r="B240" s="134" t="s">
        <v>5844</v>
      </c>
      <c r="C240" s="22">
        <v>75</v>
      </c>
      <c r="D240" s="22">
        <v>100</v>
      </c>
      <c r="E240" s="24">
        <v>9265.84</v>
      </c>
      <c r="F240" s="35"/>
      <c r="G240" s="36">
        <f t="shared" si="40"/>
        <v>0</v>
      </c>
      <c r="H240" s="24">
        <f t="shared" si="39"/>
        <v>0</v>
      </c>
      <c r="I240" s="24">
        <f>H240*$I$10</f>
        <v>0</v>
      </c>
      <c r="J240" s="162"/>
      <c r="K240" s="26"/>
      <c r="L240" s="26">
        <f>IFERROR((VLOOKUP(K240,tenute!D:E,2,FALSE)),0)</f>
        <v>0</v>
      </c>
      <c r="M240" s="26"/>
      <c r="N240" s="26">
        <f>IFERROR((VLOOKUP(M240,guarnizioni!G:H,2,FALSE)),0)</f>
        <v>0</v>
      </c>
      <c r="O240" s="26"/>
      <c r="P240" s="26"/>
      <c r="Q240" s="26"/>
      <c r="R240" s="26"/>
      <c r="S240" s="26">
        <f t="shared" si="38"/>
        <v>9265.84</v>
      </c>
      <c r="T240" s="26">
        <f>S240*$I$8</f>
        <v>0</v>
      </c>
    </row>
    <row r="241" spans="1:20" s="162" customFormat="1" ht="14.25" customHeight="1" x14ac:dyDescent="0.2">
      <c r="B241" s="162" t="s">
        <v>4911</v>
      </c>
      <c r="E241" s="160"/>
      <c r="H241" s="160"/>
      <c r="I241" s="163"/>
    </row>
    <row r="242" spans="1:20" ht="14.25" customHeight="1" x14ac:dyDescent="0.2">
      <c r="A242" s="167">
        <v>51000020003</v>
      </c>
      <c r="B242" s="22" t="s">
        <v>5770</v>
      </c>
      <c r="C242" s="22">
        <v>0.55000000000000004</v>
      </c>
      <c r="D242" s="22">
        <v>0.75</v>
      </c>
      <c r="E242" s="24">
        <v>5518.6774999999998</v>
      </c>
      <c r="F242" s="35"/>
      <c r="G242" s="36">
        <f t="shared" si="40"/>
        <v>0</v>
      </c>
      <c r="H242" s="24">
        <f t="shared" ref="H242:H279" si="41">ROUND(E242*(G242),2)</f>
        <v>0</v>
      </c>
      <c r="I242" s="24">
        <f t="shared" ref="I242:I311" si="42">H242*$I$10</f>
        <v>0</v>
      </c>
      <c r="J242" s="162"/>
      <c r="K242" s="26"/>
      <c r="L242" s="26">
        <f>IFERROR((VLOOKUP(K242,tenute!D:E,2,FALSE)),0)</f>
        <v>0</v>
      </c>
      <c r="M242" s="26"/>
      <c r="N242" s="26">
        <f>IFERROR((VLOOKUP(M242,guarnizioni!G:H,2,FALSE)),0)</f>
        <v>0</v>
      </c>
      <c r="O242" s="26"/>
      <c r="P242" s="26"/>
      <c r="Q242" s="26"/>
      <c r="R242" s="26"/>
      <c r="S242" s="26">
        <f t="shared" si="38"/>
        <v>5518.6774999999998</v>
      </c>
      <c r="T242" s="26">
        <f t="shared" ref="T242:T311" si="43">S242*$I$8</f>
        <v>0</v>
      </c>
    </row>
    <row r="243" spans="1:20" ht="14.25" customHeight="1" x14ac:dyDescent="0.2">
      <c r="A243" s="167">
        <v>51000060003</v>
      </c>
      <c r="B243" s="22" t="s">
        <v>5771</v>
      </c>
      <c r="C243" s="22">
        <v>0.75</v>
      </c>
      <c r="D243" s="22">
        <v>1</v>
      </c>
      <c r="E243" s="24">
        <v>5567.7939999999999</v>
      </c>
      <c r="F243" s="35"/>
      <c r="G243" s="36">
        <f t="shared" si="40"/>
        <v>0</v>
      </c>
      <c r="H243" s="24">
        <f t="shared" si="41"/>
        <v>0</v>
      </c>
      <c r="I243" s="24">
        <f t="shared" si="42"/>
        <v>0</v>
      </c>
      <c r="J243" s="162"/>
      <c r="K243" s="26"/>
      <c r="L243" s="26">
        <f>IFERROR((VLOOKUP(K243,tenute!D:E,2,FALSE)),0)</f>
        <v>0</v>
      </c>
      <c r="M243" s="26"/>
      <c r="N243" s="26">
        <f>IFERROR((VLOOKUP(M243,guarnizioni!G:H,2,FALSE)),0)</f>
        <v>0</v>
      </c>
      <c r="O243" s="26"/>
      <c r="P243" s="26"/>
      <c r="Q243" s="26"/>
      <c r="R243" s="26"/>
      <c r="S243" s="26">
        <f t="shared" si="38"/>
        <v>5567.7939999999999</v>
      </c>
      <c r="T243" s="26">
        <f t="shared" si="43"/>
        <v>0</v>
      </c>
    </row>
    <row r="244" spans="1:20" ht="14.25" customHeight="1" x14ac:dyDescent="0.2">
      <c r="A244" s="167">
        <v>51000100001</v>
      </c>
      <c r="B244" s="22" t="s">
        <v>5772</v>
      </c>
      <c r="C244" s="22">
        <v>1.1000000000000001</v>
      </c>
      <c r="D244" s="22">
        <v>1.5</v>
      </c>
      <c r="E244" s="24">
        <v>5630.1355000000003</v>
      </c>
      <c r="F244" s="35"/>
      <c r="G244" s="36">
        <f t="shared" si="40"/>
        <v>0</v>
      </c>
      <c r="H244" s="24">
        <f t="shared" si="41"/>
        <v>0</v>
      </c>
      <c r="I244" s="24">
        <f t="shared" si="42"/>
        <v>0</v>
      </c>
      <c r="J244" s="162"/>
      <c r="K244" s="26"/>
      <c r="L244" s="26">
        <f>IFERROR((VLOOKUP(K244,tenute!D:E,2,FALSE)),0)</f>
        <v>0</v>
      </c>
      <c r="M244" s="26"/>
      <c r="N244" s="26">
        <f>IFERROR((VLOOKUP(M244,guarnizioni!G:H,2,FALSE)),0)</f>
        <v>0</v>
      </c>
      <c r="O244" s="26"/>
      <c r="P244" s="26"/>
      <c r="Q244" s="26"/>
      <c r="R244" s="26"/>
      <c r="S244" s="26">
        <f t="shared" si="38"/>
        <v>5630.1355000000003</v>
      </c>
      <c r="T244" s="26">
        <f t="shared" si="43"/>
        <v>0</v>
      </c>
    </row>
    <row r="245" spans="1:20" ht="14.25" customHeight="1" x14ac:dyDescent="0.2">
      <c r="A245" s="167">
        <v>51000140003</v>
      </c>
      <c r="B245" s="22" t="s">
        <v>5773</v>
      </c>
      <c r="C245" s="22">
        <v>1.5</v>
      </c>
      <c r="D245" s="22">
        <v>2</v>
      </c>
      <c r="E245" s="24">
        <v>5707.012999999999</v>
      </c>
      <c r="F245" s="35"/>
      <c r="G245" s="36">
        <f t="shared" si="40"/>
        <v>0</v>
      </c>
      <c r="H245" s="24">
        <f t="shared" si="41"/>
        <v>0</v>
      </c>
      <c r="I245" s="24">
        <f t="shared" si="42"/>
        <v>0</v>
      </c>
      <c r="J245" s="162"/>
      <c r="K245" s="26"/>
      <c r="L245" s="26">
        <f>IFERROR((VLOOKUP(K245,tenute!D:E,2,FALSE)),0)</f>
        <v>0</v>
      </c>
      <c r="M245" s="26"/>
      <c r="N245" s="26">
        <f>IFERROR((VLOOKUP(M245,guarnizioni!G:H,2,FALSE)),0)</f>
        <v>0</v>
      </c>
      <c r="O245" s="26"/>
      <c r="P245" s="26"/>
      <c r="Q245" s="26"/>
      <c r="R245" s="26"/>
      <c r="S245" s="26">
        <f t="shared" si="38"/>
        <v>5707.012999999999</v>
      </c>
      <c r="T245" s="26">
        <f t="shared" si="43"/>
        <v>0</v>
      </c>
    </row>
    <row r="246" spans="1:20" ht="14.25" customHeight="1" x14ac:dyDescent="0.2">
      <c r="A246" s="167">
        <v>51000160002</v>
      </c>
      <c r="B246" s="22" t="s">
        <v>5774</v>
      </c>
      <c r="C246" s="22">
        <v>1.5</v>
      </c>
      <c r="D246" s="22">
        <v>2</v>
      </c>
      <c r="E246" s="24">
        <v>5799.8064999999997</v>
      </c>
      <c r="F246" s="35"/>
      <c r="G246" s="36">
        <f t="shared" si="40"/>
        <v>0</v>
      </c>
      <c r="H246" s="24">
        <f t="shared" si="41"/>
        <v>0</v>
      </c>
      <c r="I246" s="24">
        <f t="shared" si="42"/>
        <v>0</v>
      </c>
      <c r="J246" s="162"/>
      <c r="K246" s="26"/>
      <c r="L246" s="26">
        <f>IFERROR((VLOOKUP(K246,tenute!D:E,2,FALSE)),0)</f>
        <v>0</v>
      </c>
      <c r="M246" s="26"/>
      <c r="N246" s="26">
        <f>IFERROR((VLOOKUP(M246,guarnizioni!G:H,2,FALSE)),0)</f>
        <v>0</v>
      </c>
      <c r="O246" s="26"/>
      <c r="P246" s="26"/>
      <c r="Q246" s="26"/>
      <c r="R246" s="26"/>
      <c r="S246" s="26">
        <f t="shared" si="38"/>
        <v>5799.8064999999997</v>
      </c>
      <c r="T246" s="26">
        <f t="shared" si="43"/>
        <v>0</v>
      </c>
    </row>
    <row r="247" spans="1:20" ht="14.25" customHeight="1" x14ac:dyDescent="0.2">
      <c r="A247" s="167">
        <v>51000200003</v>
      </c>
      <c r="B247" s="22" t="s">
        <v>5775</v>
      </c>
      <c r="C247" s="22">
        <v>2.2000000000000002</v>
      </c>
      <c r="D247" s="22">
        <v>3</v>
      </c>
      <c r="E247" s="24">
        <v>5968.0860000000002</v>
      </c>
      <c r="F247" s="35"/>
      <c r="G247" s="36">
        <f t="shared" si="40"/>
        <v>0</v>
      </c>
      <c r="H247" s="24">
        <f t="shared" si="41"/>
        <v>0</v>
      </c>
      <c r="I247" s="24">
        <f t="shared" si="42"/>
        <v>0</v>
      </c>
      <c r="J247" s="162"/>
      <c r="K247" s="26"/>
      <c r="L247" s="26">
        <f>IFERROR((VLOOKUP(K247,tenute!D:E,2,FALSE)),0)</f>
        <v>0</v>
      </c>
      <c r="M247" s="26"/>
      <c r="N247" s="26">
        <f>IFERROR((VLOOKUP(M247,guarnizioni!G:H,2,FALSE)),0)</f>
        <v>0</v>
      </c>
      <c r="O247" s="26"/>
      <c r="P247" s="26"/>
      <c r="Q247" s="26"/>
      <c r="R247" s="26"/>
      <c r="S247" s="26">
        <f t="shared" si="38"/>
        <v>5968.0860000000002</v>
      </c>
      <c r="T247" s="26">
        <f t="shared" si="43"/>
        <v>0</v>
      </c>
    </row>
    <row r="248" spans="1:20" ht="14.25" customHeight="1" x14ac:dyDescent="0.2">
      <c r="A248" s="167">
        <v>51000240001</v>
      </c>
      <c r="B248" s="22" t="s">
        <v>5776</v>
      </c>
      <c r="C248" s="22">
        <v>2.2000000000000002</v>
      </c>
      <c r="D248" s="22">
        <v>3</v>
      </c>
      <c r="E248" s="24">
        <v>6473.8214999999991</v>
      </c>
      <c r="F248" s="35"/>
      <c r="G248" s="36">
        <f t="shared" si="40"/>
        <v>0</v>
      </c>
      <c r="H248" s="24">
        <f t="shared" si="41"/>
        <v>0</v>
      </c>
      <c r="I248" s="24">
        <f t="shared" si="42"/>
        <v>0</v>
      </c>
      <c r="J248" s="162"/>
      <c r="K248" s="26"/>
      <c r="L248" s="26">
        <f>IFERROR((VLOOKUP(K248,tenute!D:E,2,FALSE)),0)</f>
        <v>0</v>
      </c>
      <c r="M248" s="26"/>
      <c r="N248" s="26">
        <f>IFERROR((VLOOKUP(M248,guarnizioni!G:H,2,FALSE)),0)</f>
        <v>0</v>
      </c>
      <c r="O248" s="26"/>
      <c r="P248" s="26"/>
      <c r="Q248" s="26"/>
      <c r="R248" s="26"/>
      <c r="S248" s="26">
        <f t="shared" si="38"/>
        <v>6473.8214999999991</v>
      </c>
      <c r="T248" s="26">
        <f t="shared" si="43"/>
        <v>0</v>
      </c>
    </row>
    <row r="249" spans="1:20" ht="14.25" customHeight="1" x14ac:dyDescent="0.2">
      <c r="A249" s="167">
        <v>51000260002</v>
      </c>
      <c r="B249" s="22" t="s">
        <v>5777</v>
      </c>
      <c r="C249" s="22">
        <v>3</v>
      </c>
      <c r="D249" s="22">
        <v>4</v>
      </c>
      <c r="E249" s="24">
        <v>6755.0539999999992</v>
      </c>
      <c r="F249" s="35"/>
      <c r="G249" s="36">
        <f t="shared" si="40"/>
        <v>0</v>
      </c>
      <c r="H249" s="24">
        <f t="shared" si="41"/>
        <v>0</v>
      </c>
      <c r="I249" s="24">
        <f t="shared" si="42"/>
        <v>0</v>
      </c>
      <c r="J249" s="162"/>
      <c r="K249" s="26"/>
      <c r="L249" s="26">
        <f>IFERROR((VLOOKUP(K249,tenute!D:E,2,FALSE)),0)</f>
        <v>0</v>
      </c>
      <c r="M249" s="26"/>
      <c r="N249" s="26">
        <f>IFERROR((VLOOKUP(M249,guarnizioni!G:H,2,FALSE)),0)</f>
        <v>0</v>
      </c>
      <c r="O249" s="26"/>
      <c r="P249" s="26"/>
      <c r="Q249" s="26"/>
      <c r="R249" s="26"/>
      <c r="S249" s="26">
        <f t="shared" si="38"/>
        <v>6755.0539999999992</v>
      </c>
      <c r="T249" s="26">
        <f t="shared" si="43"/>
        <v>0</v>
      </c>
    </row>
    <row r="250" spans="1:20" ht="14.25" customHeight="1" x14ac:dyDescent="0.2">
      <c r="A250" s="167">
        <v>51000300002</v>
      </c>
      <c r="B250" s="22" t="s">
        <v>5778</v>
      </c>
      <c r="C250" s="22">
        <v>4</v>
      </c>
      <c r="D250" s="22">
        <v>5.5</v>
      </c>
      <c r="E250" s="24">
        <v>6921.9534999999996</v>
      </c>
      <c r="F250" s="35"/>
      <c r="G250" s="36">
        <f t="shared" si="40"/>
        <v>0</v>
      </c>
      <c r="H250" s="24">
        <f t="shared" si="41"/>
        <v>0</v>
      </c>
      <c r="I250" s="24">
        <f t="shared" si="42"/>
        <v>0</v>
      </c>
      <c r="J250" s="162"/>
      <c r="K250" s="26"/>
      <c r="L250" s="26">
        <f>IFERROR((VLOOKUP(K250,tenute!D:E,2,FALSE)),0)</f>
        <v>0</v>
      </c>
      <c r="M250" s="26"/>
      <c r="N250" s="26">
        <f>IFERROR((VLOOKUP(M250,guarnizioni!G:H,2,FALSE)),0)</f>
        <v>0</v>
      </c>
      <c r="O250" s="26"/>
      <c r="P250" s="26"/>
      <c r="Q250" s="26"/>
      <c r="R250" s="26"/>
      <c r="S250" s="26">
        <f t="shared" si="38"/>
        <v>6921.9534999999996</v>
      </c>
      <c r="T250" s="26">
        <f t="shared" si="43"/>
        <v>0</v>
      </c>
    </row>
    <row r="251" spans="1:20" ht="14.25" customHeight="1" x14ac:dyDescent="0.2">
      <c r="A251" s="167">
        <v>51003050002</v>
      </c>
      <c r="B251" s="22" t="s">
        <v>5779</v>
      </c>
      <c r="C251" s="22">
        <v>2.2000000000000002</v>
      </c>
      <c r="D251" s="22">
        <v>3</v>
      </c>
      <c r="E251" s="24">
        <v>6090.607</v>
      </c>
      <c r="F251" s="35"/>
      <c r="G251" s="36">
        <f t="shared" ref="G251:G257" si="44">IF(F251="",IF($I$8="","",$I$8),F251)</f>
        <v>0</v>
      </c>
      <c r="H251" s="24">
        <f t="shared" ref="H251:H257" si="45">ROUND(E251*(G251),2)</f>
        <v>0</v>
      </c>
      <c r="I251" s="24">
        <f t="shared" ref="I251:I257" si="46">H251*$I$10</f>
        <v>0</v>
      </c>
      <c r="J251" s="162"/>
      <c r="K251" s="26"/>
      <c r="L251" s="26"/>
      <c r="M251" s="26"/>
      <c r="N251" s="26">
        <f>IFERROR((VLOOKUP(M251,guarnizioni!G:H,2,FALSE)),0)</f>
        <v>0</v>
      </c>
      <c r="O251" s="26"/>
      <c r="P251" s="26"/>
      <c r="Q251" s="26"/>
      <c r="R251" s="26"/>
      <c r="S251" s="26">
        <f t="shared" ref="S251:S257" si="47">E251+L251+N251+P251+R251</f>
        <v>6090.607</v>
      </c>
      <c r="T251" s="26">
        <f t="shared" ref="T251:T257" si="48">S251*$I$8</f>
        <v>0</v>
      </c>
    </row>
    <row r="252" spans="1:20" ht="14.25" customHeight="1" x14ac:dyDescent="0.2">
      <c r="A252" s="167">
        <v>51003070002</v>
      </c>
      <c r="B252" s="22" t="s">
        <v>5780</v>
      </c>
      <c r="C252" s="22">
        <v>3</v>
      </c>
      <c r="D252" s="22">
        <v>4</v>
      </c>
      <c r="E252" s="24">
        <v>6372.6904999999997</v>
      </c>
      <c r="F252" s="35"/>
      <c r="G252" s="36">
        <f t="shared" si="44"/>
        <v>0</v>
      </c>
      <c r="H252" s="24">
        <f t="shared" si="45"/>
        <v>0</v>
      </c>
      <c r="I252" s="24">
        <f t="shared" si="46"/>
        <v>0</v>
      </c>
      <c r="J252" s="162"/>
      <c r="K252" s="26"/>
      <c r="L252" s="26"/>
      <c r="M252" s="26"/>
      <c r="N252" s="26">
        <f>IFERROR((VLOOKUP(M252,guarnizioni!G:H,2,FALSE)),0)</f>
        <v>0</v>
      </c>
      <c r="O252" s="26"/>
      <c r="P252" s="26"/>
      <c r="Q252" s="26"/>
      <c r="R252" s="26"/>
      <c r="S252" s="26">
        <f t="shared" si="47"/>
        <v>6372.6904999999997</v>
      </c>
      <c r="T252" s="26">
        <f t="shared" si="48"/>
        <v>0</v>
      </c>
    </row>
    <row r="253" spans="1:20" ht="14.25" customHeight="1" x14ac:dyDescent="0.2">
      <c r="A253" s="167">
        <v>51003090002</v>
      </c>
      <c r="B253" s="22" t="s">
        <v>5781</v>
      </c>
      <c r="C253" s="22">
        <v>4</v>
      </c>
      <c r="D253" s="22">
        <v>5.5</v>
      </c>
      <c r="E253" s="24">
        <v>6539.59</v>
      </c>
      <c r="F253" s="35"/>
      <c r="G253" s="36">
        <f t="shared" si="44"/>
        <v>0</v>
      </c>
      <c r="H253" s="24">
        <f t="shared" si="45"/>
        <v>0</v>
      </c>
      <c r="I253" s="24">
        <f t="shared" si="46"/>
        <v>0</v>
      </c>
      <c r="J253" s="162"/>
      <c r="K253" s="26"/>
      <c r="L253" s="26"/>
      <c r="M253" s="26"/>
      <c r="N253" s="26">
        <f>IFERROR((VLOOKUP(M253,guarnizioni!G:H,2,FALSE)),0)</f>
        <v>0</v>
      </c>
      <c r="O253" s="26"/>
      <c r="P253" s="26"/>
      <c r="Q253" s="26"/>
      <c r="R253" s="26"/>
      <c r="S253" s="26">
        <f t="shared" si="47"/>
        <v>6539.59</v>
      </c>
      <c r="T253" s="26">
        <f t="shared" si="48"/>
        <v>0</v>
      </c>
    </row>
    <row r="254" spans="1:20" ht="14.25" customHeight="1" x14ac:dyDescent="0.2">
      <c r="A254" s="167">
        <v>51003100002</v>
      </c>
      <c r="B254" s="22" t="s">
        <v>5782</v>
      </c>
      <c r="C254" s="22">
        <v>4</v>
      </c>
      <c r="D254" s="22">
        <v>5.5</v>
      </c>
      <c r="E254" s="24">
        <v>7129.1949999999997</v>
      </c>
      <c r="F254" s="35"/>
      <c r="G254" s="36">
        <f t="shared" si="44"/>
        <v>0</v>
      </c>
      <c r="H254" s="24">
        <f t="shared" si="45"/>
        <v>0</v>
      </c>
      <c r="I254" s="24">
        <f t="shared" si="46"/>
        <v>0</v>
      </c>
      <c r="J254" s="162"/>
      <c r="K254" s="26"/>
      <c r="L254" s="26"/>
      <c r="M254" s="26"/>
      <c r="N254" s="26">
        <f>IFERROR((VLOOKUP(M254,guarnizioni!G:H,2,FALSE)),0)</f>
        <v>0</v>
      </c>
      <c r="O254" s="26"/>
      <c r="P254" s="26"/>
      <c r="Q254" s="26"/>
      <c r="R254" s="26"/>
      <c r="S254" s="26">
        <f t="shared" si="47"/>
        <v>7129.1949999999997</v>
      </c>
      <c r="T254" s="26">
        <f t="shared" si="48"/>
        <v>0</v>
      </c>
    </row>
    <row r="255" spans="1:20" ht="14.25" customHeight="1" x14ac:dyDescent="0.2">
      <c r="A255" s="167">
        <v>51003120002</v>
      </c>
      <c r="B255" s="22" t="s">
        <v>5783</v>
      </c>
      <c r="C255" s="22">
        <v>5</v>
      </c>
      <c r="D255" s="22">
        <v>7.5</v>
      </c>
      <c r="E255" s="24">
        <v>7627.5244999999995</v>
      </c>
      <c r="F255" s="35"/>
      <c r="G255" s="36">
        <f t="shared" si="44"/>
        <v>0</v>
      </c>
      <c r="H255" s="24">
        <f t="shared" si="45"/>
        <v>0</v>
      </c>
      <c r="I255" s="24">
        <f t="shared" si="46"/>
        <v>0</v>
      </c>
      <c r="J255" s="162"/>
      <c r="K255" s="26"/>
      <c r="L255" s="26"/>
      <c r="M255" s="26"/>
      <c r="N255" s="26">
        <f>IFERROR((VLOOKUP(M255,guarnizioni!G:H,2,FALSE)),0)</f>
        <v>0</v>
      </c>
      <c r="O255" s="26"/>
      <c r="P255" s="26"/>
      <c r="Q255" s="26"/>
      <c r="R255" s="26"/>
      <c r="S255" s="26">
        <f t="shared" si="47"/>
        <v>7627.5244999999995</v>
      </c>
      <c r="T255" s="26">
        <f t="shared" si="48"/>
        <v>0</v>
      </c>
    </row>
    <row r="256" spans="1:20" ht="14.25" customHeight="1" x14ac:dyDescent="0.2">
      <c r="A256" s="167">
        <v>51000380001</v>
      </c>
      <c r="B256" s="22" t="s">
        <v>5784</v>
      </c>
      <c r="C256" s="22">
        <v>7.5</v>
      </c>
      <c r="D256" s="22">
        <v>10</v>
      </c>
      <c r="E256" s="24">
        <v>7786.7304999999988</v>
      </c>
      <c r="F256" s="35"/>
      <c r="G256" s="36">
        <f t="shared" si="44"/>
        <v>0</v>
      </c>
      <c r="H256" s="24">
        <f t="shared" si="45"/>
        <v>0</v>
      </c>
      <c r="I256" s="24">
        <f t="shared" si="46"/>
        <v>0</v>
      </c>
      <c r="J256" s="162"/>
      <c r="K256" s="26"/>
      <c r="L256" s="26"/>
      <c r="M256" s="26"/>
      <c r="N256" s="26">
        <f>IFERROR((VLOOKUP(M256,guarnizioni!G:H,2,FALSE)),0)</f>
        <v>0</v>
      </c>
      <c r="O256" s="26"/>
      <c r="P256" s="26"/>
      <c r="Q256" s="26"/>
      <c r="R256" s="26"/>
      <c r="S256" s="26">
        <f t="shared" si="47"/>
        <v>7786.7304999999988</v>
      </c>
      <c r="T256" s="26">
        <f t="shared" si="48"/>
        <v>0</v>
      </c>
    </row>
    <row r="257" spans="1:20" ht="14.25" customHeight="1" x14ac:dyDescent="0.2">
      <c r="A257" s="167">
        <v>51003030002</v>
      </c>
      <c r="B257" s="22" t="s">
        <v>5785</v>
      </c>
      <c r="C257" s="22">
        <v>1.1000000000000001</v>
      </c>
      <c r="D257" s="22">
        <v>1.5</v>
      </c>
      <c r="E257" s="24">
        <v>5735.5214999999998</v>
      </c>
      <c r="F257" s="35"/>
      <c r="G257" s="36">
        <f t="shared" si="44"/>
        <v>0</v>
      </c>
      <c r="H257" s="24">
        <f t="shared" si="45"/>
        <v>0</v>
      </c>
      <c r="I257" s="24">
        <f t="shared" si="46"/>
        <v>0</v>
      </c>
      <c r="J257" s="162"/>
      <c r="K257" s="26"/>
      <c r="L257" s="26">
        <f>IFERROR((VLOOKUP(K257,tenute!D:E,2,FALSE)),0)</f>
        <v>0</v>
      </c>
      <c r="M257" s="26"/>
      <c r="N257" s="26">
        <f>IFERROR((VLOOKUP(M257,guarnizioni!G:H,2,FALSE)),0)</f>
        <v>0</v>
      </c>
      <c r="O257" s="26"/>
      <c r="P257" s="26"/>
      <c r="Q257" s="26"/>
      <c r="R257" s="26"/>
      <c r="S257" s="26">
        <f t="shared" si="47"/>
        <v>5735.5214999999998</v>
      </c>
      <c r="T257" s="26">
        <f t="shared" si="48"/>
        <v>0</v>
      </c>
    </row>
    <row r="258" spans="1:20" ht="14.25" customHeight="1" x14ac:dyDescent="0.2">
      <c r="A258" s="167">
        <v>51000420001</v>
      </c>
      <c r="B258" s="22" t="s">
        <v>5786</v>
      </c>
      <c r="C258" s="22">
        <v>1.5</v>
      </c>
      <c r="D258" s="22">
        <v>2</v>
      </c>
      <c r="E258" s="24">
        <v>5980.69</v>
      </c>
      <c r="F258" s="35"/>
      <c r="G258" s="36">
        <f t="shared" si="40"/>
        <v>0</v>
      </c>
      <c r="H258" s="24">
        <f t="shared" si="41"/>
        <v>0</v>
      </c>
      <c r="I258" s="24">
        <f t="shared" si="42"/>
        <v>0</v>
      </c>
      <c r="J258" s="162"/>
      <c r="K258" s="26"/>
      <c r="L258" s="26">
        <f>IFERROR((VLOOKUP(K258,tenute!D:E,2,FALSE)),0)</f>
        <v>0</v>
      </c>
      <c r="M258" s="26"/>
      <c r="N258" s="26">
        <f>IFERROR((VLOOKUP(M258,guarnizioni!G:H,2,FALSE)),0)</f>
        <v>0</v>
      </c>
      <c r="O258" s="26"/>
      <c r="P258" s="26"/>
      <c r="Q258" s="26"/>
      <c r="R258" s="26"/>
      <c r="S258" s="26">
        <f t="shared" si="38"/>
        <v>5980.69</v>
      </c>
      <c r="T258" s="26">
        <f t="shared" si="43"/>
        <v>0</v>
      </c>
    </row>
    <row r="259" spans="1:20" ht="14.25" customHeight="1" x14ac:dyDescent="0.2">
      <c r="A259" s="167">
        <v>51000340001</v>
      </c>
      <c r="B259" s="22" t="s">
        <v>5787</v>
      </c>
      <c r="C259" s="22">
        <v>2.2000000000000002</v>
      </c>
      <c r="D259" s="22">
        <v>3</v>
      </c>
      <c r="E259" s="24">
        <v>5735.52</v>
      </c>
      <c r="F259" s="35"/>
      <c r="G259" s="36">
        <f t="shared" si="40"/>
        <v>0</v>
      </c>
      <c r="H259" s="24">
        <f t="shared" si="41"/>
        <v>0</v>
      </c>
      <c r="I259" s="24">
        <f t="shared" si="42"/>
        <v>0</v>
      </c>
      <c r="J259" s="162"/>
      <c r="K259" s="26"/>
      <c r="L259" s="26">
        <f>IFERROR((VLOOKUP(K259,tenute!D:E,2,FALSE)),0)</f>
        <v>0</v>
      </c>
      <c r="M259" s="26"/>
      <c r="N259" s="26">
        <f>IFERROR((VLOOKUP(M259,guarnizioni!G:H,2,FALSE)),0)</f>
        <v>0</v>
      </c>
      <c r="O259" s="26"/>
      <c r="P259" s="26"/>
      <c r="Q259" s="26"/>
      <c r="R259" s="26"/>
      <c r="S259" s="26">
        <f t="shared" si="38"/>
        <v>5735.52</v>
      </c>
      <c r="T259" s="26">
        <f t="shared" si="43"/>
        <v>0</v>
      </c>
    </row>
    <row r="260" spans="1:20" ht="14.25" customHeight="1" x14ac:dyDescent="0.2">
      <c r="A260" s="167">
        <v>51000460002</v>
      </c>
      <c r="B260" s="22" t="s">
        <v>5788</v>
      </c>
      <c r="C260" s="22">
        <v>2.2000000000000002</v>
      </c>
      <c r="D260" s="22">
        <v>3</v>
      </c>
      <c r="E260" s="24">
        <v>6192.98</v>
      </c>
      <c r="F260" s="35"/>
      <c r="G260" s="36">
        <f t="shared" si="40"/>
        <v>0</v>
      </c>
      <c r="H260" s="24">
        <f t="shared" si="41"/>
        <v>0</v>
      </c>
      <c r="I260" s="24">
        <f t="shared" si="42"/>
        <v>0</v>
      </c>
      <c r="J260" s="162"/>
      <c r="K260" s="26"/>
      <c r="L260" s="26">
        <f>IFERROR((VLOOKUP(K260,tenute!D:E,2,FALSE)),0)</f>
        <v>0</v>
      </c>
      <c r="M260" s="26"/>
      <c r="N260" s="26">
        <f>IFERROR((VLOOKUP(M260,guarnizioni!G:H,2,FALSE)),0)</f>
        <v>0</v>
      </c>
      <c r="O260" s="26"/>
      <c r="P260" s="26"/>
      <c r="Q260" s="26"/>
      <c r="R260" s="26"/>
      <c r="S260" s="26">
        <f t="shared" si="38"/>
        <v>6192.98</v>
      </c>
      <c r="T260" s="26">
        <f t="shared" si="43"/>
        <v>0</v>
      </c>
    </row>
    <row r="261" spans="1:20" ht="14.25" customHeight="1" x14ac:dyDescent="0.2">
      <c r="A261" s="167">
        <v>51000500002</v>
      </c>
      <c r="B261" s="22" t="s">
        <v>5789</v>
      </c>
      <c r="C261" s="22">
        <v>3</v>
      </c>
      <c r="D261" s="22">
        <v>4</v>
      </c>
      <c r="E261" s="24">
        <v>6474.71</v>
      </c>
      <c r="F261" s="35"/>
      <c r="G261" s="36">
        <f t="shared" si="40"/>
        <v>0</v>
      </c>
      <c r="H261" s="24">
        <f t="shared" si="41"/>
        <v>0</v>
      </c>
      <c r="I261" s="24">
        <f t="shared" si="42"/>
        <v>0</v>
      </c>
      <c r="J261" s="162"/>
      <c r="K261" s="26"/>
      <c r="L261" s="26">
        <f>IFERROR((VLOOKUP(K261,tenute!D:E,2,FALSE)),0)</f>
        <v>0</v>
      </c>
      <c r="M261" s="26"/>
      <c r="N261" s="26">
        <f>IFERROR((VLOOKUP(M261,guarnizioni!G:H,2,FALSE)),0)</f>
        <v>0</v>
      </c>
      <c r="O261" s="26"/>
      <c r="P261" s="26"/>
      <c r="Q261" s="26"/>
      <c r="R261" s="26"/>
      <c r="S261" s="26">
        <f t="shared" si="38"/>
        <v>6474.71</v>
      </c>
      <c r="T261" s="26">
        <f t="shared" si="43"/>
        <v>0</v>
      </c>
    </row>
    <row r="262" spans="1:20" ht="14.25" customHeight="1" x14ac:dyDescent="0.2">
      <c r="A262" s="167">
        <v>51000540001</v>
      </c>
      <c r="B262" s="22" t="s">
        <v>5790</v>
      </c>
      <c r="C262" s="22">
        <v>4</v>
      </c>
      <c r="D262" s="22">
        <v>5.5</v>
      </c>
      <c r="E262" s="24">
        <v>6617.93</v>
      </c>
      <c r="F262" s="35"/>
      <c r="G262" s="36">
        <f t="shared" si="40"/>
        <v>0</v>
      </c>
      <c r="H262" s="24">
        <f t="shared" si="41"/>
        <v>0</v>
      </c>
      <c r="I262" s="24">
        <f t="shared" si="42"/>
        <v>0</v>
      </c>
      <c r="J262" s="162"/>
      <c r="K262" s="26"/>
      <c r="L262" s="26">
        <f>IFERROR((VLOOKUP(K262,tenute!D:E,2,FALSE)),0)</f>
        <v>0</v>
      </c>
      <c r="M262" s="26"/>
      <c r="N262" s="26">
        <f>IFERROR((VLOOKUP(M262,guarnizioni!G:H,2,FALSE)),0)</f>
        <v>0</v>
      </c>
      <c r="O262" s="26"/>
      <c r="P262" s="26"/>
      <c r="Q262" s="26"/>
      <c r="R262" s="26"/>
      <c r="S262" s="26">
        <f t="shared" si="38"/>
        <v>6617.93</v>
      </c>
      <c r="T262" s="26">
        <f t="shared" si="43"/>
        <v>0</v>
      </c>
    </row>
    <row r="263" spans="1:20" ht="14.25" customHeight="1" x14ac:dyDescent="0.2">
      <c r="A263" s="167">
        <v>51000580101</v>
      </c>
      <c r="B263" s="22" t="s">
        <v>5791</v>
      </c>
      <c r="C263" s="22">
        <v>4</v>
      </c>
      <c r="D263" s="22">
        <v>5.5</v>
      </c>
      <c r="E263" s="24">
        <v>7393.59</v>
      </c>
      <c r="F263" s="35"/>
      <c r="G263" s="36">
        <f t="shared" si="40"/>
        <v>0</v>
      </c>
      <c r="H263" s="24">
        <f t="shared" si="41"/>
        <v>0</v>
      </c>
      <c r="I263" s="24">
        <f t="shared" si="42"/>
        <v>0</v>
      </c>
      <c r="J263" s="162"/>
      <c r="K263" s="26"/>
      <c r="L263" s="26">
        <f>IFERROR((VLOOKUP(K263,tenute!D:E,2,FALSE)),0)</f>
        <v>0</v>
      </c>
      <c r="M263" s="26"/>
      <c r="N263" s="26">
        <f>IFERROR((VLOOKUP(M263,guarnizioni!G:H,2,FALSE)),0)</f>
        <v>0</v>
      </c>
      <c r="O263" s="26"/>
      <c r="P263" s="26"/>
      <c r="Q263" s="26"/>
      <c r="R263" s="26"/>
      <c r="S263" s="26">
        <f t="shared" si="38"/>
        <v>7393.59</v>
      </c>
      <c r="T263" s="26">
        <f t="shared" si="43"/>
        <v>0</v>
      </c>
    </row>
    <row r="264" spans="1:20" ht="14.25" customHeight="1" x14ac:dyDescent="0.2">
      <c r="A264" s="167">
        <v>51000580003</v>
      </c>
      <c r="B264" s="22" t="s">
        <v>5792</v>
      </c>
      <c r="C264" s="22">
        <v>4</v>
      </c>
      <c r="D264" s="22">
        <v>5.5</v>
      </c>
      <c r="E264" s="24">
        <v>7393.59</v>
      </c>
      <c r="F264" s="35"/>
      <c r="G264" s="36">
        <f t="shared" si="40"/>
        <v>0</v>
      </c>
      <c r="H264" s="24">
        <f t="shared" si="41"/>
        <v>0</v>
      </c>
      <c r="I264" s="24">
        <f t="shared" si="42"/>
        <v>0</v>
      </c>
      <c r="J264" s="162"/>
      <c r="K264" s="26"/>
      <c r="L264" s="26">
        <f>IFERROR((VLOOKUP(K264,tenute!D:E,2,FALSE)),0)</f>
        <v>0</v>
      </c>
      <c r="M264" s="26"/>
      <c r="N264" s="26">
        <f>IFERROR((VLOOKUP(M264,guarnizioni!G:H,2,FALSE)),0)</f>
        <v>0</v>
      </c>
      <c r="O264" s="26"/>
      <c r="P264" s="26"/>
      <c r="Q264" s="26"/>
      <c r="R264" s="26"/>
      <c r="S264" s="26">
        <f t="shared" si="38"/>
        <v>7393.59</v>
      </c>
      <c r="T264" s="26">
        <f t="shared" si="43"/>
        <v>0</v>
      </c>
    </row>
    <row r="265" spans="1:20" ht="14.25" customHeight="1" x14ac:dyDescent="0.2">
      <c r="A265" s="167">
        <v>51000600002</v>
      </c>
      <c r="B265" s="22" t="s">
        <v>5793</v>
      </c>
      <c r="C265" s="22">
        <v>5.5</v>
      </c>
      <c r="D265" s="22">
        <v>7.5</v>
      </c>
      <c r="E265" s="24">
        <v>7755.59</v>
      </c>
      <c r="F265" s="35"/>
      <c r="G265" s="36">
        <f t="shared" si="40"/>
        <v>0</v>
      </c>
      <c r="H265" s="24">
        <f t="shared" si="41"/>
        <v>0</v>
      </c>
      <c r="I265" s="24">
        <f t="shared" si="42"/>
        <v>0</v>
      </c>
      <c r="J265" s="162"/>
      <c r="K265" s="26"/>
      <c r="L265" s="26">
        <f>IFERROR((VLOOKUP(K265,tenute!D:E,2,FALSE)),0)</f>
        <v>0</v>
      </c>
      <c r="M265" s="26"/>
      <c r="N265" s="26">
        <f>IFERROR((VLOOKUP(M265,guarnizioni!G:H,2,FALSE)),0)</f>
        <v>0</v>
      </c>
      <c r="O265" s="26"/>
      <c r="P265" s="26"/>
      <c r="Q265" s="26"/>
      <c r="R265" s="26"/>
      <c r="S265" s="26">
        <f t="shared" si="38"/>
        <v>7755.59</v>
      </c>
      <c r="T265" s="26">
        <f t="shared" si="43"/>
        <v>0</v>
      </c>
    </row>
    <row r="266" spans="1:20" ht="14.25" customHeight="1" x14ac:dyDescent="0.2">
      <c r="A266" s="167">
        <v>51000640001</v>
      </c>
      <c r="B266" s="22" t="s">
        <v>5794</v>
      </c>
      <c r="C266" s="22">
        <v>5.5</v>
      </c>
      <c r="D266" s="22">
        <v>7.5</v>
      </c>
      <c r="E266" s="24">
        <v>7755.59</v>
      </c>
      <c r="F266" s="35"/>
      <c r="G266" s="36">
        <f t="shared" si="40"/>
        <v>0</v>
      </c>
      <c r="H266" s="24">
        <f t="shared" si="41"/>
        <v>0</v>
      </c>
      <c r="I266" s="24">
        <f t="shared" si="42"/>
        <v>0</v>
      </c>
      <c r="J266" s="162"/>
      <c r="K266" s="26"/>
      <c r="L266" s="26">
        <f>IFERROR((VLOOKUP(K266,tenute!D:E,2,FALSE)),0)</f>
        <v>0</v>
      </c>
      <c r="M266" s="26"/>
      <c r="N266" s="26">
        <f>IFERROR((VLOOKUP(M266,guarnizioni!G:H,2,FALSE)),0)</f>
        <v>0</v>
      </c>
      <c r="O266" s="26"/>
      <c r="P266" s="26"/>
      <c r="Q266" s="26"/>
      <c r="R266" s="26"/>
      <c r="S266" s="26">
        <f t="shared" si="38"/>
        <v>7755.59</v>
      </c>
      <c r="T266" s="26">
        <f t="shared" si="43"/>
        <v>0</v>
      </c>
    </row>
    <row r="267" spans="1:20" ht="14.25" customHeight="1" x14ac:dyDescent="0.2">
      <c r="A267" s="167">
        <v>51000660004</v>
      </c>
      <c r="B267" s="22" t="s">
        <v>5795</v>
      </c>
      <c r="C267" s="22">
        <v>7.5</v>
      </c>
      <c r="D267" s="22">
        <v>10</v>
      </c>
      <c r="E267" s="24">
        <v>7929.74</v>
      </c>
      <c r="F267" s="35"/>
      <c r="G267" s="36">
        <f t="shared" si="40"/>
        <v>0</v>
      </c>
      <c r="H267" s="24">
        <f t="shared" si="41"/>
        <v>0</v>
      </c>
      <c r="I267" s="24">
        <f t="shared" si="42"/>
        <v>0</v>
      </c>
      <c r="J267" s="162"/>
      <c r="K267" s="26"/>
      <c r="L267" s="26">
        <f>IFERROR((VLOOKUP(K267,tenute!D:E,2,FALSE)),0)</f>
        <v>0</v>
      </c>
      <c r="M267" s="26"/>
      <c r="N267" s="26">
        <f>IFERROR((VLOOKUP(M267,guarnizioni!G:H,2,FALSE)),0)</f>
        <v>0</v>
      </c>
      <c r="O267" s="26"/>
      <c r="P267" s="26"/>
      <c r="Q267" s="26"/>
      <c r="R267" s="26"/>
      <c r="S267" s="26">
        <f t="shared" si="38"/>
        <v>7929.74</v>
      </c>
      <c r="T267" s="26">
        <f t="shared" si="43"/>
        <v>0</v>
      </c>
    </row>
    <row r="268" spans="1:20" ht="14.25" customHeight="1" x14ac:dyDescent="0.2">
      <c r="A268" s="167">
        <v>51000700002</v>
      </c>
      <c r="B268" s="22" t="s">
        <v>5796</v>
      </c>
      <c r="C268" s="22">
        <v>11</v>
      </c>
      <c r="D268" s="22">
        <v>15</v>
      </c>
      <c r="E268" s="24">
        <v>9635.19</v>
      </c>
      <c r="F268" s="35"/>
      <c r="G268" s="36">
        <f t="shared" si="40"/>
        <v>0</v>
      </c>
      <c r="H268" s="24">
        <f t="shared" si="41"/>
        <v>0</v>
      </c>
      <c r="I268" s="24">
        <f t="shared" si="42"/>
        <v>0</v>
      </c>
      <c r="J268" s="162"/>
      <c r="K268" s="26"/>
      <c r="L268" s="26">
        <f>IFERROR((VLOOKUP(K268,tenute!D:E,2,FALSE)),0)</f>
        <v>0</v>
      </c>
      <c r="M268" s="26"/>
      <c r="N268" s="26">
        <f>IFERROR((VLOOKUP(M268,guarnizioni!G:H,2,FALSE)),0)</f>
        <v>0</v>
      </c>
      <c r="O268" s="26"/>
      <c r="P268" s="26"/>
      <c r="Q268" s="26"/>
      <c r="R268" s="26"/>
      <c r="S268" s="26">
        <f t="shared" si="38"/>
        <v>9635.19</v>
      </c>
      <c r="T268" s="26">
        <f t="shared" si="43"/>
        <v>0</v>
      </c>
    </row>
    <row r="269" spans="1:20" ht="14.25" customHeight="1" x14ac:dyDescent="0.2">
      <c r="A269" s="167">
        <v>51000740001</v>
      </c>
      <c r="B269" s="22" t="s">
        <v>5797</v>
      </c>
      <c r="C269" s="22">
        <v>11</v>
      </c>
      <c r="D269" s="22">
        <v>15</v>
      </c>
      <c r="E269" s="24">
        <v>9635.19</v>
      </c>
      <c r="F269" s="35"/>
      <c r="G269" s="36">
        <f t="shared" si="40"/>
        <v>0</v>
      </c>
      <c r="H269" s="24">
        <f t="shared" si="41"/>
        <v>0</v>
      </c>
      <c r="I269" s="24">
        <f t="shared" si="42"/>
        <v>0</v>
      </c>
      <c r="J269" s="162"/>
      <c r="K269" s="26"/>
      <c r="L269" s="26">
        <f>IFERROR((VLOOKUP(K269,tenute!D:E,2,FALSE)),0)</f>
        <v>0</v>
      </c>
      <c r="M269" s="26"/>
      <c r="N269" s="26">
        <f>IFERROR((VLOOKUP(M269,guarnizioni!G:H,2,FALSE)),0)</f>
        <v>0</v>
      </c>
      <c r="O269" s="26"/>
      <c r="P269" s="26"/>
      <c r="Q269" s="26"/>
      <c r="R269" s="26"/>
      <c r="S269" s="26">
        <f t="shared" si="38"/>
        <v>9635.19</v>
      </c>
      <c r="T269" s="26">
        <f t="shared" si="43"/>
        <v>0</v>
      </c>
    </row>
    <row r="270" spans="1:20" ht="14.25" customHeight="1" x14ac:dyDescent="0.2">
      <c r="A270" s="167">
        <v>51000780003</v>
      </c>
      <c r="B270" s="22" t="s">
        <v>5798</v>
      </c>
      <c r="C270" s="22">
        <v>15</v>
      </c>
      <c r="D270" s="22">
        <v>20</v>
      </c>
      <c r="E270" s="24">
        <v>10198.709999999999</v>
      </c>
      <c r="F270" s="35"/>
      <c r="G270" s="36">
        <f t="shared" si="40"/>
        <v>0</v>
      </c>
      <c r="H270" s="24">
        <f t="shared" si="41"/>
        <v>0</v>
      </c>
      <c r="I270" s="24">
        <f t="shared" si="42"/>
        <v>0</v>
      </c>
      <c r="J270" s="162"/>
      <c r="K270" s="26"/>
      <c r="L270" s="26">
        <f>IFERROR((VLOOKUP(K270,tenute!D:E,2,FALSE)),0)</f>
        <v>0</v>
      </c>
      <c r="M270" s="26"/>
      <c r="N270" s="26">
        <f>IFERROR((VLOOKUP(M270,guarnizioni!G:H,2,FALSE)),0)</f>
        <v>0</v>
      </c>
      <c r="O270" s="26"/>
      <c r="P270" s="26"/>
      <c r="Q270" s="26"/>
      <c r="R270" s="26"/>
      <c r="S270" s="26">
        <f t="shared" si="38"/>
        <v>10198.709999999999</v>
      </c>
      <c r="T270" s="26">
        <f t="shared" si="43"/>
        <v>0</v>
      </c>
    </row>
    <row r="271" spans="1:20" ht="14.25" customHeight="1" x14ac:dyDescent="0.2">
      <c r="A271" s="167">
        <v>51000820001</v>
      </c>
      <c r="B271" s="22" t="s">
        <v>5799</v>
      </c>
      <c r="C271" s="22">
        <v>2.2000000000000002</v>
      </c>
      <c r="D271" s="22">
        <v>3</v>
      </c>
      <c r="E271" s="24">
        <v>6262.9344999999994</v>
      </c>
      <c r="F271" s="35"/>
      <c r="G271" s="36">
        <f t="shared" si="40"/>
        <v>0</v>
      </c>
      <c r="H271" s="24">
        <f t="shared" si="41"/>
        <v>0</v>
      </c>
      <c r="I271" s="24">
        <f t="shared" si="42"/>
        <v>0</v>
      </c>
      <c r="J271" s="162"/>
      <c r="K271" s="26"/>
      <c r="L271" s="26">
        <f>IFERROR((VLOOKUP(K271,tenute!D:E,2,FALSE)),0)</f>
        <v>0</v>
      </c>
      <c r="M271" s="26"/>
      <c r="N271" s="26">
        <f>IFERROR((VLOOKUP(M271,guarnizioni!G:H,2,FALSE)),0)</f>
        <v>0</v>
      </c>
      <c r="O271" s="26"/>
      <c r="P271" s="26"/>
      <c r="Q271" s="26"/>
      <c r="R271" s="26"/>
      <c r="S271" s="26">
        <f t="shared" si="38"/>
        <v>6262.9344999999994</v>
      </c>
      <c r="T271" s="26">
        <f t="shared" si="43"/>
        <v>0</v>
      </c>
    </row>
    <row r="272" spans="1:20" ht="14.25" customHeight="1" x14ac:dyDescent="0.2">
      <c r="A272" s="167">
        <v>51000860001</v>
      </c>
      <c r="B272" s="22" t="s">
        <v>5800</v>
      </c>
      <c r="C272" s="22">
        <v>3</v>
      </c>
      <c r="D272" s="22">
        <v>4</v>
      </c>
      <c r="E272" s="24">
        <v>6544.6269999999986</v>
      </c>
      <c r="F272" s="35"/>
      <c r="G272" s="36">
        <f t="shared" si="40"/>
        <v>0</v>
      </c>
      <c r="H272" s="24">
        <f t="shared" si="41"/>
        <v>0</v>
      </c>
      <c r="I272" s="24">
        <f t="shared" si="42"/>
        <v>0</v>
      </c>
      <c r="J272" s="162"/>
      <c r="K272" s="26"/>
      <c r="L272" s="26">
        <f>IFERROR((VLOOKUP(K272,tenute!D:E,2,FALSE)),0)</f>
        <v>0</v>
      </c>
      <c r="M272" s="26"/>
      <c r="N272" s="26">
        <f>IFERROR((VLOOKUP(M272,guarnizioni!G:H,2,FALSE)),0)</f>
        <v>0</v>
      </c>
      <c r="O272" s="26"/>
      <c r="P272" s="26"/>
      <c r="Q272" s="26"/>
      <c r="R272" s="26"/>
      <c r="S272" s="26">
        <f t="shared" si="38"/>
        <v>6544.6269999999986</v>
      </c>
      <c r="T272" s="26">
        <f t="shared" si="43"/>
        <v>0</v>
      </c>
    </row>
    <row r="273" spans="1:20" ht="14.25" customHeight="1" x14ac:dyDescent="0.2">
      <c r="A273" s="167" t="s">
        <v>4936</v>
      </c>
      <c r="B273" s="22" t="s">
        <v>5801</v>
      </c>
      <c r="C273" s="22">
        <v>4</v>
      </c>
      <c r="D273" s="22">
        <v>5.5</v>
      </c>
      <c r="E273" s="24">
        <v>6710.68</v>
      </c>
      <c r="F273" s="35"/>
      <c r="G273" s="36">
        <f t="shared" si="40"/>
        <v>0</v>
      </c>
      <c r="H273" s="24">
        <f t="shared" si="41"/>
        <v>0</v>
      </c>
      <c r="I273" s="24">
        <f t="shared" si="42"/>
        <v>0</v>
      </c>
      <c r="J273" s="162"/>
      <c r="K273" s="26"/>
      <c r="L273" s="26">
        <f>IFERROR((VLOOKUP(K273,tenute!D:E,2,FALSE)),0)</f>
        <v>0</v>
      </c>
      <c r="M273" s="26"/>
      <c r="N273" s="26">
        <f>IFERROR((VLOOKUP(M273,guarnizioni!G:H,2,FALSE)),0)</f>
        <v>0</v>
      </c>
      <c r="O273" s="26"/>
      <c r="P273" s="26"/>
      <c r="Q273" s="26"/>
      <c r="R273" s="26"/>
      <c r="S273" s="26">
        <f t="shared" si="38"/>
        <v>6710.68</v>
      </c>
      <c r="T273" s="26">
        <f t="shared" si="43"/>
        <v>0</v>
      </c>
    </row>
    <row r="274" spans="1:20" ht="14.25" customHeight="1" x14ac:dyDescent="0.2">
      <c r="A274" s="167">
        <v>51000900003</v>
      </c>
      <c r="B274" s="22" t="s">
        <v>5802</v>
      </c>
      <c r="C274" s="22">
        <v>4</v>
      </c>
      <c r="D274" s="22">
        <v>5.5</v>
      </c>
      <c r="E274" s="24">
        <v>6710.6754999999994</v>
      </c>
      <c r="F274" s="35"/>
      <c r="G274" s="36">
        <f t="shared" si="40"/>
        <v>0</v>
      </c>
      <c r="H274" s="24">
        <f t="shared" si="41"/>
        <v>0</v>
      </c>
      <c r="I274" s="24">
        <f t="shared" si="42"/>
        <v>0</v>
      </c>
      <c r="J274" s="162"/>
      <c r="K274" s="26"/>
      <c r="L274" s="26">
        <f>IFERROR((VLOOKUP(K274,tenute!D:E,2,FALSE)),0)</f>
        <v>0</v>
      </c>
      <c r="M274" s="26"/>
      <c r="N274" s="26">
        <f>IFERROR((VLOOKUP(M274,guarnizioni!G:H,2,FALSE)),0)</f>
        <v>0</v>
      </c>
      <c r="O274" s="26"/>
      <c r="P274" s="26"/>
      <c r="Q274" s="26"/>
      <c r="R274" s="26"/>
      <c r="S274" s="26">
        <f t="shared" si="38"/>
        <v>6710.6754999999994</v>
      </c>
      <c r="T274" s="26">
        <f t="shared" si="43"/>
        <v>0</v>
      </c>
    </row>
    <row r="275" spans="1:20" ht="14.25" customHeight="1" x14ac:dyDescent="0.2">
      <c r="A275" s="167">
        <v>51000940001</v>
      </c>
      <c r="B275" s="22" t="s">
        <v>5803</v>
      </c>
      <c r="C275" s="22">
        <v>5.5</v>
      </c>
      <c r="D275" s="22">
        <v>7.5</v>
      </c>
      <c r="E275" s="24">
        <v>7564.7919999999995</v>
      </c>
      <c r="F275" s="35"/>
      <c r="G275" s="36">
        <f t="shared" si="40"/>
        <v>0</v>
      </c>
      <c r="H275" s="24">
        <f t="shared" si="41"/>
        <v>0</v>
      </c>
      <c r="I275" s="24">
        <f t="shared" si="42"/>
        <v>0</v>
      </c>
      <c r="J275" s="162"/>
      <c r="K275" s="26"/>
      <c r="L275" s="26">
        <f>IFERROR((VLOOKUP(K275,tenute!D:E,2,FALSE)),0)</f>
        <v>0</v>
      </c>
      <c r="M275" s="26"/>
      <c r="N275" s="26">
        <f>IFERROR((VLOOKUP(M275,guarnizioni!G:H,2,FALSE)),0)</f>
        <v>0</v>
      </c>
      <c r="O275" s="26"/>
      <c r="P275" s="26"/>
      <c r="Q275" s="26"/>
      <c r="R275" s="26"/>
      <c r="S275" s="26">
        <f t="shared" si="38"/>
        <v>7564.7919999999995</v>
      </c>
      <c r="T275" s="26">
        <f t="shared" si="43"/>
        <v>0</v>
      </c>
    </row>
    <row r="276" spans="1:20" ht="14.25" customHeight="1" x14ac:dyDescent="0.2">
      <c r="A276" s="167">
        <v>51000980008</v>
      </c>
      <c r="B276" s="22" t="s">
        <v>5804</v>
      </c>
      <c r="C276" s="22">
        <v>7.5</v>
      </c>
      <c r="D276" s="22">
        <v>10</v>
      </c>
      <c r="E276" s="24">
        <v>7738.2349999999988</v>
      </c>
      <c r="F276" s="35"/>
      <c r="G276" s="36">
        <f t="shared" si="40"/>
        <v>0</v>
      </c>
      <c r="H276" s="24">
        <f t="shared" si="41"/>
        <v>0</v>
      </c>
      <c r="I276" s="24">
        <f t="shared" si="42"/>
        <v>0</v>
      </c>
      <c r="J276" s="162"/>
      <c r="K276" s="26"/>
      <c r="L276" s="26">
        <f>IFERROR((VLOOKUP(K276,tenute!D:E,2,FALSE)),0)</f>
        <v>0</v>
      </c>
      <c r="M276" s="26"/>
      <c r="N276" s="26">
        <f>IFERROR((VLOOKUP(M276,guarnizioni!G:H,2,FALSE)),0)</f>
        <v>0</v>
      </c>
      <c r="O276" s="26"/>
      <c r="P276" s="26"/>
      <c r="Q276" s="26"/>
      <c r="R276" s="26"/>
      <c r="S276" s="26">
        <f t="shared" si="38"/>
        <v>7738.2349999999988</v>
      </c>
      <c r="T276" s="26">
        <f t="shared" si="43"/>
        <v>0</v>
      </c>
    </row>
    <row r="277" spans="1:20" ht="14.25" customHeight="1" x14ac:dyDescent="0.2">
      <c r="A277" s="167">
        <v>51001040004</v>
      </c>
      <c r="B277" s="22" t="s">
        <v>5805</v>
      </c>
      <c r="C277" s="22">
        <v>11</v>
      </c>
      <c r="D277" s="22">
        <v>15</v>
      </c>
      <c r="E277" s="24">
        <v>8848.3529999999992</v>
      </c>
      <c r="F277" s="35"/>
      <c r="G277" s="36">
        <f t="shared" si="40"/>
        <v>0</v>
      </c>
      <c r="H277" s="24">
        <f t="shared" si="41"/>
        <v>0</v>
      </c>
      <c r="I277" s="24">
        <f t="shared" si="42"/>
        <v>0</v>
      </c>
      <c r="J277" s="162"/>
      <c r="K277" s="26"/>
      <c r="L277" s="26">
        <f>IFERROR((VLOOKUP(K277,tenute!D:E,2,FALSE)),0)</f>
        <v>0</v>
      </c>
      <c r="M277" s="26"/>
      <c r="N277" s="26">
        <f>IFERROR((VLOOKUP(M277,guarnizioni!G:H,2,FALSE)),0)</f>
        <v>0</v>
      </c>
      <c r="O277" s="26"/>
      <c r="P277" s="26"/>
      <c r="Q277" s="26"/>
      <c r="R277" s="26"/>
      <c r="S277" s="26">
        <f t="shared" si="38"/>
        <v>8848.3529999999992</v>
      </c>
      <c r="T277" s="26">
        <f t="shared" si="43"/>
        <v>0</v>
      </c>
    </row>
    <row r="278" spans="1:20" ht="14.25" customHeight="1" x14ac:dyDescent="0.2">
      <c r="A278" s="167">
        <v>51001080004</v>
      </c>
      <c r="B278" s="22" t="s">
        <v>5806</v>
      </c>
      <c r="C278" s="22">
        <v>11</v>
      </c>
      <c r="D278" s="22">
        <v>15</v>
      </c>
      <c r="E278" s="24">
        <v>8848.3529999999992</v>
      </c>
      <c r="F278" s="35"/>
      <c r="G278" s="36">
        <f t="shared" si="40"/>
        <v>0</v>
      </c>
      <c r="H278" s="24">
        <f t="shared" si="41"/>
        <v>0</v>
      </c>
      <c r="I278" s="24">
        <f t="shared" si="42"/>
        <v>0</v>
      </c>
      <c r="J278" s="162"/>
      <c r="K278" s="26"/>
      <c r="L278" s="26">
        <f>IFERROR((VLOOKUP(K278,tenute!D:E,2,FALSE)),0)</f>
        <v>0</v>
      </c>
      <c r="M278" s="26"/>
      <c r="N278" s="26">
        <f>IFERROR((VLOOKUP(M278,guarnizioni!G:H,2,FALSE)),0)</f>
        <v>0</v>
      </c>
      <c r="O278" s="26"/>
      <c r="P278" s="26"/>
      <c r="Q278" s="26"/>
      <c r="R278" s="26"/>
      <c r="S278" s="26">
        <f t="shared" si="38"/>
        <v>8848.3529999999992</v>
      </c>
      <c r="T278" s="26">
        <f t="shared" si="43"/>
        <v>0</v>
      </c>
    </row>
    <row r="279" spans="1:20" ht="14.25" customHeight="1" x14ac:dyDescent="0.2">
      <c r="A279" s="167" t="s">
        <v>4937</v>
      </c>
      <c r="B279" s="22" t="s">
        <v>5807</v>
      </c>
      <c r="C279" s="22">
        <v>15</v>
      </c>
      <c r="D279" s="22">
        <v>20</v>
      </c>
      <c r="E279" s="24">
        <v>9439.0300000000007</v>
      </c>
      <c r="F279" s="35"/>
      <c r="G279" s="36">
        <f t="shared" si="40"/>
        <v>0</v>
      </c>
      <c r="H279" s="24">
        <f t="shared" si="41"/>
        <v>0</v>
      </c>
      <c r="I279" s="24">
        <f t="shared" si="42"/>
        <v>0</v>
      </c>
      <c r="J279" s="162"/>
      <c r="K279" s="26"/>
      <c r="L279" s="26">
        <f>IFERROR((VLOOKUP(K279,tenute!D:E,2,FALSE)),0)</f>
        <v>0</v>
      </c>
      <c r="M279" s="26"/>
      <c r="N279" s="26">
        <f>IFERROR((VLOOKUP(M279,guarnizioni!G:H,2,FALSE)),0)</f>
        <v>0</v>
      </c>
      <c r="O279" s="26"/>
      <c r="P279" s="26"/>
      <c r="Q279" s="26"/>
      <c r="R279" s="26"/>
      <c r="S279" s="26">
        <f t="shared" si="38"/>
        <v>9439.0300000000007</v>
      </c>
      <c r="T279" s="26">
        <f t="shared" si="43"/>
        <v>0</v>
      </c>
    </row>
    <row r="280" spans="1:20" ht="14.25" customHeight="1" x14ac:dyDescent="0.2">
      <c r="A280" s="167">
        <v>51001120001</v>
      </c>
      <c r="B280" s="22" t="s">
        <v>5808</v>
      </c>
      <c r="C280" s="22">
        <v>11</v>
      </c>
      <c r="D280" s="22">
        <v>15</v>
      </c>
      <c r="E280" s="24">
        <v>9976.3765000000003</v>
      </c>
      <c r="F280" s="35"/>
      <c r="G280" s="36">
        <f t="shared" si="40"/>
        <v>0</v>
      </c>
      <c r="H280" s="24">
        <f t="shared" ref="H280:H309" si="49">ROUND(E280*(G280),2)</f>
        <v>0</v>
      </c>
      <c r="I280" s="24">
        <f t="shared" si="42"/>
        <v>0</v>
      </c>
      <c r="J280" s="162"/>
      <c r="K280" s="26"/>
      <c r="L280" s="26">
        <f>IFERROR((VLOOKUP(K280,tenute!D:E,2,FALSE)),0)</f>
        <v>0</v>
      </c>
      <c r="M280" s="26"/>
      <c r="N280" s="26">
        <f>IFERROR((VLOOKUP(M280,guarnizioni!G:H,2,FALSE)),0)</f>
        <v>0</v>
      </c>
      <c r="O280" s="26"/>
      <c r="P280" s="26"/>
      <c r="Q280" s="26"/>
      <c r="R280" s="26"/>
      <c r="S280" s="26">
        <f t="shared" si="38"/>
        <v>9976.3765000000003</v>
      </c>
      <c r="T280" s="26">
        <f t="shared" si="43"/>
        <v>0</v>
      </c>
    </row>
    <row r="281" spans="1:20" ht="14.25" customHeight="1" x14ac:dyDescent="0.2">
      <c r="A281" s="167">
        <v>51001160001</v>
      </c>
      <c r="B281" s="22" t="s">
        <v>5809</v>
      </c>
      <c r="C281" s="22">
        <v>15</v>
      </c>
      <c r="D281" s="22">
        <v>20</v>
      </c>
      <c r="E281" s="24">
        <v>10539.853499999999</v>
      </c>
      <c r="F281" s="35"/>
      <c r="G281" s="36">
        <f t="shared" si="40"/>
        <v>0</v>
      </c>
      <c r="H281" s="24">
        <f t="shared" si="49"/>
        <v>0</v>
      </c>
      <c r="I281" s="24">
        <f t="shared" si="42"/>
        <v>0</v>
      </c>
      <c r="J281" s="162"/>
      <c r="K281" s="26"/>
      <c r="L281" s="26">
        <f>IFERROR((VLOOKUP(K281,tenute!D:E,2,FALSE)),0)</f>
        <v>0</v>
      </c>
      <c r="M281" s="26"/>
      <c r="N281" s="26">
        <f>IFERROR((VLOOKUP(M281,guarnizioni!G:H,2,FALSE)),0)</f>
        <v>0</v>
      </c>
      <c r="O281" s="26"/>
      <c r="P281" s="26"/>
      <c r="Q281" s="26"/>
      <c r="R281" s="26"/>
      <c r="S281" s="26">
        <f t="shared" si="38"/>
        <v>10539.853499999999</v>
      </c>
      <c r="T281" s="26">
        <f t="shared" si="43"/>
        <v>0</v>
      </c>
    </row>
    <row r="282" spans="1:20" ht="14.25" customHeight="1" x14ac:dyDescent="0.2">
      <c r="A282" s="167">
        <v>51001200004</v>
      </c>
      <c r="B282" s="22" t="s">
        <v>5810</v>
      </c>
      <c r="C282" s="22">
        <v>18.5</v>
      </c>
      <c r="D282" s="22">
        <v>25</v>
      </c>
      <c r="E282" s="24">
        <v>11007.592999999999</v>
      </c>
      <c r="F282" s="35"/>
      <c r="G282" s="36">
        <f t="shared" si="40"/>
        <v>0</v>
      </c>
      <c r="H282" s="24">
        <f t="shared" si="49"/>
        <v>0</v>
      </c>
      <c r="I282" s="24">
        <f t="shared" si="42"/>
        <v>0</v>
      </c>
      <c r="J282" s="162"/>
      <c r="K282" s="26"/>
      <c r="L282" s="26">
        <f>IFERROR((VLOOKUP(K282,tenute!D:E,2,FALSE)),0)</f>
        <v>0</v>
      </c>
      <c r="M282" s="26"/>
      <c r="N282" s="26">
        <f>IFERROR((VLOOKUP(M282,guarnizioni!G:H,2,FALSE)),0)</f>
        <v>0</v>
      </c>
      <c r="O282" s="26"/>
      <c r="P282" s="26"/>
      <c r="Q282" s="26"/>
      <c r="R282" s="26"/>
      <c r="S282" s="26">
        <f t="shared" si="38"/>
        <v>11007.592999999999</v>
      </c>
      <c r="T282" s="26">
        <f t="shared" si="43"/>
        <v>0</v>
      </c>
    </row>
    <row r="283" spans="1:20" ht="14.25" customHeight="1" x14ac:dyDescent="0.2">
      <c r="A283" s="167" t="s">
        <v>4938</v>
      </c>
      <c r="B283" s="22" t="s">
        <v>5811</v>
      </c>
      <c r="C283" s="22">
        <v>22</v>
      </c>
      <c r="D283" s="22">
        <v>30</v>
      </c>
      <c r="E283" s="24">
        <v>12037.4</v>
      </c>
      <c r="F283" s="35"/>
      <c r="G283" s="36">
        <f t="shared" si="40"/>
        <v>0</v>
      </c>
      <c r="H283" s="24">
        <f t="shared" si="49"/>
        <v>0</v>
      </c>
      <c r="I283" s="24">
        <f t="shared" si="42"/>
        <v>0</v>
      </c>
      <c r="J283" s="162"/>
      <c r="K283" s="26"/>
      <c r="L283" s="26">
        <f>IFERROR((VLOOKUP(K283,tenute!D:E,2,FALSE)),0)</f>
        <v>0</v>
      </c>
      <c r="M283" s="26"/>
      <c r="N283" s="26">
        <f>IFERROR((VLOOKUP(M283,guarnizioni!G:H,2,FALSE)),0)</f>
        <v>0</v>
      </c>
      <c r="O283" s="26"/>
      <c r="P283" s="26"/>
      <c r="Q283" s="26"/>
      <c r="R283" s="26"/>
      <c r="S283" s="26">
        <f t="shared" si="38"/>
        <v>12037.4</v>
      </c>
      <c r="T283" s="26">
        <f t="shared" si="43"/>
        <v>0</v>
      </c>
    </row>
    <row r="284" spans="1:20" ht="14.25" customHeight="1" x14ac:dyDescent="0.2">
      <c r="A284" s="167">
        <v>51001241001</v>
      </c>
      <c r="B284" s="22" t="s">
        <v>5812</v>
      </c>
      <c r="C284" s="22">
        <v>4</v>
      </c>
      <c r="D284" s="22">
        <v>5.5</v>
      </c>
      <c r="E284" s="24">
        <v>7362.7599999999993</v>
      </c>
      <c r="F284" s="35"/>
      <c r="G284" s="36">
        <f t="shared" si="40"/>
        <v>0</v>
      </c>
      <c r="H284" s="24">
        <f t="shared" si="49"/>
        <v>0</v>
      </c>
      <c r="I284" s="24">
        <f t="shared" si="42"/>
        <v>0</v>
      </c>
      <c r="J284" s="162"/>
      <c r="K284" s="26"/>
      <c r="L284" s="26">
        <f>IFERROR((VLOOKUP(K284,tenute!D:E,2,FALSE)),0)</f>
        <v>0</v>
      </c>
      <c r="M284" s="26"/>
      <c r="N284" s="26">
        <f>IFERROR((VLOOKUP(M284,guarnizioni!G:H,2,FALSE)),0)</f>
        <v>0</v>
      </c>
      <c r="O284" s="26"/>
      <c r="P284" s="26"/>
      <c r="Q284" s="26"/>
      <c r="R284" s="26"/>
      <c r="S284" s="26">
        <f t="shared" si="38"/>
        <v>7362.7599999999993</v>
      </c>
      <c r="T284" s="26">
        <f t="shared" si="43"/>
        <v>0</v>
      </c>
    </row>
    <row r="285" spans="1:20" ht="14.25" customHeight="1" x14ac:dyDescent="0.2">
      <c r="A285" s="167">
        <v>51001281001</v>
      </c>
      <c r="B285" s="22" t="s">
        <v>5813</v>
      </c>
      <c r="C285" s="22">
        <v>5.5</v>
      </c>
      <c r="D285" s="22">
        <v>7.5</v>
      </c>
      <c r="E285" s="24">
        <v>7724.7339999999995</v>
      </c>
      <c r="F285" s="35"/>
      <c r="G285" s="36">
        <f t="shared" si="40"/>
        <v>0</v>
      </c>
      <c r="H285" s="24">
        <f t="shared" si="49"/>
        <v>0</v>
      </c>
      <c r="I285" s="24">
        <f t="shared" si="42"/>
        <v>0</v>
      </c>
      <c r="J285" s="162"/>
      <c r="K285" s="26"/>
      <c r="L285" s="26">
        <f>IFERROR((VLOOKUP(K285,tenute!D:E,2,FALSE)),0)</f>
        <v>0</v>
      </c>
      <c r="M285" s="26"/>
      <c r="N285" s="26">
        <f>IFERROR((VLOOKUP(M285,guarnizioni!G:H,2,FALSE)),0)</f>
        <v>0</v>
      </c>
      <c r="O285" s="26"/>
      <c r="P285" s="26"/>
      <c r="Q285" s="26"/>
      <c r="R285" s="26"/>
      <c r="S285" s="26">
        <f t="shared" si="38"/>
        <v>7724.7339999999995</v>
      </c>
      <c r="T285" s="26">
        <f t="shared" si="43"/>
        <v>0</v>
      </c>
    </row>
    <row r="286" spans="1:20" ht="14.25" customHeight="1" x14ac:dyDescent="0.2">
      <c r="A286" s="167">
        <v>51001321001</v>
      </c>
      <c r="B286" s="22" t="s">
        <v>5814</v>
      </c>
      <c r="C286" s="22">
        <v>7.5</v>
      </c>
      <c r="D286" s="22">
        <v>10</v>
      </c>
      <c r="E286" s="24">
        <v>7898.1884999999993</v>
      </c>
      <c r="F286" s="35"/>
      <c r="G286" s="36">
        <f t="shared" si="40"/>
        <v>0</v>
      </c>
      <c r="H286" s="24">
        <f t="shared" si="49"/>
        <v>0</v>
      </c>
      <c r="I286" s="24">
        <f t="shared" si="42"/>
        <v>0</v>
      </c>
      <c r="J286" s="162"/>
      <c r="K286" s="26"/>
      <c r="L286" s="26">
        <f>IFERROR((VLOOKUP(K286,tenute!D:E,2,FALSE)),0)</f>
        <v>0</v>
      </c>
      <c r="M286" s="26"/>
      <c r="N286" s="26">
        <f>IFERROR((VLOOKUP(M286,guarnizioni!G:H,2,FALSE)),0)</f>
        <v>0</v>
      </c>
      <c r="O286" s="26"/>
      <c r="P286" s="26"/>
      <c r="Q286" s="26"/>
      <c r="R286" s="26"/>
      <c r="S286" s="26">
        <f t="shared" si="38"/>
        <v>7898.1884999999993</v>
      </c>
      <c r="T286" s="26">
        <f t="shared" si="43"/>
        <v>0</v>
      </c>
    </row>
    <row r="287" spans="1:20" ht="14.25" customHeight="1" x14ac:dyDescent="0.2">
      <c r="A287" s="167">
        <v>51001381001</v>
      </c>
      <c r="B287" s="22" t="s">
        <v>5815</v>
      </c>
      <c r="C287" s="22">
        <v>7.5</v>
      </c>
      <c r="D287" s="22">
        <v>10</v>
      </c>
      <c r="E287" s="24">
        <v>7950.191499999999</v>
      </c>
      <c r="F287" s="35"/>
      <c r="G287" s="36">
        <f t="shared" si="40"/>
        <v>0</v>
      </c>
      <c r="H287" s="24">
        <f t="shared" si="49"/>
        <v>0</v>
      </c>
      <c r="I287" s="24">
        <f t="shared" si="42"/>
        <v>0</v>
      </c>
      <c r="J287" s="162"/>
      <c r="K287" s="26"/>
      <c r="L287" s="26">
        <f>IFERROR((VLOOKUP(K287,tenute!D:E,2,FALSE)),0)</f>
        <v>0</v>
      </c>
      <c r="M287" s="26"/>
      <c r="N287" s="26">
        <f>IFERROR((VLOOKUP(M287,guarnizioni!G:H,2,FALSE)),0)</f>
        <v>0</v>
      </c>
      <c r="O287" s="26"/>
      <c r="P287" s="26"/>
      <c r="Q287" s="26"/>
      <c r="R287" s="26"/>
      <c r="S287" s="26">
        <f t="shared" si="38"/>
        <v>7950.191499999999</v>
      </c>
      <c r="T287" s="26">
        <f t="shared" si="43"/>
        <v>0</v>
      </c>
    </row>
    <row r="288" spans="1:20" ht="14.25" customHeight="1" x14ac:dyDescent="0.2">
      <c r="A288" s="167">
        <v>51001401001</v>
      </c>
      <c r="B288" s="22" t="s">
        <v>5816</v>
      </c>
      <c r="C288" s="22">
        <v>11</v>
      </c>
      <c r="D288" s="22">
        <v>15</v>
      </c>
      <c r="E288" s="24">
        <v>8625.3794999999991</v>
      </c>
      <c r="F288" s="35"/>
      <c r="G288" s="36">
        <f t="shared" si="40"/>
        <v>0</v>
      </c>
      <c r="H288" s="24">
        <f t="shared" si="49"/>
        <v>0</v>
      </c>
      <c r="I288" s="24">
        <f t="shared" si="42"/>
        <v>0</v>
      </c>
      <c r="J288" s="162"/>
      <c r="K288" s="26"/>
      <c r="L288" s="26">
        <f>IFERROR((VLOOKUP(K288,tenute!D:E,2,FALSE)),0)</f>
        <v>0</v>
      </c>
      <c r="M288" s="26"/>
      <c r="N288" s="26">
        <f>IFERROR((VLOOKUP(M288,guarnizioni!G:H,2,FALSE)),0)</f>
        <v>0</v>
      </c>
      <c r="O288" s="26"/>
      <c r="P288" s="26"/>
      <c r="Q288" s="26"/>
      <c r="R288" s="26"/>
      <c r="S288" s="26">
        <f t="shared" si="38"/>
        <v>8625.3794999999991</v>
      </c>
      <c r="T288" s="26">
        <f t="shared" si="43"/>
        <v>0</v>
      </c>
    </row>
    <row r="289" spans="1:20" ht="14.25" customHeight="1" x14ac:dyDescent="0.2">
      <c r="A289" s="167">
        <v>51001441001</v>
      </c>
      <c r="B289" s="22" t="s">
        <v>5817</v>
      </c>
      <c r="C289" s="22">
        <v>11</v>
      </c>
      <c r="D289" s="22">
        <v>15</v>
      </c>
      <c r="E289" s="24">
        <v>8625.3794999999991</v>
      </c>
      <c r="F289" s="35"/>
      <c r="G289" s="36">
        <f t="shared" si="40"/>
        <v>0</v>
      </c>
      <c r="H289" s="24">
        <f t="shared" si="49"/>
        <v>0</v>
      </c>
      <c r="I289" s="24">
        <f t="shared" si="42"/>
        <v>0</v>
      </c>
      <c r="J289" s="162"/>
      <c r="K289" s="26"/>
      <c r="L289" s="26">
        <f>IFERROR((VLOOKUP(K289,tenute!D:E,2,FALSE)),0)</f>
        <v>0</v>
      </c>
      <c r="M289" s="26"/>
      <c r="N289" s="26">
        <f>IFERROR((VLOOKUP(M289,guarnizioni!G:H,2,FALSE)),0)</f>
        <v>0</v>
      </c>
      <c r="O289" s="26"/>
      <c r="P289" s="26"/>
      <c r="Q289" s="26"/>
      <c r="R289" s="26"/>
      <c r="S289" s="26">
        <f t="shared" si="38"/>
        <v>8625.3794999999991</v>
      </c>
      <c r="T289" s="26">
        <f t="shared" si="43"/>
        <v>0</v>
      </c>
    </row>
    <row r="290" spans="1:20" ht="14.25" customHeight="1" x14ac:dyDescent="0.2">
      <c r="A290" s="167" t="s">
        <v>4939</v>
      </c>
      <c r="B290" s="22" t="s">
        <v>5818</v>
      </c>
      <c r="C290" s="22">
        <v>15</v>
      </c>
      <c r="D290" s="22">
        <v>20</v>
      </c>
      <c r="E290" s="24">
        <v>9190.56</v>
      </c>
      <c r="F290" s="35"/>
      <c r="G290" s="36">
        <f t="shared" si="40"/>
        <v>0</v>
      </c>
      <c r="H290" s="24">
        <f t="shared" si="49"/>
        <v>0</v>
      </c>
      <c r="I290" s="24">
        <f t="shared" si="42"/>
        <v>0</v>
      </c>
      <c r="J290" s="162"/>
      <c r="K290" s="26"/>
      <c r="L290" s="26">
        <f>IFERROR((VLOOKUP(K290,tenute!D:E,2,FALSE)),0)</f>
        <v>0</v>
      </c>
      <c r="M290" s="26"/>
      <c r="N290" s="26">
        <f>IFERROR((VLOOKUP(M290,guarnizioni!G:H,2,FALSE)),0)</f>
        <v>0</v>
      </c>
      <c r="O290" s="26"/>
      <c r="P290" s="26"/>
      <c r="Q290" s="26"/>
      <c r="R290" s="26"/>
      <c r="S290" s="26">
        <f t="shared" si="38"/>
        <v>9190.56</v>
      </c>
      <c r="T290" s="26">
        <f t="shared" si="43"/>
        <v>0</v>
      </c>
    </row>
    <row r="291" spans="1:20" ht="14.25" customHeight="1" x14ac:dyDescent="0.2">
      <c r="A291" s="167">
        <v>51001481001</v>
      </c>
      <c r="B291" s="22" t="s">
        <v>5819</v>
      </c>
      <c r="C291" s="22">
        <v>15</v>
      </c>
      <c r="D291" s="22">
        <v>20</v>
      </c>
      <c r="E291" s="24">
        <v>9190.5584999999992</v>
      </c>
      <c r="F291" s="35"/>
      <c r="G291" s="36">
        <f t="shared" si="40"/>
        <v>0</v>
      </c>
      <c r="H291" s="24">
        <f>ROUND(E291*(G291),2)</f>
        <v>0</v>
      </c>
      <c r="I291" s="24">
        <f t="shared" si="42"/>
        <v>0</v>
      </c>
      <c r="J291" s="162"/>
      <c r="K291" s="26"/>
      <c r="L291" s="26">
        <f>IFERROR((VLOOKUP(K291,tenute!D:E,2,FALSE)),0)</f>
        <v>0</v>
      </c>
      <c r="M291" s="26"/>
      <c r="N291" s="26">
        <f>IFERROR((VLOOKUP(M291,guarnizioni!G:H,2,FALSE)),0)</f>
        <v>0</v>
      </c>
      <c r="O291" s="26"/>
      <c r="P291" s="26"/>
      <c r="Q291" s="26"/>
      <c r="R291" s="26"/>
      <c r="S291" s="26">
        <f t="shared" si="38"/>
        <v>9190.5584999999992</v>
      </c>
      <c r="T291" s="26">
        <f t="shared" si="43"/>
        <v>0</v>
      </c>
    </row>
    <row r="292" spans="1:20" ht="14.25" customHeight="1" x14ac:dyDescent="0.2">
      <c r="A292" s="167">
        <v>51001521002</v>
      </c>
      <c r="B292" s="22" t="s">
        <v>5820</v>
      </c>
      <c r="C292" s="22">
        <v>15</v>
      </c>
      <c r="D292" s="22">
        <v>20</v>
      </c>
      <c r="E292" s="24">
        <v>9696.7194999999992</v>
      </c>
      <c r="F292" s="35"/>
      <c r="G292" s="36">
        <f t="shared" si="40"/>
        <v>0</v>
      </c>
      <c r="H292" s="24">
        <f t="shared" si="49"/>
        <v>0</v>
      </c>
      <c r="I292" s="24">
        <f t="shared" si="42"/>
        <v>0</v>
      </c>
      <c r="J292" s="162"/>
      <c r="K292" s="26"/>
      <c r="L292" s="26">
        <f>IFERROR((VLOOKUP(K292,tenute!D:E,2,FALSE)),0)</f>
        <v>0</v>
      </c>
      <c r="M292" s="26"/>
      <c r="N292" s="26">
        <f>IFERROR((VLOOKUP(M292,guarnizioni!G:H,2,FALSE)),0)</f>
        <v>0</v>
      </c>
      <c r="O292" s="26"/>
      <c r="P292" s="26"/>
      <c r="Q292" s="26"/>
      <c r="R292" s="26"/>
      <c r="S292" s="26">
        <f t="shared" si="38"/>
        <v>9696.7194999999992</v>
      </c>
      <c r="T292" s="26">
        <f t="shared" si="43"/>
        <v>0</v>
      </c>
    </row>
    <row r="293" spans="1:20" ht="14.25" customHeight="1" x14ac:dyDescent="0.2">
      <c r="A293" s="167">
        <v>51001541002</v>
      </c>
      <c r="B293" s="22" t="s">
        <v>5821</v>
      </c>
      <c r="C293" s="22">
        <v>18.5</v>
      </c>
      <c r="D293" s="22">
        <v>25</v>
      </c>
      <c r="E293" s="24">
        <v>10164.435999999998</v>
      </c>
      <c r="F293" s="35"/>
      <c r="G293" s="36">
        <f t="shared" si="40"/>
        <v>0</v>
      </c>
      <c r="H293" s="24">
        <f t="shared" si="49"/>
        <v>0</v>
      </c>
      <c r="I293" s="24">
        <f t="shared" si="42"/>
        <v>0</v>
      </c>
      <c r="J293" s="162"/>
      <c r="K293" s="26"/>
      <c r="L293" s="26">
        <f>IFERROR((VLOOKUP(K293,tenute!D:E,2,FALSE)),0)</f>
        <v>0</v>
      </c>
      <c r="M293" s="26"/>
      <c r="N293" s="26">
        <f>IFERROR((VLOOKUP(M293,guarnizioni!G:H,2,FALSE)),0)</f>
        <v>0</v>
      </c>
      <c r="O293" s="26"/>
      <c r="P293" s="26"/>
      <c r="Q293" s="26"/>
      <c r="R293" s="26"/>
      <c r="S293" s="26">
        <f t="shared" si="38"/>
        <v>10164.435999999998</v>
      </c>
      <c r="T293" s="26">
        <f t="shared" si="43"/>
        <v>0</v>
      </c>
    </row>
    <row r="294" spans="1:20" ht="14.25" customHeight="1" x14ac:dyDescent="0.2">
      <c r="A294" s="167">
        <v>51001581002</v>
      </c>
      <c r="B294" s="22" t="s">
        <v>5822</v>
      </c>
      <c r="C294" s="22">
        <v>22</v>
      </c>
      <c r="D294" s="22">
        <v>30</v>
      </c>
      <c r="E294" s="24">
        <v>11116.107</v>
      </c>
      <c r="F294" s="35"/>
      <c r="G294" s="36">
        <f t="shared" si="40"/>
        <v>0</v>
      </c>
      <c r="H294" s="24">
        <f t="shared" si="49"/>
        <v>0</v>
      </c>
      <c r="I294" s="24">
        <f t="shared" si="42"/>
        <v>0</v>
      </c>
      <c r="J294" s="162"/>
      <c r="K294" s="26"/>
      <c r="L294" s="26">
        <f>IFERROR((VLOOKUP(K294,tenute!D:E,2,FALSE)),0)</f>
        <v>0</v>
      </c>
      <c r="M294" s="26"/>
      <c r="N294" s="26">
        <f>IFERROR((VLOOKUP(M294,guarnizioni!G:H,2,FALSE)),0)</f>
        <v>0</v>
      </c>
      <c r="O294" s="26"/>
      <c r="P294" s="26"/>
      <c r="Q294" s="26"/>
      <c r="R294" s="26"/>
      <c r="S294" s="26">
        <f t="shared" si="38"/>
        <v>11116.107</v>
      </c>
      <c r="T294" s="26">
        <f t="shared" si="43"/>
        <v>0</v>
      </c>
    </row>
    <row r="295" spans="1:20" ht="14.25" customHeight="1" x14ac:dyDescent="0.2">
      <c r="A295" s="167">
        <v>51001621002</v>
      </c>
      <c r="B295" s="22" t="s">
        <v>5823</v>
      </c>
      <c r="C295" s="22">
        <v>22</v>
      </c>
      <c r="D295" s="22">
        <v>30</v>
      </c>
      <c r="E295" s="24">
        <v>12959.004999999999</v>
      </c>
      <c r="F295" s="35"/>
      <c r="G295" s="36">
        <f t="shared" si="40"/>
        <v>0</v>
      </c>
      <c r="H295" s="24">
        <f t="shared" si="49"/>
        <v>0</v>
      </c>
      <c r="I295" s="24">
        <f t="shared" si="42"/>
        <v>0</v>
      </c>
      <c r="J295" s="162"/>
      <c r="K295" s="26"/>
      <c r="L295" s="26">
        <f>IFERROR((VLOOKUP(K295,tenute!D:E,2,FALSE)),0)</f>
        <v>0</v>
      </c>
      <c r="M295" s="26"/>
      <c r="N295" s="26">
        <f>IFERROR((VLOOKUP(M295,guarnizioni!G:H,2,FALSE)),0)</f>
        <v>0</v>
      </c>
      <c r="O295" s="26"/>
      <c r="P295" s="26"/>
      <c r="Q295" s="26"/>
      <c r="R295" s="26"/>
      <c r="S295" s="26">
        <f t="shared" ref="S295:S354" si="50">E295+L295+N295+P295+R295</f>
        <v>12959.004999999999</v>
      </c>
      <c r="T295" s="26">
        <f t="shared" si="43"/>
        <v>0</v>
      </c>
    </row>
    <row r="296" spans="1:20" ht="14.25" customHeight="1" x14ac:dyDescent="0.2">
      <c r="A296" s="167">
        <v>51001641002</v>
      </c>
      <c r="B296" s="22" t="s">
        <v>5824</v>
      </c>
      <c r="C296" s="22">
        <v>30</v>
      </c>
      <c r="D296" s="22">
        <v>40</v>
      </c>
      <c r="E296" s="24">
        <v>14331.092999999999</v>
      </c>
      <c r="F296" s="35"/>
      <c r="G296" s="36">
        <f t="shared" si="40"/>
        <v>0</v>
      </c>
      <c r="H296" s="24">
        <f t="shared" si="49"/>
        <v>0</v>
      </c>
      <c r="I296" s="24">
        <f t="shared" si="42"/>
        <v>0</v>
      </c>
      <c r="J296" s="162"/>
      <c r="K296" s="26"/>
      <c r="L296" s="26">
        <f>IFERROR((VLOOKUP(K296,tenute!D:E,2,FALSE)),0)</f>
        <v>0</v>
      </c>
      <c r="M296" s="26"/>
      <c r="N296" s="26">
        <f>IFERROR((VLOOKUP(M296,guarnizioni!G:H,2,FALSE)),0)</f>
        <v>0</v>
      </c>
      <c r="O296" s="26"/>
      <c r="P296" s="26"/>
      <c r="Q296" s="26"/>
      <c r="R296" s="26"/>
      <c r="S296" s="26">
        <f t="shared" si="50"/>
        <v>14331.092999999999</v>
      </c>
      <c r="T296" s="26">
        <f t="shared" si="43"/>
        <v>0</v>
      </c>
    </row>
    <row r="297" spans="1:20" ht="14.25" customHeight="1" x14ac:dyDescent="0.2">
      <c r="A297" s="167">
        <v>51001681002</v>
      </c>
      <c r="B297" s="22" t="s">
        <v>5825</v>
      </c>
      <c r="C297" s="22">
        <v>37</v>
      </c>
      <c r="D297" s="22">
        <v>50</v>
      </c>
      <c r="E297" s="24">
        <v>15484.094499999999</v>
      </c>
      <c r="F297" s="35"/>
      <c r="G297" s="36">
        <f t="shared" si="40"/>
        <v>0</v>
      </c>
      <c r="H297" s="24">
        <f t="shared" si="49"/>
        <v>0</v>
      </c>
      <c r="I297" s="24">
        <f t="shared" si="42"/>
        <v>0</v>
      </c>
      <c r="J297" s="162"/>
      <c r="K297" s="26"/>
      <c r="L297" s="26">
        <f>IFERROR((VLOOKUP(K297,tenute!D:E,2,FALSE)),0)</f>
        <v>0</v>
      </c>
      <c r="M297" s="26"/>
      <c r="N297" s="26">
        <f>IFERROR((VLOOKUP(M297,guarnizioni!G:H,2,FALSE)),0)</f>
        <v>0</v>
      </c>
      <c r="O297" s="26"/>
      <c r="P297" s="26"/>
      <c r="Q297" s="26"/>
      <c r="R297" s="26"/>
      <c r="S297" s="26">
        <f t="shared" si="50"/>
        <v>15484.094499999999</v>
      </c>
      <c r="T297" s="26">
        <f t="shared" si="43"/>
        <v>0</v>
      </c>
    </row>
    <row r="298" spans="1:20" ht="14.25" customHeight="1" x14ac:dyDescent="0.2">
      <c r="A298" s="167">
        <v>51001781001</v>
      </c>
      <c r="B298" s="22" t="s">
        <v>5826</v>
      </c>
      <c r="C298" s="22">
        <v>7.5</v>
      </c>
      <c r="D298" s="22">
        <v>10</v>
      </c>
      <c r="E298" s="24">
        <v>8717.2874999999985</v>
      </c>
      <c r="F298" s="35"/>
      <c r="G298" s="36">
        <f t="shared" si="40"/>
        <v>0</v>
      </c>
      <c r="H298" s="24">
        <f t="shared" si="49"/>
        <v>0</v>
      </c>
      <c r="I298" s="24">
        <f t="shared" si="42"/>
        <v>0</v>
      </c>
      <c r="J298" s="162"/>
      <c r="K298" s="26"/>
      <c r="L298" s="26">
        <f>IFERROR((VLOOKUP(K298,tenute!D:E,2,FALSE)),0)</f>
        <v>0</v>
      </c>
      <c r="M298" s="26"/>
      <c r="N298" s="26">
        <f>IFERROR((VLOOKUP(M298,guarnizioni!G:H,2,FALSE)),0)</f>
        <v>0</v>
      </c>
      <c r="O298" s="26"/>
      <c r="P298" s="26"/>
      <c r="Q298" s="26"/>
      <c r="R298" s="26"/>
      <c r="S298" s="26">
        <f t="shared" si="50"/>
        <v>8717.2874999999985</v>
      </c>
      <c r="T298" s="26">
        <f t="shared" si="43"/>
        <v>0</v>
      </c>
    </row>
    <row r="299" spans="1:20" ht="14.25" customHeight="1" x14ac:dyDescent="0.2">
      <c r="A299" s="167">
        <v>51001801001</v>
      </c>
      <c r="B299" s="22" t="s">
        <v>5827</v>
      </c>
      <c r="C299" s="22">
        <v>11</v>
      </c>
      <c r="D299" s="22">
        <v>15</v>
      </c>
      <c r="E299" s="24">
        <v>9265.0784999999996</v>
      </c>
      <c r="F299" s="35"/>
      <c r="G299" s="36">
        <f t="shared" si="40"/>
        <v>0</v>
      </c>
      <c r="H299" s="24">
        <f t="shared" si="49"/>
        <v>0</v>
      </c>
      <c r="I299" s="24">
        <f t="shared" si="42"/>
        <v>0</v>
      </c>
      <c r="J299" s="162"/>
      <c r="K299" s="26"/>
      <c r="L299" s="26">
        <f>IFERROR((VLOOKUP(K299,tenute!D:E,2,FALSE)),0)</f>
        <v>0</v>
      </c>
      <c r="M299" s="26"/>
      <c r="N299" s="26">
        <f>IFERROR((VLOOKUP(M299,guarnizioni!G:H,2,FALSE)),0)</f>
        <v>0</v>
      </c>
      <c r="O299" s="26"/>
      <c r="P299" s="26"/>
      <c r="Q299" s="26"/>
      <c r="R299" s="26"/>
      <c r="S299" s="26">
        <f t="shared" si="50"/>
        <v>9265.0784999999996</v>
      </c>
      <c r="T299" s="26">
        <f t="shared" si="43"/>
        <v>0</v>
      </c>
    </row>
    <row r="300" spans="1:20" ht="14.25" customHeight="1" x14ac:dyDescent="0.2">
      <c r="A300" s="167">
        <v>51001821001</v>
      </c>
      <c r="B300" s="22" t="s">
        <v>5828</v>
      </c>
      <c r="C300" s="22">
        <v>11</v>
      </c>
      <c r="D300" s="22">
        <v>15</v>
      </c>
      <c r="E300" s="24">
        <v>9265.0784999999996</v>
      </c>
      <c r="F300" s="35"/>
      <c r="G300" s="36">
        <f t="shared" si="40"/>
        <v>0</v>
      </c>
      <c r="H300" s="24">
        <f t="shared" si="49"/>
        <v>0</v>
      </c>
      <c r="I300" s="24">
        <f t="shared" si="42"/>
        <v>0</v>
      </c>
      <c r="J300" s="162"/>
      <c r="K300" s="26"/>
      <c r="L300" s="26">
        <f>IFERROR((VLOOKUP(K300,tenute!D:E,2,FALSE)),0)</f>
        <v>0</v>
      </c>
      <c r="M300" s="26"/>
      <c r="N300" s="26">
        <f>IFERROR((VLOOKUP(M300,guarnizioni!G:H,2,FALSE)),0)</f>
        <v>0</v>
      </c>
      <c r="O300" s="26"/>
      <c r="P300" s="26"/>
      <c r="Q300" s="26"/>
      <c r="R300" s="26"/>
      <c r="S300" s="26">
        <f t="shared" si="50"/>
        <v>9265.0784999999996</v>
      </c>
      <c r="T300" s="26">
        <f t="shared" si="43"/>
        <v>0</v>
      </c>
    </row>
    <row r="301" spans="1:20" ht="14.25" customHeight="1" x14ac:dyDescent="0.2">
      <c r="A301" s="167">
        <v>51001861001</v>
      </c>
      <c r="B301" s="22" t="s">
        <v>5829</v>
      </c>
      <c r="C301" s="22">
        <v>15</v>
      </c>
      <c r="D301" s="22">
        <v>20</v>
      </c>
      <c r="E301" s="24">
        <v>9862.5380000000005</v>
      </c>
      <c r="F301" s="35"/>
      <c r="G301" s="36">
        <f t="shared" si="40"/>
        <v>0</v>
      </c>
      <c r="H301" s="24">
        <f t="shared" si="49"/>
        <v>0</v>
      </c>
      <c r="I301" s="24">
        <f t="shared" si="42"/>
        <v>0</v>
      </c>
      <c r="J301" s="162"/>
      <c r="K301" s="26"/>
      <c r="L301" s="26">
        <f>IFERROR((VLOOKUP(K301,tenute!D:E,2,FALSE)),0)</f>
        <v>0</v>
      </c>
      <c r="M301" s="26"/>
      <c r="N301" s="26">
        <f>IFERROR((VLOOKUP(M301,guarnizioni!G:H,2,FALSE)),0)</f>
        <v>0</v>
      </c>
      <c r="O301" s="26"/>
      <c r="P301" s="26"/>
      <c r="Q301" s="26"/>
      <c r="R301" s="26"/>
      <c r="S301" s="26">
        <f t="shared" si="50"/>
        <v>9862.5380000000005</v>
      </c>
      <c r="T301" s="26">
        <f t="shared" si="43"/>
        <v>0</v>
      </c>
    </row>
    <row r="302" spans="1:20" ht="14.25" customHeight="1" x14ac:dyDescent="0.2">
      <c r="A302" s="167">
        <v>51001901001</v>
      </c>
      <c r="B302" s="22" t="s">
        <v>5830</v>
      </c>
      <c r="C302" s="22">
        <v>18.5</v>
      </c>
      <c r="D302" s="22">
        <v>25</v>
      </c>
      <c r="E302" s="24">
        <v>10296.294999999998</v>
      </c>
      <c r="F302" s="35"/>
      <c r="G302" s="36">
        <f t="shared" si="40"/>
        <v>0</v>
      </c>
      <c r="H302" s="24">
        <f t="shared" si="49"/>
        <v>0</v>
      </c>
      <c r="I302" s="24">
        <f t="shared" si="42"/>
        <v>0</v>
      </c>
      <c r="J302" s="162"/>
      <c r="K302" s="26"/>
      <c r="L302" s="26">
        <f>IFERROR((VLOOKUP(K302,tenute!D:E,2,FALSE)),0)</f>
        <v>0</v>
      </c>
      <c r="M302" s="26"/>
      <c r="N302" s="26">
        <f>IFERROR((VLOOKUP(M302,guarnizioni!G:H,2,FALSE)),0)</f>
        <v>0</v>
      </c>
      <c r="O302" s="26"/>
      <c r="P302" s="26"/>
      <c r="Q302" s="26"/>
      <c r="R302" s="26"/>
      <c r="S302" s="26">
        <f t="shared" si="50"/>
        <v>10296.294999999998</v>
      </c>
      <c r="T302" s="26">
        <f t="shared" si="43"/>
        <v>0</v>
      </c>
    </row>
    <row r="303" spans="1:20" ht="14.25" customHeight="1" x14ac:dyDescent="0.2">
      <c r="A303" s="167">
        <v>51001960001</v>
      </c>
      <c r="B303" s="22" t="s">
        <v>5831</v>
      </c>
      <c r="C303" s="22">
        <v>22</v>
      </c>
      <c r="D303" s="22">
        <v>30</v>
      </c>
      <c r="E303" s="24">
        <v>12691.7335</v>
      </c>
      <c r="F303" s="35"/>
      <c r="G303" s="36">
        <f t="shared" si="40"/>
        <v>0</v>
      </c>
      <c r="H303" s="24">
        <f t="shared" si="49"/>
        <v>0</v>
      </c>
      <c r="I303" s="24">
        <f t="shared" si="42"/>
        <v>0</v>
      </c>
      <c r="J303" s="162"/>
      <c r="K303" s="26"/>
      <c r="L303" s="26">
        <f>IFERROR((VLOOKUP(K303,tenute!D:E,2,FALSE)),0)</f>
        <v>0</v>
      </c>
      <c r="M303" s="26"/>
      <c r="N303" s="26">
        <f>IFERROR((VLOOKUP(M303,guarnizioni!G:H,2,FALSE)),0)</f>
        <v>0</v>
      </c>
      <c r="O303" s="26"/>
      <c r="P303" s="26"/>
      <c r="Q303" s="26"/>
      <c r="R303" s="26"/>
      <c r="S303" s="26">
        <f t="shared" si="50"/>
        <v>12691.7335</v>
      </c>
      <c r="T303" s="26">
        <f t="shared" si="43"/>
        <v>0</v>
      </c>
    </row>
    <row r="304" spans="1:20" ht="14.25" customHeight="1" x14ac:dyDescent="0.2">
      <c r="A304" s="167">
        <v>51002000002</v>
      </c>
      <c r="B304" s="22" t="s">
        <v>5832</v>
      </c>
      <c r="C304" s="22">
        <v>30</v>
      </c>
      <c r="D304" s="22">
        <v>40</v>
      </c>
      <c r="E304" s="24">
        <v>14360.05</v>
      </c>
      <c r="F304" s="35"/>
      <c r="G304" s="36">
        <f t="shared" si="40"/>
        <v>0</v>
      </c>
      <c r="H304" s="24">
        <f t="shared" si="49"/>
        <v>0</v>
      </c>
      <c r="I304" s="24">
        <f t="shared" si="42"/>
        <v>0</v>
      </c>
      <c r="J304" s="162"/>
      <c r="K304" s="26"/>
      <c r="L304" s="26">
        <f>IFERROR((VLOOKUP(K304,tenute!D:E,2,FALSE)),0)</f>
        <v>0</v>
      </c>
      <c r="M304" s="26"/>
      <c r="N304" s="26">
        <f>IFERROR((VLOOKUP(M304,guarnizioni!G:H,2,FALSE)),0)</f>
        <v>0</v>
      </c>
      <c r="O304" s="26"/>
      <c r="P304" s="26"/>
      <c r="Q304" s="26"/>
      <c r="R304" s="26"/>
      <c r="S304" s="26">
        <f t="shared" si="50"/>
        <v>14360.05</v>
      </c>
      <c r="T304" s="26">
        <f t="shared" si="43"/>
        <v>0</v>
      </c>
    </row>
    <row r="305" spans="1:20" ht="14.25" customHeight="1" x14ac:dyDescent="0.2">
      <c r="A305" s="167">
        <v>51002040001</v>
      </c>
      <c r="B305" s="22" t="s">
        <v>5833</v>
      </c>
      <c r="C305" s="22">
        <v>22</v>
      </c>
      <c r="D305" s="22">
        <v>30</v>
      </c>
      <c r="E305" s="24">
        <v>14438.572</v>
      </c>
      <c r="F305" s="35"/>
      <c r="G305" s="36">
        <f t="shared" si="40"/>
        <v>0</v>
      </c>
      <c r="H305" s="24">
        <f t="shared" si="49"/>
        <v>0</v>
      </c>
      <c r="I305" s="24">
        <f t="shared" si="42"/>
        <v>0</v>
      </c>
      <c r="J305" s="162"/>
      <c r="K305" s="26"/>
      <c r="L305" s="26">
        <f>IFERROR((VLOOKUP(K305,tenute!D:E,2,FALSE)),0)</f>
        <v>0</v>
      </c>
      <c r="M305" s="26"/>
      <c r="N305" s="26">
        <f>IFERROR((VLOOKUP(M305,guarnizioni!G:H,2,FALSE)),0)</f>
        <v>0</v>
      </c>
      <c r="O305" s="26"/>
      <c r="P305" s="26"/>
      <c r="Q305" s="26"/>
      <c r="R305" s="26"/>
      <c r="S305" s="26">
        <f t="shared" si="50"/>
        <v>14438.572</v>
      </c>
      <c r="T305" s="26">
        <f t="shared" si="43"/>
        <v>0</v>
      </c>
    </row>
    <row r="306" spans="1:20" ht="14.25" customHeight="1" x14ac:dyDescent="0.2">
      <c r="A306" s="167">
        <v>51002060001</v>
      </c>
      <c r="B306" s="22" t="s">
        <v>5834</v>
      </c>
      <c r="C306" s="22">
        <v>30</v>
      </c>
      <c r="D306" s="22">
        <v>40</v>
      </c>
      <c r="E306" s="24">
        <v>15810.636999999997</v>
      </c>
      <c r="F306" s="35"/>
      <c r="G306" s="36">
        <f t="shared" ref="G306:G365" si="51">IF(F306="",IF($I$8="","",$I$8),F306)</f>
        <v>0</v>
      </c>
      <c r="H306" s="24">
        <f t="shared" si="49"/>
        <v>0</v>
      </c>
      <c r="I306" s="24">
        <f t="shared" si="42"/>
        <v>0</v>
      </c>
      <c r="J306" s="162"/>
      <c r="K306" s="26"/>
      <c r="L306" s="26">
        <f>IFERROR((VLOOKUP(K306,tenute!D:E,2,FALSE)),0)</f>
        <v>0</v>
      </c>
      <c r="M306" s="26"/>
      <c r="N306" s="26">
        <f>IFERROR((VLOOKUP(M306,guarnizioni!G:H,2,FALSE)),0)</f>
        <v>0</v>
      </c>
      <c r="O306" s="26"/>
      <c r="P306" s="26"/>
      <c r="Q306" s="26"/>
      <c r="R306" s="26"/>
      <c r="S306" s="26">
        <f t="shared" si="50"/>
        <v>15810.636999999997</v>
      </c>
      <c r="T306" s="26">
        <f t="shared" si="43"/>
        <v>0</v>
      </c>
    </row>
    <row r="307" spans="1:20" ht="14.25" customHeight="1" x14ac:dyDescent="0.2">
      <c r="A307" s="167">
        <v>51002080001</v>
      </c>
      <c r="B307" s="22" t="s">
        <v>5835</v>
      </c>
      <c r="C307" s="22">
        <v>37</v>
      </c>
      <c r="D307" s="22">
        <v>50</v>
      </c>
      <c r="E307" s="24">
        <v>16963.661499999998</v>
      </c>
      <c r="F307" s="35"/>
      <c r="G307" s="36">
        <f t="shared" si="51"/>
        <v>0</v>
      </c>
      <c r="H307" s="24">
        <f t="shared" si="49"/>
        <v>0</v>
      </c>
      <c r="I307" s="24">
        <f t="shared" si="42"/>
        <v>0</v>
      </c>
      <c r="J307" s="162"/>
      <c r="K307" s="26"/>
      <c r="L307" s="26">
        <f>IFERROR((VLOOKUP(K307,tenute!D:E,2,FALSE)),0)</f>
        <v>0</v>
      </c>
      <c r="M307" s="26"/>
      <c r="N307" s="26">
        <f>IFERROR((VLOOKUP(M307,guarnizioni!G:H,2,FALSE)),0)</f>
        <v>0</v>
      </c>
      <c r="O307" s="26"/>
      <c r="P307" s="26"/>
      <c r="Q307" s="26"/>
      <c r="R307" s="26"/>
      <c r="S307" s="26">
        <f t="shared" si="50"/>
        <v>16963.661499999998</v>
      </c>
      <c r="T307" s="26">
        <f t="shared" si="43"/>
        <v>0</v>
      </c>
    </row>
    <row r="308" spans="1:20" ht="14.25" customHeight="1" x14ac:dyDescent="0.2">
      <c r="A308" s="167">
        <v>51002120001</v>
      </c>
      <c r="B308" s="22" t="s">
        <v>5836</v>
      </c>
      <c r="C308" s="22">
        <v>45</v>
      </c>
      <c r="D308" s="22">
        <v>60</v>
      </c>
      <c r="E308" s="24">
        <v>19092.23</v>
      </c>
      <c r="F308" s="35"/>
      <c r="G308" s="36">
        <f t="shared" si="51"/>
        <v>0</v>
      </c>
      <c r="H308" s="24">
        <f t="shared" si="49"/>
        <v>0</v>
      </c>
      <c r="I308" s="24">
        <f t="shared" si="42"/>
        <v>0</v>
      </c>
      <c r="J308" s="162"/>
      <c r="K308" s="26"/>
      <c r="L308" s="26">
        <f>IFERROR((VLOOKUP(K308,tenute!D:E,2,FALSE)),0)</f>
        <v>0</v>
      </c>
      <c r="M308" s="26"/>
      <c r="N308" s="26">
        <f>IFERROR((VLOOKUP(M308,guarnizioni!G:H,2,FALSE)),0)</f>
        <v>0</v>
      </c>
      <c r="O308" s="26"/>
      <c r="P308" s="26"/>
      <c r="Q308" s="26"/>
      <c r="R308" s="26"/>
      <c r="S308" s="26">
        <f t="shared" si="50"/>
        <v>19092.23</v>
      </c>
      <c r="T308" s="26">
        <f t="shared" si="43"/>
        <v>0</v>
      </c>
    </row>
    <row r="309" spans="1:20" ht="14.25" customHeight="1" x14ac:dyDescent="0.2">
      <c r="A309" s="167">
        <v>51002160002</v>
      </c>
      <c r="B309" s="22" t="s">
        <v>5837</v>
      </c>
      <c r="C309" s="22">
        <v>55</v>
      </c>
      <c r="D309" s="22">
        <v>75</v>
      </c>
      <c r="E309" s="24">
        <v>21092.333999999999</v>
      </c>
      <c r="F309" s="35"/>
      <c r="G309" s="36">
        <f t="shared" si="51"/>
        <v>0</v>
      </c>
      <c r="H309" s="24">
        <f t="shared" si="49"/>
        <v>0</v>
      </c>
      <c r="I309" s="24">
        <f t="shared" si="42"/>
        <v>0</v>
      </c>
      <c r="J309" s="162"/>
      <c r="K309" s="26"/>
      <c r="L309" s="26">
        <f>IFERROR((VLOOKUP(K309,tenute!D:E,2,FALSE)),0)</f>
        <v>0</v>
      </c>
      <c r="M309" s="26"/>
      <c r="N309" s="26">
        <f>IFERROR((VLOOKUP(M309,guarnizioni!G:H,2,FALSE)),0)</f>
        <v>0</v>
      </c>
      <c r="O309" s="26"/>
      <c r="P309" s="26"/>
      <c r="Q309" s="26"/>
      <c r="R309" s="26"/>
      <c r="S309" s="26">
        <f t="shared" si="50"/>
        <v>21092.333999999999</v>
      </c>
      <c r="T309" s="26">
        <f t="shared" si="43"/>
        <v>0</v>
      </c>
    </row>
    <row r="310" spans="1:20" ht="14.25" customHeight="1" x14ac:dyDescent="0.2">
      <c r="A310" s="167">
        <v>51002320001</v>
      </c>
      <c r="B310" s="22" t="s">
        <v>5838</v>
      </c>
      <c r="C310" s="22">
        <v>18.5</v>
      </c>
      <c r="D310" s="22">
        <v>25</v>
      </c>
      <c r="E310" s="24">
        <v>12609.726999999999</v>
      </c>
      <c r="F310" s="35"/>
      <c r="G310" s="36">
        <f t="shared" si="51"/>
        <v>0</v>
      </c>
      <c r="H310" s="24">
        <f t="shared" ref="H310:H316" si="52">ROUND(E310*(G310),2)</f>
        <v>0</v>
      </c>
      <c r="I310" s="24">
        <f t="shared" si="42"/>
        <v>0</v>
      </c>
      <c r="J310" s="162"/>
      <c r="K310" s="26"/>
      <c r="L310" s="26">
        <f>IFERROR((VLOOKUP(K310,tenute!D:E,2,FALSE)),0)</f>
        <v>0</v>
      </c>
      <c r="M310" s="26"/>
      <c r="N310" s="26"/>
      <c r="O310" s="26"/>
      <c r="P310" s="26"/>
      <c r="Q310" s="26"/>
      <c r="R310" s="26"/>
      <c r="S310" s="26">
        <f t="shared" si="50"/>
        <v>12609.726999999999</v>
      </c>
      <c r="T310" s="26">
        <f t="shared" si="43"/>
        <v>0</v>
      </c>
    </row>
    <row r="311" spans="1:20" ht="14.25" customHeight="1" x14ac:dyDescent="0.2">
      <c r="A311" s="167">
        <v>51002340002</v>
      </c>
      <c r="B311" s="22" t="s">
        <v>5839</v>
      </c>
      <c r="C311" s="22">
        <v>22</v>
      </c>
      <c r="D311" s="22">
        <v>30</v>
      </c>
      <c r="E311" s="24">
        <v>13639.5175</v>
      </c>
      <c r="F311" s="35"/>
      <c r="G311" s="36">
        <f t="shared" si="51"/>
        <v>0</v>
      </c>
      <c r="H311" s="24">
        <f t="shared" si="52"/>
        <v>0</v>
      </c>
      <c r="I311" s="24">
        <f t="shared" si="42"/>
        <v>0</v>
      </c>
      <c r="J311" s="162"/>
      <c r="K311" s="26"/>
      <c r="L311" s="26">
        <f>IFERROR((VLOOKUP(K311,tenute!D:E,2,FALSE)),0)</f>
        <v>0</v>
      </c>
      <c r="M311" s="26"/>
      <c r="N311" s="26"/>
      <c r="O311" s="26"/>
      <c r="P311" s="26"/>
      <c r="Q311" s="26"/>
      <c r="R311" s="26"/>
      <c r="S311" s="26">
        <f t="shared" si="50"/>
        <v>13639.5175</v>
      </c>
      <c r="T311" s="26">
        <f t="shared" si="43"/>
        <v>0</v>
      </c>
    </row>
    <row r="312" spans="1:20" ht="14.25" customHeight="1" x14ac:dyDescent="0.2">
      <c r="A312" s="167">
        <v>51002360001</v>
      </c>
      <c r="B312" s="22" t="s">
        <v>5840</v>
      </c>
      <c r="C312" s="22">
        <v>30</v>
      </c>
      <c r="D312" s="22">
        <v>40</v>
      </c>
      <c r="E312" s="24">
        <v>15011.582499999999</v>
      </c>
      <c r="F312" s="35"/>
      <c r="G312" s="36">
        <f t="shared" si="51"/>
        <v>0</v>
      </c>
      <c r="H312" s="24">
        <f t="shared" si="52"/>
        <v>0</v>
      </c>
      <c r="I312" s="24">
        <f>H312*$I$10</f>
        <v>0</v>
      </c>
      <c r="J312" s="162"/>
      <c r="K312" s="26"/>
      <c r="L312" s="26">
        <f>IFERROR((VLOOKUP(K312,tenute!D:E,2,FALSE)),0)</f>
        <v>0</v>
      </c>
      <c r="M312" s="26"/>
      <c r="N312" s="26"/>
      <c r="O312" s="26"/>
      <c r="P312" s="26"/>
      <c r="Q312" s="26"/>
      <c r="R312" s="26"/>
      <c r="S312" s="26">
        <f t="shared" si="50"/>
        <v>15011.582499999999</v>
      </c>
      <c r="T312" s="26">
        <f>S312*$I$8</f>
        <v>0</v>
      </c>
    </row>
    <row r="313" spans="1:20" ht="14.25" customHeight="1" x14ac:dyDescent="0.2">
      <c r="A313" s="167">
        <v>51002400002</v>
      </c>
      <c r="B313" s="22" t="s">
        <v>5841</v>
      </c>
      <c r="C313" s="22">
        <v>37</v>
      </c>
      <c r="D313" s="22">
        <v>50</v>
      </c>
      <c r="E313" s="24">
        <v>16164.595499999999</v>
      </c>
      <c r="F313" s="35"/>
      <c r="G313" s="36">
        <f t="shared" si="51"/>
        <v>0</v>
      </c>
      <c r="H313" s="24">
        <f t="shared" si="52"/>
        <v>0</v>
      </c>
      <c r="I313" s="24">
        <f>H313*$I$10</f>
        <v>0</v>
      </c>
      <c r="J313" s="162"/>
      <c r="K313" s="26"/>
      <c r="L313" s="26">
        <f>IFERROR((VLOOKUP(K313,tenute!D:E,2,FALSE)),0)</f>
        <v>0</v>
      </c>
      <c r="M313" s="26"/>
      <c r="N313" s="26"/>
      <c r="O313" s="26"/>
      <c r="P313" s="26"/>
      <c r="Q313" s="26"/>
      <c r="R313" s="26"/>
      <c r="S313" s="26">
        <f t="shared" si="50"/>
        <v>16164.595499999999</v>
      </c>
      <c r="T313" s="26">
        <f>S313*$I$8</f>
        <v>0</v>
      </c>
    </row>
    <row r="314" spans="1:20" ht="14.25" customHeight="1" x14ac:dyDescent="0.2">
      <c r="A314" s="167">
        <v>51002440002</v>
      </c>
      <c r="B314" s="22" t="s">
        <v>5842</v>
      </c>
      <c r="C314" s="22">
        <v>45</v>
      </c>
      <c r="D314" s="22">
        <v>60</v>
      </c>
      <c r="E314" s="24">
        <v>18293.187999999998</v>
      </c>
      <c r="F314" s="35"/>
      <c r="G314" s="36">
        <f t="shared" si="51"/>
        <v>0</v>
      </c>
      <c r="H314" s="24">
        <f t="shared" si="52"/>
        <v>0</v>
      </c>
      <c r="I314" s="24">
        <f>H314*$I$10</f>
        <v>0</v>
      </c>
      <c r="J314" s="162"/>
      <c r="K314" s="26"/>
      <c r="L314" s="26">
        <f>IFERROR((VLOOKUP(K314,tenute!D:E,2,FALSE)),0)</f>
        <v>0</v>
      </c>
      <c r="M314" s="26"/>
      <c r="N314" s="26"/>
      <c r="O314" s="26"/>
      <c r="P314" s="26"/>
      <c r="Q314" s="26"/>
      <c r="R314" s="26"/>
      <c r="S314" s="26">
        <f t="shared" si="50"/>
        <v>18293.187999999998</v>
      </c>
      <c r="T314" s="26">
        <f>S314*$I$8</f>
        <v>0</v>
      </c>
    </row>
    <row r="315" spans="1:20" ht="14.25" customHeight="1" x14ac:dyDescent="0.2">
      <c r="A315" s="167">
        <v>51002480001</v>
      </c>
      <c r="B315" s="22" t="s">
        <v>5843</v>
      </c>
      <c r="C315" s="22">
        <v>55</v>
      </c>
      <c r="D315" s="22">
        <v>75</v>
      </c>
      <c r="E315" s="24">
        <v>22794.920499999997</v>
      </c>
      <c r="F315" s="35"/>
      <c r="G315" s="36">
        <f t="shared" si="51"/>
        <v>0</v>
      </c>
      <c r="H315" s="24">
        <f t="shared" si="52"/>
        <v>0</v>
      </c>
      <c r="I315" s="24">
        <f>H315*$I$10</f>
        <v>0</v>
      </c>
      <c r="J315" s="162"/>
      <c r="K315" s="26"/>
      <c r="L315" s="26">
        <f>IFERROR((VLOOKUP(K315,tenute!D:E,2,FALSE)),0)</f>
        <v>0</v>
      </c>
      <c r="M315" s="26"/>
      <c r="N315" s="26">
        <f>IFERROR((VLOOKUP(M315,guarnizioni!G:H,2,FALSE)),0)</f>
        <v>0</v>
      </c>
      <c r="O315" s="26"/>
      <c r="P315" s="26"/>
      <c r="Q315" s="26"/>
      <c r="R315" s="26"/>
      <c r="S315" s="26">
        <f t="shared" si="50"/>
        <v>22794.920499999997</v>
      </c>
      <c r="T315" s="26">
        <f>S315*$I$8</f>
        <v>0</v>
      </c>
    </row>
    <row r="316" spans="1:20" ht="14.25" customHeight="1" x14ac:dyDescent="0.2">
      <c r="A316" s="167">
        <v>51002520004</v>
      </c>
      <c r="B316" s="22" t="s">
        <v>5844</v>
      </c>
      <c r="C316" s="22">
        <v>75</v>
      </c>
      <c r="D316" s="22">
        <v>100</v>
      </c>
      <c r="E316" s="24">
        <v>26754.749999999996</v>
      </c>
      <c r="F316" s="35"/>
      <c r="G316" s="36">
        <f t="shared" si="51"/>
        <v>0</v>
      </c>
      <c r="H316" s="24">
        <f t="shared" si="52"/>
        <v>0</v>
      </c>
      <c r="I316" s="24">
        <f>H316*$I$10</f>
        <v>0</v>
      </c>
      <c r="J316" s="162"/>
      <c r="K316" s="26"/>
      <c r="L316" s="26">
        <f>IFERROR((VLOOKUP(K316,tenute!D:E,2,FALSE)),0)</f>
        <v>0</v>
      </c>
      <c r="M316" s="26"/>
      <c r="N316" s="26">
        <f>IFERROR((VLOOKUP(M316,guarnizioni!G:H,2,FALSE)),0)</f>
        <v>0</v>
      </c>
      <c r="O316" s="26"/>
      <c r="P316" s="26"/>
      <c r="Q316" s="26"/>
      <c r="R316" s="26"/>
      <c r="S316" s="26">
        <f t="shared" si="50"/>
        <v>26754.749999999996</v>
      </c>
      <c r="T316" s="26">
        <f>S316*$I$8</f>
        <v>0</v>
      </c>
    </row>
    <row r="317" spans="1:20" s="162" customFormat="1" ht="14.25" customHeight="1" x14ac:dyDescent="0.2">
      <c r="E317" s="160"/>
      <c r="H317" s="160"/>
      <c r="I317" s="163"/>
    </row>
    <row r="318" spans="1:20" ht="14.25" customHeight="1" x14ac:dyDescent="0.2">
      <c r="A318" s="191">
        <v>5000004000000</v>
      </c>
      <c r="B318" s="134" t="s">
        <v>176</v>
      </c>
      <c r="C318" s="22">
        <v>0.25</v>
      </c>
      <c r="D318" s="22">
        <v>0.34</v>
      </c>
      <c r="E318" s="24">
        <v>979.31</v>
      </c>
      <c r="F318" s="35"/>
      <c r="G318" s="36">
        <f t="shared" si="51"/>
        <v>0</v>
      </c>
      <c r="H318" s="24">
        <f t="shared" ref="H318:H338" si="53">ROUND(E318*(G318),2)</f>
        <v>0</v>
      </c>
      <c r="I318" s="24">
        <f t="shared" ref="I318:I374" si="54">H318*$I$10</f>
        <v>0</v>
      </c>
      <c r="J318" s="162"/>
      <c r="K318" s="26"/>
      <c r="L318" s="26">
        <f>IFERROR((VLOOKUP(K318,tenute!D:E,2,FALSE)),0)</f>
        <v>0</v>
      </c>
      <c r="M318" s="26"/>
      <c r="N318" s="26">
        <f>IFERROR((VLOOKUP(M318,guarnizioni!G:H,2,FALSE)),0)</f>
        <v>0</v>
      </c>
      <c r="O318" s="26"/>
      <c r="P318" s="26">
        <f>IFERROR((VLOOKUP(O318,giranti!H:I,2,FALSE)),0)</f>
        <v>0</v>
      </c>
      <c r="Q318" s="26"/>
      <c r="R318" s="26">
        <f>IFERROR((VLOOKUP(Q318,'IP55'!A:C,3,FALSE)),0)</f>
        <v>0</v>
      </c>
      <c r="S318" s="26">
        <f t="shared" si="50"/>
        <v>979.31</v>
      </c>
      <c r="T318" s="26">
        <f t="shared" ref="T318:T377" si="55">S318*$I$8</f>
        <v>0</v>
      </c>
    </row>
    <row r="319" spans="1:20" ht="14.25" customHeight="1" x14ac:dyDescent="0.2">
      <c r="A319" s="191">
        <v>5000008000000</v>
      </c>
      <c r="B319" s="134" t="s">
        <v>177</v>
      </c>
      <c r="C319" s="22">
        <v>0.25</v>
      </c>
      <c r="D319" s="22">
        <v>0.34</v>
      </c>
      <c r="E319" s="24">
        <v>979.31</v>
      </c>
      <c r="F319" s="35"/>
      <c r="G319" s="36">
        <f t="shared" si="51"/>
        <v>0</v>
      </c>
      <c r="H319" s="24">
        <f t="shared" si="53"/>
        <v>0</v>
      </c>
      <c r="I319" s="24">
        <f t="shared" si="54"/>
        <v>0</v>
      </c>
      <c r="J319" s="162"/>
      <c r="K319" s="26"/>
      <c r="L319" s="26">
        <f>IFERROR((VLOOKUP(K319,tenute!D:E,2,FALSE)),0)</f>
        <v>0</v>
      </c>
      <c r="M319" s="26"/>
      <c r="N319" s="26">
        <f>IFERROR((VLOOKUP(M319,guarnizioni!G:H,2,FALSE)),0)</f>
        <v>0</v>
      </c>
      <c r="O319" s="26"/>
      <c r="P319" s="26">
        <f>IFERROR((VLOOKUP(O319,giranti!H:I,2,FALSE)),0)</f>
        <v>0</v>
      </c>
      <c r="Q319" s="26"/>
      <c r="R319" s="26">
        <f>IFERROR((VLOOKUP(Q319,'IP55'!A:C,3,FALSE)),0)</f>
        <v>0</v>
      </c>
      <c r="S319" s="26">
        <f t="shared" si="50"/>
        <v>979.31</v>
      </c>
      <c r="T319" s="26">
        <f t="shared" si="55"/>
        <v>0</v>
      </c>
    </row>
    <row r="320" spans="1:20" ht="14.25" customHeight="1" x14ac:dyDescent="0.2">
      <c r="A320" s="191">
        <v>5000012000000</v>
      </c>
      <c r="B320" s="134" t="s">
        <v>178</v>
      </c>
      <c r="C320" s="22">
        <v>0.25</v>
      </c>
      <c r="D320" s="22">
        <v>0.34</v>
      </c>
      <c r="E320" s="24">
        <v>979.31</v>
      </c>
      <c r="F320" s="35"/>
      <c r="G320" s="36">
        <f t="shared" si="51"/>
        <v>0</v>
      </c>
      <c r="H320" s="24">
        <f t="shared" si="53"/>
        <v>0</v>
      </c>
      <c r="I320" s="24">
        <f t="shared" si="54"/>
        <v>0</v>
      </c>
      <c r="J320" s="162"/>
      <c r="K320" s="26"/>
      <c r="L320" s="26">
        <f>IFERROR((VLOOKUP(K320,tenute!D:E,2,FALSE)),0)</f>
        <v>0</v>
      </c>
      <c r="M320" s="26"/>
      <c r="N320" s="26">
        <f>IFERROR((VLOOKUP(M320,guarnizioni!G:H,2,FALSE)),0)</f>
        <v>0</v>
      </c>
      <c r="O320" s="26"/>
      <c r="P320" s="26">
        <f>IFERROR((VLOOKUP(O320,giranti!H:I,2,FALSE)),0)</f>
        <v>0</v>
      </c>
      <c r="Q320" s="26"/>
      <c r="R320" s="26">
        <f>IFERROR((VLOOKUP(Q320,'IP55'!A:C,3,FALSE)),0)</f>
        <v>0</v>
      </c>
      <c r="S320" s="26">
        <f t="shared" si="50"/>
        <v>979.31</v>
      </c>
      <c r="T320" s="26">
        <f t="shared" si="55"/>
        <v>0</v>
      </c>
    </row>
    <row r="321" spans="1:20" ht="14.25" customHeight="1" x14ac:dyDescent="0.2">
      <c r="A321" s="191">
        <v>5000018000000</v>
      </c>
      <c r="B321" s="134" t="s">
        <v>179</v>
      </c>
      <c r="C321" s="22">
        <v>0.37</v>
      </c>
      <c r="D321" s="22">
        <v>0.5</v>
      </c>
      <c r="E321" s="24">
        <v>1001.45</v>
      </c>
      <c r="F321" s="35"/>
      <c r="G321" s="36">
        <f t="shared" si="51"/>
        <v>0</v>
      </c>
      <c r="H321" s="24">
        <f t="shared" si="53"/>
        <v>0</v>
      </c>
      <c r="I321" s="24">
        <f t="shared" si="54"/>
        <v>0</v>
      </c>
      <c r="J321" s="162"/>
      <c r="K321" s="26"/>
      <c r="L321" s="26">
        <f>IFERROR((VLOOKUP(K321,tenute!D:E,2,FALSE)),0)</f>
        <v>0</v>
      </c>
      <c r="M321" s="26"/>
      <c r="N321" s="26">
        <f>IFERROR((VLOOKUP(M321,guarnizioni!G:H,2,FALSE)),0)</f>
        <v>0</v>
      </c>
      <c r="O321" s="26"/>
      <c r="P321" s="26">
        <f>IFERROR((VLOOKUP(O321,giranti!H:I,2,FALSE)),0)</f>
        <v>0</v>
      </c>
      <c r="Q321" s="26"/>
      <c r="R321" s="26">
        <f>IFERROR((VLOOKUP(Q321,'IP55'!A:C,3,FALSE)),0)</f>
        <v>0</v>
      </c>
      <c r="S321" s="26">
        <f t="shared" si="50"/>
        <v>1001.45</v>
      </c>
      <c r="T321" s="26">
        <f t="shared" si="55"/>
        <v>0</v>
      </c>
    </row>
    <row r="322" spans="1:20" ht="14.25" customHeight="1" x14ac:dyDescent="0.2">
      <c r="A322" s="191">
        <v>5000022000000</v>
      </c>
      <c r="B322" s="134" t="s">
        <v>180</v>
      </c>
      <c r="C322" s="22">
        <v>0.37</v>
      </c>
      <c r="D322" s="22">
        <v>0.5</v>
      </c>
      <c r="E322" s="24">
        <v>1001.45</v>
      </c>
      <c r="F322" s="35"/>
      <c r="G322" s="36">
        <f t="shared" si="51"/>
        <v>0</v>
      </c>
      <c r="H322" s="24">
        <f t="shared" si="53"/>
        <v>0</v>
      </c>
      <c r="I322" s="24">
        <f t="shared" si="54"/>
        <v>0</v>
      </c>
      <c r="J322" s="162"/>
      <c r="K322" s="26"/>
      <c r="L322" s="26">
        <f>IFERROR((VLOOKUP(K322,tenute!D:E,2,FALSE)),0)</f>
        <v>0</v>
      </c>
      <c r="M322" s="26"/>
      <c r="N322" s="26">
        <f>IFERROR((VLOOKUP(M322,guarnizioni!G:H,2,FALSE)),0)</f>
        <v>0</v>
      </c>
      <c r="O322" s="26"/>
      <c r="P322" s="26">
        <f>IFERROR((VLOOKUP(O322,giranti!H:I,2,FALSE)),0)</f>
        <v>0</v>
      </c>
      <c r="Q322" s="26"/>
      <c r="R322" s="26">
        <f>IFERROR((VLOOKUP(Q322,'IP55'!A:C,3,FALSE)),0)</f>
        <v>0</v>
      </c>
      <c r="S322" s="26">
        <f t="shared" si="50"/>
        <v>1001.45</v>
      </c>
      <c r="T322" s="26">
        <f t="shared" si="55"/>
        <v>0</v>
      </c>
    </row>
    <row r="323" spans="1:20" ht="14.25" customHeight="1" x14ac:dyDescent="0.2">
      <c r="A323" s="191">
        <v>5000028000000</v>
      </c>
      <c r="B323" s="134" t="s">
        <v>181</v>
      </c>
      <c r="C323" s="22">
        <v>0.55000000000000004</v>
      </c>
      <c r="D323" s="22">
        <v>0.75</v>
      </c>
      <c r="E323" s="24">
        <v>1126.06</v>
      </c>
      <c r="F323" s="35"/>
      <c r="G323" s="36">
        <f t="shared" si="51"/>
        <v>0</v>
      </c>
      <c r="H323" s="24">
        <f t="shared" si="53"/>
        <v>0</v>
      </c>
      <c r="I323" s="24">
        <f t="shared" si="54"/>
        <v>0</v>
      </c>
      <c r="J323" s="162"/>
      <c r="K323" s="26"/>
      <c r="L323" s="26">
        <f>IFERROR((VLOOKUP(K323,tenute!D:E,2,FALSE)),0)</f>
        <v>0</v>
      </c>
      <c r="M323" s="26"/>
      <c r="N323" s="26">
        <f>IFERROR((VLOOKUP(M323,guarnizioni!G:H,2,FALSE)),0)</f>
        <v>0</v>
      </c>
      <c r="O323" s="26"/>
      <c r="P323" s="26">
        <f>IFERROR((VLOOKUP(O323,giranti!H:I,2,FALSE)),0)</f>
        <v>0</v>
      </c>
      <c r="Q323" s="26"/>
      <c r="R323" s="26">
        <f>IFERROR((VLOOKUP(Q323,'IP55'!A:C,3,FALSE)),0)</f>
        <v>0</v>
      </c>
      <c r="S323" s="26">
        <f t="shared" si="50"/>
        <v>1126.06</v>
      </c>
      <c r="T323" s="26">
        <f t="shared" si="55"/>
        <v>0</v>
      </c>
    </row>
    <row r="324" spans="1:20" ht="14.25" customHeight="1" x14ac:dyDescent="0.2">
      <c r="A324" s="191">
        <v>5000032000000</v>
      </c>
      <c r="B324" s="134" t="s">
        <v>182</v>
      </c>
      <c r="C324" s="22">
        <v>0.75</v>
      </c>
      <c r="D324" s="22">
        <v>1</v>
      </c>
      <c r="E324" s="24">
        <v>1126.06</v>
      </c>
      <c r="F324" s="35"/>
      <c r="G324" s="36">
        <f t="shared" si="51"/>
        <v>0</v>
      </c>
      <c r="H324" s="24">
        <f t="shared" si="53"/>
        <v>0</v>
      </c>
      <c r="I324" s="24">
        <f t="shared" si="54"/>
        <v>0</v>
      </c>
      <c r="J324" s="162"/>
      <c r="K324" s="26"/>
      <c r="L324" s="26">
        <f>IFERROR((VLOOKUP(K324,tenute!D:E,2,FALSE)),0)</f>
        <v>0</v>
      </c>
      <c r="M324" s="26"/>
      <c r="N324" s="26">
        <f>IFERROR((VLOOKUP(M324,guarnizioni!G:H,2,FALSE)),0)</f>
        <v>0</v>
      </c>
      <c r="O324" s="26"/>
      <c r="P324" s="26">
        <f>IFERROR((VLOOKUP(O324,giranti!H:I,2,FALSE)),0)</f>
        <v>0</v>
      </c>
      <c r="Q324" s="26"/>
      <c r="R324" s="26">
        <f>IFERROR((VLOOKUP(Q324,'IP55'!A:C,3,FALSE)),0)</f>
        <v>0</v>
      </c>
      <c r="S324" s="26">
        <f t="shared" si="50"/>
        <v>1126.06</v>
      </c>
      <c r="T324" s="26">
        <f t="shared" si="55"/>
        <v>0</v>
      </c>
    </row>
    <row r="325" spans="1:20" ht="14.25" customHeight="1" x14ac:dyDescent="0.2">
      <c r="A325" s="191">
        <v>5000052000000</v>
      </c>
      <c r="B325" s="134" t="s">
        <v>184</v>
      </c>
      <c r="C325" s="22">
        <v>0.55000000000000004</v>
      </c>
      <c r="D325" s="22">
        <v>0.75</v>
      </c>
      <c r="E325" s="24">
        <v>1052.04</v>
      </c>
      <c r="F325" s="35"/>
      <c r="G325" s="36">
        <f t="shared" si="51"/>
        <v>0</v>
      </c>
      <c r="H325" s="24">
        <f t="shared" si="53"/>
        <v>0</v>
      </c>
      <c r="I325" s="24">
        <f t="shared" si="54"/>
        <v>0</v>
      </c>
      <c r="J325" s="162"/>
      <c r="K325" s="26"/>
      <c r="L325" s="26">
        <f>IFERROR((VLOOKUP(K325,tenute!D:E,2,FALSE)),0)</f>
        <v>0</v>
      </c>
      <c r="M325" s="26"/>
      <c r="N325" s="26">
        <f>IFERROR((VLOOKUP(M325,guarnizioni!G:H,2,FALSE)),0)</f>
        <v>0</v>
      </c>
      <c r="O325" s="26"/>
      <c r="P325" s="26">
        <f>IFERROR((VLOOKUP(O325,giranti!H:I,2,FALSE)),0)</f>
        <v>0</v>
      </c>
      <c r="Q325" s="26"/>
      <c r="R325" s="26">
        <f>IFERROR((VLOOKUP(Q325,'IP55'!A:C,3,FALSE)),0)</f>
        <v>0</v>
      </c>
      <c r="S325" s="26">
        <f t="shared" si="50"/>
        <v>1052.04</v>
      </c>
      <c r="T325" s="26">
        <f t="shared" si="55"/>
        <v>0</v>
      </c>
    </row>
    <row r="326" spans="1:20" ht="14.25" customHeight="1" x14ac:dyDescent="0.2">
      <c r="A326" s="191">
        <v>5000056000000</v>
      </c>
      <c r="B326" s="134" t="s">
        <v>185</v>
      </c>
      <c r="C326" s="22">
        <v>0.75</v>
      </c>
      <c r="D326" s="22">
        <v>1</v>
      </c>
      <c r="E326" s="24">
        <v>1052.04</v>
      </c>
      <c r="F326" s="35"/>
      <c r="G326" s="36">
        <f t="shared" si="51"/>
        <v>0</v>
      </c>
      <c r="H326" s="24">
        <f t="shared" si="53"/>
        <v>0</v>
      </c>
      <c r="I326" s="24">
        <f t="shared" si="54"/>
        <v>0</v>
      </c>
      <c r="J326" s="162"/>
      <c r="K326" s="26"/>
      <c r="L326" s="26">
        <f>IFERROR((VLOOKUP(K326,tenute!D:E,2,FALSE)),0)</f>
        <v>0</v>
      </c>
      <c r="M326" s="26"/>
      <c r="N326" s="26">
        <f>IFERROR((VLOOKUP(M326,guarnizioni!G:H,2,FALSE)),0)</f>
        <v>0</v>
      </c>
      <c r="O326" s="26"/>
      <c r="P326" s="26">
        <f>IFERROR((VLOOKUP(O326,giranti!H:I,2,FALSE)),0)</f>
        <v>0</v>
      </c>
      <c r="Q326" s="26"/>
      <c r="R326" s="26">
        <f>IFERROR((VLOOKUP(Q326,'IP55'!A:C,3,FALSE)),0)</f>
        <v>0</v>
      </c>
      <c r="S326" s="26">
        <f t="shared" si="50"/>
        <v>1052.04</v>
      </c>
      <c r="T326" s="26">
        <f t="shared" si="55"/>
        <v>0</v>
      </c>
    </row>
    <row r="327" spans="1:20" ht="14.25" customHeight="1" x14ac:dyDescent="0.2">
      <c r="A327" s="191">
        <v>5000062000000</v>
      </c>
      <c r="B327" s="134" t="s">
        <v>186</v>
      </c>
      <c r="C327" s="22">
        <v>1.1000000000000001</v>
      </c>
      <c r="D327" s="22">
        <v>1.5</v>
      </c>
      <c r="E327" s="24">
        <v>1208.67</v>
      </c>
      <c r="F327" s="35"/>
      <c r="G327" s="36">
        <f t="shared" si="51"/>
        <v>0</v>
      </c>
      <c r="H327" s="24">
        <f t="shared" si="53"/>
        <v>0</v>
      </c>
      <c r="I327" s="24">
        <f t="shared" si="54"/>
        <v>0</v>
      </c>
      <c r="J327" s="162"/>
      <c r="K327" s="26"/>
      <c r="L327" s="26">
        <f>IFERROR((VLOOKUP(K327,tenute!D:E,2,FALSE)),0)</f>
        <v>0</v>
      </c>
      <c r="M327" s="26"/>
      <c r="N327" s="26">
        <f>IFERROR((VLOOKUP(M327,guarnizioni!G:H,2,FALSE)),0)</f>
        <v>0</v>
      </c>
      <c r="O327" s="26"/>
      <c r="P327" s="26">
        <f>IFERROR((VLOOKUP(O327,giranti!H:I,2,FALSE)),0)</f>
        <v>0</v>
      </c>
      <c r="Q327" s="26"/>
      <c r="R327" s="26">
        <f>IFERROR((VLOOKUP(Q327,'IP55'!A:C,3,FALSE)),0)</f>
        <v>0</v>
      </c>
      <c r="S327" s="26">
        <f t="shared" si="50"/>
        <v>1208.67</v>
      </c>
      <c r="T327" s="26">
        <f t="shared" si="55"/>
        <v>0</v>
      </c>
    </row>
    <row r="328" spans="1:20" ht="14.25" customHeight="1" x14ac:dyDescent="0.2">
      <c r="A328" s="191">
        <v>5000068000000</v>
      </c>
      <c r="B328" s="134" t="s">
        <v>187</v>
      </c>
      <c r="C328" s="22">
        <v>1.1000000000000001</v>
      </c>
      <c r="D328" s="22">
        <v>1.5</v>
      </c>
      <c r="E328" s="24">
        <v>1208.67</v>
      </c>
      <c r="F328" s="35"/>
      <c r="G328" s="36">
        <f t="shared" si="51"/>
        <v>0</v>
      </c>
      <c r="H328" s="24">
        <f t="shared" si="53"/>
        <v>0</v>
      </c>
      <c r="I328" s="24">
        <f t="shared" si="54"/>
        <v>0</v>
      </c>
      <c r="J328" s="162"/>
      <c r="K328" s="26"/>
      <c r="L328" s="26">
        <f>IFERROR((VLOOKUP(K328,tenute!D:E,2,FALSE)),0)</f>
        <v>0</v>
      </c>
      <c r="M328" s="26"/>
      <c r="N328" s="26">
        <f>IFERROR((VLOOKUP(M328,guarnizioni!G:H,2,FALSE)),0)</f>
        <v>0</v>
      </c>
      <c r="O328" s="26"/>
      <c r="P328" s="26">
        <f>IFERROR((VLOOKUP(O328,giranti!H:I,2,FALSE)),0)</f>
        <v>0</v>
      </c>
      <c r="Q328" s="26"/>
      <c r="R328" s="26">
        <f>IFERROR((VLOOKUP(Q328,'IP55'!A:C,3,FALSE)),0)</f>
        <v>0</v>
      </c>
      <c r="S328" s="26">
        <f t="shared" si="50"/>
        <v>1208.67</v>
      </c>
      <c r="T328" s="26">
        <f t="shared" si="55"/>
        <v>0</v>
      </c>
    </row>
    <row r="329" spans="1:20" ht="14.25" customHeight="1" x14ac:dyDescent="0.2">
      <c r="A329" s="191">
        <v>5000072000000</v>
      </c>
      <c r="B329" s="134" t="s">
        <v>188</v>
      </c>
      <c r="C329" s="22">
        <v>1.5</v>
      </c>
      <c r="D329" s="22">
        <v>2</v>
      </c>
      <c r="E329" s="24">
        <v>1449.18</v>
      </c>
      <c r="F329" s="35"/>
      <c r="G329" s="36">
        <f t="shared" si="51"/>
        <v>0</v>
      </c>
      <c r="H329" s="24">
        <f t="shared" si="53"/>
        <v>0</v>
      </c>
      <c r="I329" s="24">
        <f t="shared" si="54"/>
        <v>0</v>
      </c>
      <c r="J329" s="162"/>
      <c r="K329" s="26"/>
      <c r="L329" s="26">
        <f>IFERROR((VLOOKUP(K329,tenute!D:E,2,FALSE)),0)</f>
        <v>0</v>
      </c>
      <c r="M329" s="26"/>
      <c r="N329" s="26">
        <f>IFERROR((VLOOKUP(M329,guarnizioni!G:H,2,FALSE)),0)</f>
        <v>0</v>
      </c>
      <c r="O329" s="26"/>
      <c r="P329" s="26">
        <f>IFERROR((VLOOKUP(O329,giranti!H:I,2,FALSE)),0)</f>
        <v>0</v>
      </c>
      <c r="Q329" s="26"/>
      <c r="R329" s="26">
        <f>IFERROR((VLOOKUP(Q329,'IP55'!A:C,3,FALSE)),0)</f>
        <v>0</v>
      </c>
      <c r="S329" s="26">
        <f t="shared" si="50"/>
        <v>1449.18</v>
      </c>
      <c r="T329" s="26">
        <f t="shared" si="55"/>
        <v>0</v>
      </c>
    </row>
    <row r="330" spans="1:20" ht="14.25" customHeight="1" x14ac:dyDescent="0.2">
      <c r="A330" s="191">
        <v>5000076000000</v>
      </c>
      <c r="B330" s="134" t="s">
        <v>189</v>
      </c>
      <c r="C330" s="22">
        <v>2.2000000000000002</v>
      </c>
      <c r="D330" s="22">
        <v>3</v>
      </c>
      <c r="E330" s="24">
        <v>1449.18</v>
      </c>
      <c r="F330" s="35"/>
      <c r="G330" s="36">
        <f t="shared" si="51"/>
        <v>0</v>
      </c>
      <c r="H330" s="24">
        <f t="shared" si="53"/>
        <v>0</v>
      </c>
      <c r="I330" s="24">
        <f t="shared" si="54"/>
        <v>0</v>
      </c>
      <c r="J330" s="162"/>
      <c r="K330" s="26"/>
      <c r="L330" s="26">
        <f>IFERROR((VLOOKUP(K330,tenute!D:E,2,FALSE)),0)</f>
        <v>0</v>
      </c>
      <c r="M330" s="26"/>
      <c r="N330" s="26">
        <f>IFERROR((VLOOKUP(M330,guarnizioni!G:H,2,FALSE)),0)</f>
        <v>0</v>
      </c>
      <c r="O330" s="26"/>
      <c r="P330" s="26">
        <f>IFERROR((VLOOKUP(O330,giranti!H:I,2,FALSE)),0)</f>
        <v>0</v>
      </c>
      <c r="Q330" s="26"/>
      <c r="R330" s="26">
        <f>IFERROR((VLOOKUP(Q330,'IP55'!A:C,3,FALSE)),0)</f>
        <v>0</v>
      </c>
      <c r="S330" s="26">
        <f t="shared" si="50"/>
        <v>1449.18</v>
      </c>
      <c r="T330" s="26">
        <f t="shared" si="55"/>
        <v>0</v>
      </c>
    </row>
    <row r="331" spans="1:20" ht="14.25" customHeight="1" x14ac:dyDescent="0.2">
      <c r="A331" s="191">
        <v>5000080000000</v>
      </c>
      <c r="B331" s="134" t="s">
        <v>190</v>
      </c>
      <c r="C331" s="22">
        <v>3</v>
      </c>
      <c r="D331" s="22">
        <v>4</v>
      </c>
      <c r="E331" s="24">
        <v>1449.18</v>
      </c>
      <c r="F331" s="35"/>
      <c r="G331" s="36">
        <f t="shared" si="51"/>
        <v>0</v>
      </c>
      <c r="H331" s="24">
        <f t="shared" si="53"/>
        <v>0</v>
      </c>
      <c r="I331" s="24">
        <f t="shared" si="54"/>
        <v>0</v>
      </c>
      <c r="J331" s="162"/>
      <c r="K331" s="26"/>
      <c r="L331" s="26">
        <f>IFERROR((VLOOKUP(K331,tenute!D:E,2,FALSE)),0)</f>
        <v>0</v>
      </c>
      <c r="M331" s="26"/>
      <c r="N331" s="26">
        <f>IFERROR((VLOOKUP(M331,guarnizioni!G:H,2,FALSE)),0)</f>
        <v>0</v>
      </c>
      <c r="O331" s="26"/>
      <c r="P331" s="26">
        <f>IFERROR((VLOOKUP(O331,giranti!H:I,2,FALSE)),0)</f>
        <v>0</v>
      </c>
      <c r="Q331" s="26"/>
      <c r="R331" s="26">
        <f>IFERROR((VLOOKUP(Q331,'IP55'!A:C,3,FALSE)),0)</f>
        <v>0</v>
      </c>
      <c r="S331" s="26">
        <f t="shared" si="50"/>
        <v>1449.18</v>
      </c>
      <c r="T331" s="26">
        <f t="shared" si="55"/>
        <v>0</v>
      </c>
    </row>
    <row r="332" spans="1:20" ht="14.25" customHeight="1" x14ac:dyDescent="0.2">
      <c r="A332" s="191">
        <v>5000084000000</v>
      </c>
      <c r="B332" s="134" t="s">
        <v>191</v>
      </c>
      <c r="C332" s="22">
        <v>0.37</v>
      </c>
      <c r="D332" s="22">
        <v>0.5</v>
      </c>
      <c r="E332" s="24">
        <v>1074.23</v>
      </c>
      <c r="F332" s="35"/>
      <c r="G332" s="36">
        <f t="shared" si="51"/>
        <v>0</v>
      </c>
      <c r="H332" s="24">
        <f t="shared" si="53"/>
        <v>0</v>
      </c>
      <c r="I332" s="24">
        <f t="shared" si="54"/>
        <v>0</v>
      </c>
      <c r="J332" s="162"/>
      <c r="K332" s="26"/>
      <c r="L332" s="26">
        <f>IFERROR((VLOOKUP(K332,tenute!D:E,2,FALSE)),0)</f>
        <v>0</v>
      </c>
      <c r="M332" s="26"/>
      <c r="N332" s="26">
        <f>IFERROR((VLOOKUP(M332,guarnizioni!G:H,2,FALSE)),0)</f>
        <v>0</v>
      </c>
      <c r="O332" s="26"/>
      <c r="P332" s="26">
        <f>IFERROR((VLOOKUP(O332,giranti!H:I,2,FALSE)),0)</f>
        <v>0</v>
      </c>
      <c r="Q332" s="26"/>
      <c r="R332" s="26">
        <f>IFERROR((VLOOKUP(Q332,'IP55'!A:C,3,FALSE)),0)</f>
        <v>0</v>
      </c>
      <c r="S332" s="26">
        <f t="shared" si="50"/>
        <v>1074.23</v>
      </c>
      <c r="T332" s="26">
        <f t="shared" si="55"/>
        <v>0</v>
      </c>
    </row>
    <row r="333" spans="1:20" ht="14.25" customHeight="1" x14ac:dyDescent="0.2">
      <c r="A333" s="191">
        <v>5000088000000</v>
      </c>
      <c r="B333" s="134" t="s">
        <v>192</v>
      </c>
      <c r="C333" s="22">
        <v>0.55000000000000004</v>
      </c>
      <c r="D333" s="22">
        <v>0.75</v>
      </c>
      <c r="E333" s="24">
        <v>1074.23</v>
      </c>
      <c r="F333" s="35"/>
      <c r="G333" s="36">
        <f t="shared" si="51"/>
        <v>0</v>
      </c>
      <c r="H333" s="24">
        <f t="shared" si="53"/>
        <v>0</v>
      </c>
      <c r="I333" s="24">
        <f t="shared" si="54"/>
        <v>0</v>
      </c>
      <c r="J333" s="162"/>
      <c r="K333" s="26"/>
      <c r="L333" s="26">
        <f>IFERROR((VLOOKUP(K333,tenute!D:E,2,FALSE)),0)</f>
        <v>0</v>
      </c>
      <c r="M333" s="26"/>
      <c r="N333" s="26">
        <f>IFERROR((VLOOKUP(M333,guarnizioni!G:H,2,FALSE)),0)</f>
        <v>0</v>
      </c>
      <c r="O333" s="26"/>
      <c r="P333" s="26">
        <f>IFERROR((VLOOKUP(O333,giranti!H:I,2,FALSE)),0)</f>
        <v>0</v>
      </c>
      <c r="Q333" s="26"/>
      <c r="R333" s="26">
        <f>IFERROR((VLOOKUP(Q333,'IP55'!A:C,3,FALSE)),0)</f>
        <v>0</v>
      </c>
      <c r="S333" s="26">
        <f t="shared" si="50"/>
        <v>1074.23</v>
      </c>
      <c r="T333" s="26">
        <f t="shared" si="55"/>
        <v>0</v>
      </c>
    </row>
    <row r="334" spans="1:20" ht="14.25" customHeight="1" x14ac:dyDescent="0.2">
      <c r="A334" s="191">
        <v>5000092000000</v>
      </c>
      <c r="B334" s="134" t="s">
        <v>193</v>
      </c>
      <c r="C334" s="22">
        <v>0.75</v>
      </c>
      <c r="D334" s="22">
        <v>1</v>
      </c>
      <c r="E334" s="24">
        <v>1074.23</v>
      </c>
      <c r="F334" s="35"/>
      <c r="G334" s="36">
        <f t="shared" si="51"/>
        <v>0</v>
      </c>
      <c r="H334" s="24">
        <f t="shared" si="53"/>
        <v>0</v>
      </c>
      <c r="I334" s="24">
        <f t="shared" si="54"/>
        <v>0</v>
      </c>
      <c r="J334" s="162"/>
      <c r="K334" s="26"/>
      <c r="L334" s="26">
        <f>IFERROR((VLOOKUP(K334,tenute!D:E,2,FALSE)),0)</f>
        <v>0</v>
      </c>
      <c r="M334" s="26"/>
      <c r="N334" s="26">
        <f>IFERROR((VLOOKUP(M334,guarnizioni!G:H,2,FALSE)),0)</f>
        <v>0</v>
      </c>
      <c r="O334" s="26"/>
      <c r="P334" s="26">
        <f>IFERROR((VLOOKUP(O334,giranti!H:I,2,FALSE)),0)</f>
        <v>0</v>
      </c>
      <c r="Q334" s="26"/>
      <c r="R334" s="26">
        <f>IFERROR((VLOOKUP(Q334,'IP55'!A:C,3,FALSE)),0)</f>
        <v>0</v>
      </c>
      <c r="S334" s="26">
        <f t="shared" si="50"/>
        <v>1074.23</v>
      </c>
      <c r="T334" s="26">
        <f t="shared" si="55"/>
        <v>0</v>
      </c>
    </row>
    <row r="335" spans="1:20" ht="14.25" customHeight="1" x14ac:dyDescent="0.2">
      <c r="A335" s="191" t="s">
        <v>6913</v>
      </c>
      <c r="B335" s="134" t="s">
        <v>194</v>
      </c>
      <c r="C335" s="22">
        <v>0.75</v>
      </c>
      <c r="D335" s="22">
        <v>1</v>
      </c>
      <c r="E335" s="24">
        <v>1074.23</v>
      </c>
      <c r="F335" s="35"/>
      <c r="G335" s="36">
        <f t="shared" si="51"/>
        <v>0</v>
      </c>
      <c r="H335" s="24">
        <f t="shared" si="53"/>
        <v>0</v>
      </c>
      <c r="I335" s="24">
        <f t="shared" si="54"/>
        <v>0</v>
      </c>
      <c r="J335" s="162"/>
      <c r="K335" s="26"/>
      <c r="L335" s="26">
        <f>IFERROR((VLOOKUP(K335,tenute!D:E,2,FALSE)),0)</f>
        <v>0</v>
      </c>
      <c r="M335" s="26"/>
      <c r="N335" s="26">
        <f>IFERROR((VLOOKUP(M335,guarnizioni!G:H,2,FALSE)),0)</f>
        <v>0</v>
      </c>
      <c r="O335" s="26"/>
      <c r="P335" s="26">
        <f>IFERROR((VLOOKUP(O335,giranti!H:I,2,FALSE)),0)</f>
        <v>0</v>
      </c>
      <c r="Q335" s="26"/>
      <c r="R335" s="26">
        <f>IFERROR((VLOOKUP(Q335,'IP55'!A:C,3,FALSE)),0)</f>
        <v>0</v>
      </c>
      <c r="S335" s="26">
        <f t="shared" si="50"/>
        <v>1074.23</v>
      </c>
      <c r="T335" s="26">
        <f t="shared" si="55"/>
        <v>0</v>
      </c>
    </row>
    <row r="336" spans="1:20" ht="14.25" customHeight="1" x14ac:dyDescent="0.2">
      <c r="A336" s="191">
        <v>5000096000000</v>
      </c>
      <c r="B336" s="134" t="s">
        <v>195</v>
      </c>
      <c r="C336" s="22">
        <v>1.1000000000000001</v>
      </c>
      <c r="D336" s="22">
        <v>1.5</v>
      </c>
      <c r="E336" s="24">
        <v>1161.8499999999999</v>
      </c>
      <c r="F336" s="35"/>
      <c r="G336" s="36">
        <f t="shared" si="51"/>
        <v>0</v>
      </c>
      <c r="H336" s="24">
        <f t="shared" si="53"/>
        <v>0</v>
      </c>
      <c r="I336" s="24">
        <f t="shared" si="54"/>
        <v>0</v>
      </c>
      <c r="J336" s="162"/>
      <c r="K336" s="26"/>
      <c r="L336" s="26">
        <f>IFERROR((VLOOKUP(K336,tenute!D:E,2,FALSE)),0)</f>
        <v>0</v>
      </c>
      <c r="M336" s="26"/>
      <c r="N336" s="26">
        <f>IFERROR((VLOOKUP(M336,guarnizioni!G:H,2,FALSE)),0)</f>
        <v>0</v>
      </c>
      <c r="O336" s="26"/>
      <c r="P336" s="26">
        <f>IFERROR((VLOOKUP(O336,giranti!H:I,2,FALSE)),0)</f>
        <v>0</v>
      </c>
      <c r="Q336" s="26"/>
      <c r="R336" s="26">
        <f>IFERROR((VLOOKUP(Q336,'IP55'!A:C,3,FALSE)),0)</f>
        <v>0</v>
      </c>
      <c r="S336" s="26">
        <f t="shared" si="50"/>
        <v>1161.8499999999999</v>
      </c>
      <c r="T336" s="26">
        <f t="shared" si="55"/>
        <v>0</v>
      </c>
    </row>
    <row r="337" spans="1:20" ht="14.25" customHeight="1" x14ac:dyDescent="0.2">
      <c r="A337" s="191">
        <v>5000100000000</v>
      </c>
      <c r="B337" s="134" t="s">
        <v>196</v>
      </c>
      <c r="C337" s="22">
        <v>1.1000000000000001</v>
      </c>
      <c r="D337" s="22">
        <v>1.5</v>
      </c>
      <c r="E337" s="24">
        <v>1161.8499999999999</v>
      </c>
      <c r="F337" s="35"/>
      <c r="G337" s="36">
        <f t="shared" si="51"/>
        <v>0</v>
      </c>
      <c r="H337" s="24">
        <f t="shared" si="53"/>
        <v>0</v>
      </c>
      <c r="I337" s="24">
        <f t="shared" si="54"/>
        <v>0</v>
      </c>
      <c r="J337" s="162"/>
      <c r="L337" s="26">
        <f>IFERROR((VLOOKUP(K341,tenute!D:E,2,FALSE)),0)</f>
        <v>0</v>
      </c>
      <c r="M337" s="26"/>
      <c r="N337" s="26">
        <f>IFERROR((VLOOKUP(M337,guarnizioni!G:H,2,FALSE)),0)</f>
        <v>0</v>
      </c>
      <c r="O337" s="26"/>
      <c r="P337" s="26">
        <f>IFERROR((VLOOKUP(O337,giranti!H:I,2,FALSE)),0)</f>
        <v>0</v>
      </c>
      <c r="Q337" s="26"/>
      <c r="R337" s="26">
        <f>IFERROR((VLOOKUP(Q337,'IP55'!A:C,3,FALSE)),0)</f>
        <v>0</v>
      </c>
      <c r="S337" s="26">
        <f t="shared" si="50"/>
        <v>1161.8499999999999</v>
      </c>
      <c r="T337" s="26">
        <f t="shared" si="55"/>
        <v>0</v>
      </c>
    </row>
    <row r="338" spans="1:20" ht="14.25" customHeight="1" x14ac:dyDescent="0.2">
      <c r="A338" s="191">
        <v>5000102000000</v>
      </c>
      <c r="B338" s="134" t="s">
        <v>197</v>
      </c>
      <c r="C338" s="22">
        <v>1.1000000000000001</v>
      </c>
      <c r="D338" s="22">
        <v>1.5</v>
      </c>
      <c r="E338" s="24">
        <v>1267.8900000000001</v>
      </c>
      <c r="F338" s="35"/>
      <c r="G338" s="36">
        <f t="shared" si="51"/>
        <v>0</v>
      </c>
      <c r="H338" s="24">
        <f t="shared" si="53"/>
        <v>0</v>
      </c>
      <c r="I338" s="24">
        <f t="shared" si="54"/>
        <v>0</v>
      </c>
      <c r="J338" s="162"/>
      <c r="K338" s="26"/>
      <c r="L338" s="26">
        <f>IFERROR((VLOOKUP(K338,tenute!D:E,2,FALSE)),0)</f>
        <v>0</v>
      </c>
      <c r="M338" s="26"/>
      <c r="N338" s="26">
        <f>IFERROR((VLOOKUP(M338,guarnizioni!G:H,2,FALSE)),0)</f>
        <v>0</v>
      </c>
      <c r="O338" s="26"/>
      <c r="P338" s="26">
        <f>IFERROR((VLOOKUP(O338,giranti!H:I,2,FALSE)),0)</f>
        <v>0</v>
      </c>
      <c r="Q338" s="26"/>
      <c r="R338" s="26">
        <f>IFERROR((VLOOKUP(Q338,'IP55'!A:C,3,FALSE)),0)</f>
        <v>0</v>
      </c>
      <c r="S338" s="26">
        <f t="shared" si="50"/>
        <v>1267.8900000000001</v>
      </c>
      <c r="T338" s="26">
        <f t="shared" si="55"/>
        <v>0</v>
      </c>
    </row>
    <row r="339" spans="1:20" ht="14.25" customHeight="1" x14ac:dyDescent="0.2">
      <c r="A339" s="191">
        <v>5000106000000</v>
      </c>
      <c r="B339" s="134" t="s">
        <v>198</v>
      </c>
      <c r="C339" s="22">
        <v>1.5</v>
      </c>
      <c r="D339" s="22">
        <v>2</v>
      </c>
      <c r="E339" s="24">
        <v>1267.8900000000001</v>
      </c>
      <c r="F339" s="35"/>
      <c r="G339" s="36">
        <f t="shared" ref="G339:G344" si="56">IF(F339="",IF($I$8="","",$I$8),F339)</f>
        <v>0</v>
      </c>
      <c r="H339" s="24">
        <f t="shared" ref="H339:H344" si="57">ROUND(E339*(G339),2)</f>
        <v>0</v>
      </c>
      <c r="I339" s="24">
        <f t="shared" ref="I339:I344" si="58">H339*$I$10</f>
        <v>0</v>
      </c>
      <c r="J339" s="162"/>
      <c r="K339" s="26"/>
      <c r="L339" s="26">
        <f>IFERROR((VLOOKUP(K339,tenute!D:E,2,FALSE)),0)</f>
        <v>0</v>
      </c>
      <c r="M339" s="26"/>
      <c r="N339" s="26">
        <f>IFERROR((VLOOKUP(M339,guarnizioni!G:H,2,FALSE)),0)</f>
        <v>0</v>
      </c>
      <c r="O339" s="26"/>
      <c r="P339" s="26">
        <f>IFERROR((VLOOKUP(O339,giranti!H:I,2,FALSE)),0)</f>
        <v>0</v>
      </c>
      <c r="Q339" s="26"/>
      <c r="R339" s="26">
        <f>IFERROR((VLOOKUP(Q339,'IP55'!A:C,3,FALSE)),0)</f>
        <v>0</v>
      </c>
      <c r="S339" s="26">
        <f t="shared" si="50"/>
        <v>1267.8900000000001</v>
      </c>
      <c r="T339" s="26">
        <f t="shared" si="55"/>
        <v>0</v>
      </c>
    </row>
    <row r="340" spans="1:20" ht="14.25" customHeight="1" x14ac:dyDescent="0.2">
      <c r="A340" s="191">
        <v>5000110000000</v>
      </c>
      <c r="B340" s="134" t="s">
        <v>199</v>
      </c>
      <c r="C340" s="22">
        <v>2.2000000000000002</v>
      </c>
      <c r="D340" s="22">
        <v>3</v>
      </c>
      <c r="E340" s="24">
        <v>1267.8900000000001</v>
      </c>
      <c r="F340" s="35"/>
      <c r="G340" s="36">
        <f t="shared" si="56"/>
        <v>0</v>
      </c>
      <c r="H340" s="24">
        <f t="shared" si="57"/>
        <v>0</v>
      </c>
      <c r="I340" s="24">
        <f t="shared" si="58"/>
        <v>0</v>
      </c>
      <c r="J340" s="162"/>
      <c r="K340" s="26"/>
      <c r="L340" s="26">
        <f>IFERROR((VLOOKUP(K340,tenute!D:E,2,FALSE)),0)</f>
        <v>0</v>
      </c>
      <c r="M340" s="26"/>
      <c r="N340" s="26">
        <f>IFERROR((VLOOKUP(M340,guarnizioni!G:H,2,FALSE)),0)</f>
        <v>0</v>
      </c>
      <c r="O340" s="26"/>
      <c r="P340" s="26">
        <f>IFERROR((VLOOKUP(O340,giranti!H:I,2,FALSE)),0)</f>
        <v>0</v>
      </c>
      <c r="Q340" s="26"/>
      <c r="R340" s="26">
        <f>IFERROR((VLOOKUP(Q340,'IP55'!A:C,3,FALSE)),0)</f>
        <v>0</v>
      </c>
      <c r="S340" s="26">
        <f t="shared" si="50"/>
        <v>1267.8900000000001</v>
      </c>
      <c r="T340" s="26">
        <f t="shared" si="55"/>
        <v>0</v>
      </c>
    </row>
    <row r="341" spans="1:20" ht="14.25" customHeight="1" x14ac:dyDescent="0.2">
      <c r="A341" s="191">
        <v>5000114010000</v>
      </c>
      <c r="B341" s="134" t="s">
        <v>4266</v>
      </c>
      <c r="C341" s="22">
        <v>2.2000000000000002</v>
      </c>
      <c r="D341" s="22">
        <v>3</v>
      </c>
      <c r="E341" s="24">
        <v>1542.87</v>
      </c>
      <c r="F341" s="35"/>
      <c r="G341" s="36">
        <f t="shared" si="56"/>
        <v>0</v>
      </c>
      <c r="H341" s="24">
        <f t="shared" si="57"/>
        <v>0</v>
      </c>
      <c r="I341" s="24">
        <f t="shared" si="58"/>
        <v>0</v>
      </c>
      <c r="J341" s="162"/>
      <c r="K341" s="26"/>
      <c r="L341" s="26">
        <f>IFERROR((VLOOKUP(#REF!,tenute!D:E,2,FALSE)),0)</f>
        <v>0</v>
      </c>
      <c r="M341" s="26"/>
      <c r="N341" s="26">
        <f>IFERROR((VLOOKUP(M341,guarnizioni!G:H,2,FALSE)),0)</f>
        <v>0</v>
      </c>
      <c r="O341" s="26"/>
      <c r="P341" s="26">
        <f>IFERROR((VLOOKUP(O341,giranti!H:I,2,FALSE)),0)</f>
        <v>0</v>
      </c>
      <c r="Q341" s="26"/>
      <c r="R341" s="26">
        <f>IFERROR((VLOOKUP(Q341,'IP55'!A:C,3,FALSE)),0)</f>
        <v>0</v>
      </c>
      <c r="S341" s="26">
        <f t="shared" si="50"/>
        <v>1542.87</v>
      </c>
      <c r="T341" s="26">
        <f t="shared" si="55"/>
        <v>0</v>
      </c>
    </row>
    <row r="342" spans="1:20" ht="14.25" customHeight="1" x14ac:dyDescent="0.2">
      <c r="A342" s="191">
        <v>5000114000000</v>
      </c>
      <c r="B342" s="134" t="s">
        <v>200</v>
      </c>
      <c r="C342" s="22">
        <v>2.2000000000000002</v>
      </c>
      <c r="D342" s="22">
        <v>3</v>
      </c>
      <c r="E342" s="24">
        <v>1542.87</v>
      </c>
      <c r="F342" s="35"/>
      <c r="G342" s="36">
        <f t="shared" si="56"/>
        <v>0</v>
      </c>
      <c r="H342" s="24">
        <f t="shared" si="57"/>
        <v>0</v>
      </c>
      <c r="I342" s="24">
        <f t="shared" si="58"/>
        <v>0</v>
      </c>
      <c r="J342" s="162"/>
      <c r="K342" s="26"/>
      <c r="L342" s="26">
        <f>IFERROR((VLOOKUP(K342,tenute!D:E,2,FALSE)),0)</f>
        <v>0</v>
      </c>
      <c r="M342" s="26"/>
      <c r="N342" s="26">
        <f>IFERROR((VLOOKUP(M342,guarnizioni!G:H,2,FALSE)),0)</f>
        <v>0</v>
      </c>
      <c r="O342" s="26"/>
      <c r="P342" s="26">
        <f>IFERROR((VLOOKUP(O342,giranti!H:I,2,FALSE)),0)</f>
        <v>0</v>
      </c>
      <c r="Q342" s="26"/>
      <c r="R342" s="26">
        <f>IFERROR((VLOOKUP(Q342,'IP55'!A:C,3,FALSE)),0)</f>
        <v>0</v>
      </c>
      <c r="S342" s="26">
        <f t="shared" si="50"/>
        <v>1542.87</v>
      </c>
      <c r="T342" s="26">
        <f t="shared" si="55"/>
        <v>0</v>
      </c>
    </row>
    <row r="343" spans="1:20" ht="14.25" customHeight="1" x14ac:dyDescent="0.2">
      <c r="A343" s="191">
        <v>5000118000000</v>
      </c>
      <c r="B343" s="134" t="s">
        <v>201</v>
      </c>
      <c r="C343" s="22">
        <v>3</v>
      </c>
      <c r="D343" s="22">
        <v>4</v>
      </c>
      <c r="E343" s="24">
        <v>1542.87</v>
      </c>
      <c r="F343" s="35"/>
      <c r="G343" s="36">
        <f t="shared" si="56"/>
        <v>0</v>
      </c>
      <c r="H343" s="24">
        <f t="shared" si="57"/>
        <v>0</v>
      </c>
      <c r="I343" s="24">
        <f t="shared" si="58"/>
        <v>0</v>
      </c>
      <c r="J343" s="162"/>
      <c r="K343" s="26"/>
      <c r="L343" s="26">
        <f>IFERROR((VLOOKUP(K343,tenute!D:E,2,FALSE)),0)</f>
        <v>0</v>
      </c>
      <c r="M343" s="26"/>
      <c r="N343" s="26">
        <f>IFERROR((VLOOKUP(M343,guarnizioni!G:H,2,FALSE)),0)</f>
        <v>0</v>
      </c>
      <c r="O343" s="26"/>
      <c r="P343" s="26">
        <f>IFERROR((VLOOKUP(O343,giranti!H:I,2,FALSE)),0)</f>
        <v>0</v>
      </c>
      <c r="Q343" s="26"/>
      <c r="R343" s="26">
        <f>IFERROR((VLOOKUP(Q343,'IP55'!A:C,3,FALSE)),0)</f>
        <v>0</v>
      </c>
      <c r="S343" s="26">
        <f t="shared" si="50"/>
        <v>1542.87</v>
      </c>
      <c r="T343" s="26">
        <f>S343*$I$8</f>
        <v>0</v>
      </c>
    </row>
    <row r="344" spans="1:20" ht="14.25" customHeight="1" x14ac:dyDescent="0.2">
      <c r="A344" s="191">
        <v>5000122000000</v>
      </c>
      <c r="B344" s="134" t="s">
        <v>202</v>
      </c>
      <c r="C344" s="22">
        <v>4</v>
      </c>
      <c r="D344" s="22">
        <v>5.5</v>
      </c>
      <c r="E344" s="24">
        <v>1542.87</v>
      </c>
      <c r="F344" s="35"/>
      <c r="G344" s="36">
        <f t="shared" si="56"/>
        <v>0</v>
      </c>
      <c r="H344" s="24">
        <f t="shared" si="57"/>
        <v>0</v>
      </c>
      <c r="I344" s="24">
        <f t="shared" si="58"/>
        <v>0</v>
      </c>
      <c r="J344" s="162"/>
      <c r="K344" s="26"/>
      <c r="L344" s="26">
        <f>IFERROR((VLOOKUP(K344,tenute!D:E,2,FALSE)),0)</f>
        <v>0</v>
      </c>
      <c r="M344" s="26"/>
      <c r="N344" s="26">
        <f>IFERROR((VLOOKUP(M344,guarnizioni!G:H,2,FALSE)),0)</f>
        <v>0</v>
      </c>
      <c r="O344" s="26"/>
      <c r="P344" s="26">
        <f>IFERROR((VLOOKUP(O344,giranti!H:I,2,FALSE)),0)</f>
        <v>0</v>
      </c>
      <c r="Q344" s="26"/>
      <c r="R344" s="26">
        <f>IFERROR((VLOOKUP(Q344,'IP55'!A:C,3,FALSE)),0)</f>
        <v>0</v>
      </c>
      <c r="S344" s="26">
        <f t="shared" si="50"/>
        <v>1542.87</v>
      </c>
      <c r="T344" s="26">
        <f>S344*$I$8</f>
        <v>0</v>
      </c>
    </row>
    <row r="345" spans="1:20" ht="14.25" customHeight="1" x14ac:dyDescent="0.2">
      <c r="A345" s="191">
        <v>5000126100000</v>
      </c>
      <c r="B345" s="134" t="s">
        <v>3029</v>
      </c>
      <c r="C345" s="22">
        <v>0.75</v>
      </c>
      <c r="D345" s="22">
        <v>1</v>
      </c>
      <c r="E345" s="24">
        <v>1238.26</v>
      </c>
      <c r="F345" s="35"/>
      <c r="G345" s="36">
        <f t="shared" si="51"/>
        <v>0</v>
      </c>
      <c r="H345" s="24">
        <f t="shared" ref="H345:H375" si="59">ROUND(E345*(G345),2)</f>
        <v>0</v>
      </c>
      <c r="I345" s="24">
        <f t="shared" si="54"/>
        <v>0</v>
      </c>
      <c r="J345" s="162"/>
      <c r="K345" s="26"/>
      <c r="L345" s="26">
        <f>IFERROR((VLOOKUP(K345,tenute!D:E,2,FALSE)),0)</f>
        <v>0</v>
      </c>
      <c r="M345" s="26"/>
      <c r="N345" s="26">
        <f>IFERROR((VLOOKUP(M345,guarnizioni!G:H,2,FALSE)),0)</f>
        <v>0</v>
      </c>
      <c r="O345" s="26"/>
      <c r="P345" s="26">
        <f>IFERROR((VLOOKUP(O345,giranti!H:I,2,FALSE)),0)</f>
        <v>0</v>
      </c>
      <c r="Q345" s="26"/>
      <c r="R345" s="26">
        <f>IFERROR((VLOOKUP(Q345,'IP55'!A:C,3,FALSE)),0)</f>
        <v>0</v>
      </c>
      <c r="S345" s="26">
        <f t="shared" si="50"/>
        <v>1238.26</v>
      </c>
      <c r="T345" s="26">
        <f t="shared" si="55"/>
        <v>0</v>
      </c>
    </row>
    <row r="346" spans="1:20" ht="14.25" customHeight="1" x14ac:dyDescent="0.2">
      <c r="A346" s="191">
        <v>5000130100000</v>
      </c>
      <c r="B346" s="134" t="s">
        <v>3030</v>
      </c>
      <c r="C346" s="22">
        <v>0.75</v>
      </c>
      <c r="D346" s="22">
        <v>1</v>
      </c>
      <c r="E346" s="24">
        <v>1238.26</v>
      </c>
      <c r="F346" s="35"/>
      <c r="G346" s="36">
        <f t="shared" si="51"/>
        <v>0</v>
      </c>
      <c r="H346" s="24">
        <f t="shared" si="59"/>
        <v>0</v>
      </c>
      <c r="I346" s="24">
        <f t="shared" si="54"/>
        <v>0</v>
      </c>
      <c r="J346" s="162"/>
      <c r="K346" s="26"/>
      <c r="L346" s="26">
        <f>IFERROR((VLOOKUP(K346,tenute!D:E,2,FALSE)),0)</f>
        <v>0</v>
      </c>
      <c r="M346" s="26"/>
      <c r="N346" s="26">
        <f>IFERROR((VLOOKUP(M346,guarnizioni!G:H,2,FALSE)),0)</f>
        <v>0</v>
      </c>
      <c r="O346" s="26"/>
      <c r="P346" s="26">
        <f>IFERROR((VLOOKUP(O346,giranti!H:I,2,FALSE)),0)</f>
        <v>0</v>
      </c>
      <c r="Q346" s="26"/>
      <c r="R346" s="26">
        <f>IFERROR((VLOOKUP(Q346,'IP55'!A:C,3,FALSE)),0)</f>
        <v>0</v>
      </c>
      <c r="S346" s="26">
        <f t="shared" si="50"/>
        <v>1238.26</v>
      </c>
      <c r="T346" s="26">
        <f t="shared" si="55"/>
        <v>0</v>
      </c>
    </row>
    <row r="347" spans="1:20" ht="14.25" customHeight="1" x14ac:dyDescent="0.2">
      <c r="A347" s="191">
        <v>5000134100000</v>
      </c>
      <c r="B347" s="134" t="s">
        <v>3031</v>
      </c>
      <c r="C347" s="22">
        <v>1.1000000000000001</v>
      </c>
      <c r="D347" s="22">
        <v>1.5</v>
      </c>
      <c r="E347" s="24">
        <v>1238.26</v>
      </c>
      <c r="F347" s="35"/>
      <c r="G347" s="36">
        <f t="shared" si="51"/>
        <v>0</v>
      </c>
      <c r="H347" s="24">
        <f t="shared" si="59"/>
        <v>0</v>
      </c>
      <c r="I347" s="24">
        <f t="shared" si="54"/>
        <v>0</v>
      </c>
      <c r="J347" s="162"/>
      <c r="K347" s="26"/>
      <c r="L347" s="26">
        <f>IFERROR((VLOOKUP(K347,tenute!D:E,2,FALSE)),0)</f>
        <v>0</v>
      </c>
      <c r="M347" s="26"/>
      <c r="N347" s="26">
        <f>IFERROR((VLOOKUP(M347,guarnizioni!G:H,2,FALSE)),0)</f>
        <v>0</v>
      </c>
      <c r="O347" s="26"/>
      <c r="P347" s="26">
        <f>IFERROR((VLOOKUP(O347,giranti!H:I,2,FALSE)),0)</f>
        <v>0</v>
      </c>
      <c r="Q347" s="26"/>
      <c r="R347" s="26">
        <f>IFERROR((VLOOKUP(Q347,'IP55'!A:C,3,FALSE)),0)</f>
        <v>0</v>
      </c>
      <c r="S347" s="26">
        <f t="shared" si="50"/>
        <v>1238.26</v>
      </c>
      <c r="T347" s="26">
        <f t="shared" si="55"/>
        <v>0</v>
      </c>
    </row>
    <row r="348" spans="1:20" ht="14.25" customHeight="1" x14ac:dyDescent="0.2">
      <c r="A348" s="191">
        <v>5000142100000</v>
      </c>
      <c r="B348" s="134" t="s">
        <v>3032</v>
      </c>
      <c r="C348" s="22">
        <v>1.1000000000000001</v>
      </c>
      <c r="D348" s="22">
        <v>1.5</v>
      </c>
      <c r="E348" s="24">
        <v>1251.8800000000001</v>
      </c>
      <c r="F348" s="35"/>
      <c r="G348" s="36">
        <f t="shared" si="51"/>
        <v>0</v>
      </c>
      <c r="H348" s="24">
        <f>ROUND(E348*(G348),2)</f>
        <v>0</v>
      </c>
      <c r="I348" s="24">
        <f t="shared" si="54"/>
        <v>0</v>
      </c>
      <c r="J348" s="162"/>
      <c r="K348" s="26"/>
      <c r="L348" s="26">
        <f>IFERROR((VLOOKUP(K348,tenute!D:E,2,FALSE)),0)</f>
        <v>0</v>
      </c>
      <c r="M348" s="26"/>
      <c r="N348" s="26">
        <f>IFERROR((VLOOKUP(M348,guarnizioni!G:H,2,FALSE)),0)</f>
        <v>0</v>
      </c>
      <c r="O348" s="26"/>
      <c r="P348" s="26">
        <f>IFERROR((VLOOKUP(O348,giranti!H:I,2,FALSE)),0)</f>
        <v>0</v>
      </c>
      <c r="Q348" s="26"/>
      <c r="R348" s="26">
        <f>IFERROR((VLOOKUP(Q348,'IP55'!A:C,3,FALSE)),0)</f>
        <v>0</v>
      </c>
      <c r="S348" s="26">
        <f t="shared" si="50"/>
        <v>1251.8800000000001</v>
      </c>
      <c r="T348" s="26">
        <f t="shared" si="55"/>
        <v>0</v>
      </c>
    </row>
    <row r="349" spans="1:20" ht="14.25" customHeight="1" x14ac:dyDescent="0.2">
      <c r="A349" s="191">
        <v>5000146100000</v>
      </c>
      <c r="B349" s="134" t="s">
        <v>3033</v>
      </c>
      <c r="C349" s="22">
        <v>1.1000000000000001</v>
      </c>
      <c r="D349" s="22">
        <v>1.5</v>
      </c>
      <c r="E349" s="24">
        <v>1251.8800000000001</v>
      </c>
      <c r="F349" s="35"/>
      <c r="G349" s="36">
        <f t="shared" si="51"/>
        <v>0</v>
      </c>
      <c r="H349" s="24">
        <f t="shared" si="59"/>
        <v>0</v>
      </c>
      <c r="I349" s="24">
        <f t="shared" si="54"/>
        <v>0</v>
      </c>
      <c r="J349" s="162"/>
      <c r="K349" s="26"/>
      <c r="L349" s="26">
        <f>IFERROR((VLOOKUP(K349,tenute!D:E,2,FALSE)),0)</f>
        <v>0</v>
      </c>
      <c r="M349" s="26"/>
      <c r="N349" s="26">
        <f>IFERROR((VLOOKUP(M349,guarnizioni!G:H,2,FALSE)),0)</f>
        <v>0</v>
      </c>
      <c r="O349" s="26"/>
      <c r="P349" s="26">
        <f>IFERROR((VLOOKUP(O349,giranti!H:I,2,FALSE)),0)</f>
        <v>0</v>
      </c>
      <c r="Q349" s="26"/>
      <c r="R349" s="26">
        <f>IFERROR((VLOOKUP(Q349,'IP55'!A:C,3,FALSE)),0)</f>
        <v>0</v>
      </c>
      <c r="S349" s="26">
        <f t="shared" si="50"/>
        <v>1251.8800000000001</v>
      </c>
      <c r="T349" s="26">
        <f t="shared" si="55"/>
        <v>0</v>
      </c>
    </row>
    <row r="350" spans="1:20" ht="14.25" customHeight="1" x14ac:dyDescent="0.2">
      <c r="A350" s="191">
        <v>5000150100000</v>
      </c>
      <c r="B350" s="134" t="s">
        <v>3034</v>
      </c>
      <c r="C350" s="22">
        <v>1.5</v>
      </c>
      <c r="D350" s="22">
        <v>2</v>
      </c>
      <c r="E350" s="24">
        <v>1251.8800000000001</v>
      </c>
      <c r="F350" s="35"/>
      <c r="G350" s="36">
        <f t="shared" si="51"/>
        <v>0</v>
      </c>
      <c r="H350" s="24">
        <f t="shared" si="59"/>
        <v>0</v>
      </c>
      <c r="I350" s="24">
        <f t="shared" si="54"/>
        <v>0</v>
      </c>
      <c r="J350" s="162"/>
      <c r="K350" s="26"/>
      <c r="L350" s="26">
        <f>IFERROR((VLOOKUP(K350,tenute!D:E,2,FALSE)),0)</f>
        <v>0</v>
      </c>
      <c r="M350" s="26"/>
      <c r="N350" s="26">
        <f>IFERROR((VLOOKUP(M350,guarnizioni!G:H,2,FALSE)),0)</f>
        <v>0</v>
      </c>
      <c r="O350" s="26"/>
      <c r="P350" s="26">
        <f>IFERROR((VLOOKUP(O350,giranti!H:I,2,FALSE)),0)</f>
        <v>0</v>
      </c>
      <c r="Q350" s="26"/>
      <c r="R350" s="26">
        <f>IFERROR((VLOOKUP(Q350,'IP55'!A:C,3,FALSE)),0)</f>
        <v>0</v>
      </c>
      <c r="S350" s="26">
        <f t="shared" si="50"/>
        <v>1251.8800000000001</v>
      </c>
      <c r="T350" s="26">
        <f t="shared" si="55"/>
        <v>0</v>
      </c>
    </row>
    <row r="351" spans="1:20" ht="14.25" customHeight="1" x14ac:dyDescent="0.2">
      <c r="A351" s="191" t="s">
        <v>6914</v>
      </c>
      <c r="B351" s="134" t="s">
        <v>2360</v>
      </c>
      <c r="C351" s="22">
        <v>2.2000000000000002</v>
      </c>
      <c r="D351" s="22">
        <v>3</v>
      </c>
      <c r="E351" s="24">
        <v>1251.8800000000001</v>
      </c>
      <c r="F351" s="35"/>
      <c r="G351" s="36">
        <f t="shared" si="51"/>
        <v>0</v>
      </c>
      <c r="H351" s="24">
        <f t="shared" si="59"/>
        <v>0</v>
      </c>
      <c r="I351" s="24">
        <f t="shared" si="54"/>
        <v>0</v>
      </c>
      <c r="J351" s="162"/>
      <c r="K351" s="26"/>
      <c r="L351" s="26">
        <f>IFERROR((VLOOKUP(K351,tenute!D:E,2,FALSE)),0)</f>
        <v>0</v>
      </c>
      <c r="M351" s="26"/>
      <c r="N351" s="26">
        <f>IFERROR((VLOOKUP(M351,guarnizioni!G:H,2,FALSE)),0)</f>
        <v>0</v>
      </c>
      <c r="O351" s="26"/>
      <c r="P351" s="26">
        <f>IFERROR((VLOOKUP(O351,giranti!H:I,2,FALSE)),0)</f>
        <v>0</v>
      </c>
      <c r="Q351" s="26"/>
      <c r="R351" s="26">
        <f>IFERROR((VLOOKUP(Q351,'IP55'!A:C,3,FALSE)),0)</f>
        <v>0</v>
      </c>
      <c r="S351" s="26">
        <f t="shared" si="50"/>
        <v>1251.8800000000001</v>
      </c>
      <c r="T351" s="26">
        <f t="shared" si="55"/>
        <v>0</v>
      </c>
    </row>
    <row r="352" spans="1:20" ht="14.25" customHeight="1" x14ac:dyDescent="0.2">
      <c r="A352" s="191">
        <v>5000156100000</v>
      </c>
      <c r="B352" s="134" t="s">
        <v>4267</v>
      </c>
      <c r="C352" s="22">
        <v>2.2000000000000002</v>
      </c>
      <c r="D352" s="22">
        <v>3</v>
      </c>
      <c r="E352" s="24">
        <v>1365.3</v>
      </c>
      <c r="F352" s="35"/>
      <c r="G352" s="36">
        <f>IF(F352="",IF($I$8="","",$I$8),F352)</f>
        <v>0</v>
      </c>
      <c r="H352" s="24">
        <f>ROUND(E352*(G352),2)</f>
        <v>0</v>
      </c>
      <c r="I352" s="24">
        <f>H352*$I$10</f>
        <v>0</v>
      </c>
      <c r="J352" s="162"/>
      <c r="K352" s="26"/>
      <c r="L352" s="26">
        <f>IFERROR((VLOOKUP(K352,tenute!D:E,2,FALSE)),0)</f>
        <v>0</v>
      </c>
      <c r="M352" s="26"/>
      <c r="N352" s="26">
        <f>IFERROR((VLOOKUP(M352,guarnizioni!G:H,2,FALSE)),0)</f>
        <v>0</v>
      </c>
      <c r="O352" s="26"/>
      <c r="P352" s="26">
        <f>IFERROR((VLOOKUP(O352,giranti!H:I,2,FALSE)),0)</f>
        <v>0</v>
      </c>
      <c r="Q352" s="26"/>
      <c r="R352" s="26">
        <f>IFERROR((VLOOKUP(Q352,'IP55'!A:C,3,FALSE)),0)</f>
        <v>0</v>
      </c>
      <c r="S352" s="26">
        <f t="shared" si="50"/>
        <v>1365.3</v>
      </c>
      <c r="T352" s="26">
        <f>S352*$I$8</f>
        <v>0</v>
      </c>
    </row>
    <row r="353" spans="1:20" ht="14.25" customHeight="1" x14ac:dyDescent="0.2">
      <c r="A353" s="191">
        <v>5000160100000</v>
      </c>
      <c r="B353" s="134" t="s">
        <v>4268</v>
      </c>
      <c r="C353" s="22">
        <v>3</v>
      </c>
      <c r="D353" s="22">
        <v>4</v>
      </c>
      <c r="E353" s="24">
        <v>1365.3</v>
      </c>
      <c r="F353" s="35"/>
      <c r="G353" s="36">
        <f>IF(F353="",IF($I$8="","",$I$8),F353)</f>
        <v>0</v>
      </c>
      <c r="H353" s="24">
        <f>ROUND(E353*(G353),2)</f>
        <v>0</v>
      </c>
      <c r="I353" s="24">
        <f>H353*$I$10</f>
        <v>0</v>
      </c>
      <c r="J353" s="162"/>
      <c r="K353" s="26"/>
      <c r="L353" s="26">
        <f>IFERROR((VLOOKUP(K353,tenute!D:E,2,FALSE)),0)</f>
        <v>0</v>
      </c>
      <c r="M353" s="26"/>
      <c r="N353" s="26">
        <f>IFERROR((VLOOKUP(M353,guarnizioni!G:H,2,FALSE)),0)</f>
        <v>0</v>
      </c>
      <c r="O353" s="26"/>
      <c r="P353" s="26">
        <f>IFERROR((VLOOKUP(O353,giranti!H:I,2,FALSE)),0)</f>
        <v>0</v>
      </c>
      <c r="Q353" s="26"/>
      <c r="R353" s="26">
        <f>IFERROR((VLOOKUP(Q353,'IP55'!A:C,3,FALSE)),0)</f>
        <v>0</v>
      </c>
      <c r="S353" s="26">
        <f t="shared" si="50"/>
        <v>1365.3</v>
      </c>
      <c r="T353" s="26">
        <f>S353*$I$8</f>
        <v>0</v>
      </c>
    </row>
    <row r="354" spans="1:20" ht="14.25" customHeight="1" x14ac:dyDescent="0.2">
      <c r="A354" s="191">
        <v>5000166100000</v>
      </c>
      <c r="B354" s="134" t="s">
        <v>4269</v>
      </c>
      <c r="C354" s="22">
        <v>4</v>
      </c>
      <c r="D354" s="22">
        <v>5.5</v>
      </c>
      <c r="E354" s="24">
        <v>2247.13</v>
      </c>
      <c r="F354" s="35"/>
      <c r="G354" s="36">
        <f>IF(F354="",IF($I$8="","",$I$8),F354)</f>
        <v>0</v>
      </c>
      <c r="H354" s="24">
        <f>ROUND(E354*(G354),2)</f>
        <v>0</v>
      </c>
      <c r="I354" s="24">
        <f>H354*$I$10</f>
        <v>0</v>
      </c>
      <c r="J354" s="162"/>
      <c r="K354" s="26"/>
      <c r="L354" s="26">
        <f>IFERROR((VLOOKUP(K354,tenute!D:E,2,FALSE)),0)</f>
        <v>0</v>
      </c>
      <c r="M354" s="26"/>
      <c r="N354" s="26">
        <f>IFERROR((VLOOKUP(M354,guarnizioni!G:H,2,FALSE)),0)</f>
        <v>0</v>
      </c>
      <c r="O354" s="26"/>
      <c r="P354" s="26">
        <f>IFERROR((VLOOKUP(O354,giranti!H:I,2,FALSE)),0)</f>
        <v>0</v>
      </c>
      <c r="Q354" s="26"/>
      <c r="R354" s="26">
        <f>IFERROR((VLOOKUP(Q354,'IP55'!A:C,3,FALSE)),0)</f>
        <v>0</v>
      </c>
      <c r="S354" s="26">
        <f t="shared" si="50"/>
        <v>2247.13</v>
      </c>
      <c r="T354" s="26">
        <f>S354*$I$8</f>
        <v>0</v>
      </c>
    </row>
    <row r="355" spans="1:20" ht="14.25" customHeight="1" x14ac:dyDescent="0.2">
      <c r="A355" s="191">
        <v>5000170100000</v>
      </c>
      <c r="B355" s="134" t="s">
        <v>4270</v>
      </c>
      <c r="C355" s="22">
        <v>5.5</v>
      </c>
      <c r="D355" s="22">
        <v>7.5</v>
      </c>
      <c r="E355" s="24">
        <v>2247.13</v>
      </c>
      <c r="F355" s="35"/>
      <c r="G355" s="36">
        <f>IF(F355="",IF($I$8="","",$I$8),F355)</f>
        <v>0</v>
      </c>
      <c r="H355" s="24">
        <f>ROUND(E355*(G355),2)</f>
        <v>0</v>
      </c>
      <c r="I355" s="24">
        <f>H355*$I$10</f>
        <v>0</v>
      </c>
      <c r="J355" s="162"/>
      <c r="K355" s="26"/>
      <c r="L355" s="26">
        <f>IFERROR((VLOOKUP(K355,tenute!D:E,2,FALSE)),0)</f>
        <v>0</v>
      </c>
      <c r="M355" s="26"/>
      <c r="N355" s="26">
        <f>IFERROR((VLOOKUP(M355,guarnizioni!G:H,2,FALSE)),0)</f>
        <v>0</v>
      </c>
      <c r="O355" s="26"/>
      <c r="P355" s="26">
        <f>IFERROR((VLOOKUP(O355,giranti!H:I,2,FALSE)),0)</f>
        <v>0</v>
      </c>
      <c r="Q355" s="26"/>
      <c r="R355" s="26">
        <f>IFERROR((VLOOKUP(Q355,'IP55'!A:C,3,FALSE)),0)</f>
        <v>0</v>
      </c>
      <c r="S355" s="26">
        <f t="shared" ref="S355:S415" si="60">E355+L355+N355+P355+R355</f>
        <v>2247.13</v>
      </c>
      <c r="T355" s="26">
        <f>S355*$I$8</f>
        <v>0</v>
      </c>
    </row>
    <row r="356" spans="1:20" ht="14.25" customHeight="1" x14ac:dyDescent="0.2">
      <c r="A356" s="191">
        <v>5000172000000</v>
      </c>
      <c r="B356" s="134" t="s">
        <v>2361</v>
      </c>
      <c r="C356" s="22">
        <v>5.5</v>
      </c>
      <c r="D356" s="22">
        <v>7.5</v>
      </c>
      <c r="E356" s="24">
        <v>2756.49</v>
      </c>
      <c r="F356" s="35"/>
      <c r="G356" s="36">
        <f t="shared" si="51"/>
        <v>0</v>
      </c>
      <c r="H356" s="24">
        <f t="shared" si="59"/>
        <v>0</v>
      </c>
      <c r="I356" s="24">
        <f t="shared" si="54"/>
        <v>0</v>
      </c>
      <c r="J356" s="162"/>
      <c r="K356" s="26"/>
      <c r="L356" s="26">
        <f>IFERROR((VLOOKUP(K356,tenute!D:E,2,FALSE)),0)</f>
        <v>0</v>
      </c>
      <c r="M356" s="26"/>
      <c r="N356" s="26">
        <f>IFERROR((VLOOKUP(M356,guarnizioni!G:H,2,FALSE)),0)</f>
        <v>0</v>
      </c>
      <c r="O356" s="26"/>
      <c r="P356" s="26">
        <f>IFERROR((VLOOKUP(O356,giranti!H:I,2,FALSE)),0)</f>
        <v>0</v>
      </c>
      <c r="Q356" s="26"/>
      <c r="R356" s="26">
        <f>IFERROR((VLOOKUP(Q356,'IP55'!A:C,3,FALSE)),0)</f>
        <v>0</v>
      </c>
      <c r="S356" s="26">
        <f t="shared" si="60"/>
        <v>2756.49</v>
      </c>
      <c r="T356" s="26">
        <f t="shared" si="55"/>
        <v>0</v>
      </c>
    </row>
    <row r="357" spans="1:20" ht="14.25" customHeight="1" x14ac:dyDescent="0.2">
      <c r="A357" s="191">
        <v>5000174000000</v>
      </c>
      <c r="B357" s="134" t="s">
        <v>2362</v>
      </c>
      <c r="C357" s="22">
        <v>7.5</v>
      </c>
      <c r="D357" s="22">
        <v>10</v>
      </c>
      <c r="E357" s="24">
        <v>2756.49</v>
      </c>
      <c r="F357" s="35"/>
      <c r="G357" s="36">
        <f t="shared" si="51"/>
        <v>0</v>
      </c>
      <c r="H357" s="24">
        <f t="shared" si="59"/>
        <v>0</v>
      </c>
      <c r="I357" s="24">
        <f t="shared" si="54"/>
        <v>0</v>
      </c>
      <c r="J357" s="162"/>
      <c r="K357" s="26"/>
      <c r="L357" s="26">
        <f>IFERROR((VLOOKUP(K357,tenute!D:E,2,FALSE)),0)</f>
        <v>0</v>
      </c>
      <c r="M357" s="26"/>
      <c r="N357" s="26">
        <f>IFERROR((VLOOKUP(M357,guarnizioni!G:H,2,FALSE)),0)</f>
        <v>0</v>
      </c>
      <c r="O357" s="26"/>
      <c r="P357" s="26">
        <f>IFERROR((VLOOKUP(O357,giranti!H:I,2,FALSE)),0)</f>
        <v>0</v>
      </c>
      <c r="Q357" s="26"/>
      <c r="R357" s="26">
        <f>IFERROR((VLOOKUP(Q357,'IP55'!A:C,3,FALSE)),0)</f>
        <v>0</v>
      </c>
      <c r="S357" s="26">
        <f t="shared" si="60"/>
        <v>2756.49</v>
      </c>
      <c r="T357" s="26">
        <f t="shared" si="55"/>
        <v>0</v>
      </c>
    </row>
    <row r="358" spans="1:20" ht="14.25" customHeight="1" x14ac:dyDescent="0.2">
      <c r="A358" s="191">
        <v>5000176000000</v>
      </c>
      <c r="B358" s="134" t="s">
        <v>2363</v>
      </c>
      <c r="C358" s="22">
        <v>11</v>
      </c>
      <c r="D358" s="22">
        <v>15</v>
      </c>
      <c r="E358" s="24">
        <v>2756.49</v>
      </c>
      <c r="F358" s="35"/>
      <c r="G358" s="36">
        <f t="shared" si="51"/>
        <v>0</v>
      </c>
      <c r="H358" s="24">
        <f t="shared" si="59"/>
        <v>0</v>
      </c>
      <c r="I358" s="24">
        <f t="shared" si="54"/>
        <v>0</v>
      </c>
      <c r="J358" s="162"/>
      <c r="K358" s="26"/>
      <c r="L358" s="26">
        <f>IFERROR((VLOOKUP(K358,tenute!D:E,2,FALSE)),0)</f>
        <v>0</v>
      </c>
      <c r="M358" s="26"/>
      <c r="N358" s="26">
        <f>IFERROR((VLOOKUP(M358,guarnizioni!G:H,2,FALSE)),0)</f>
        <v>0</v>
      </c>
      <c r="O358" s="26"/>
      <c r="P358" s="26">
        <f>IFERROR((VLOOKUP(O358,giranti!H:I,2,FALSE)),0)</f>
        <v>0</v>
      </c>
      <c r="Q358" s="26"/>
      <c r="R358" s="26">
        <f>IFERROR((VLOOKUP(Q358,'IP55'!A:C,3,FALSE)),0)</f>
        <v>0</v>
      </c>
      <c r="S358" s="26">
        <f t="shared" si="60"/>
        <v>2756.49</v>
      </c>
      <c r="T358" s="26">
        <f t="shared" si="55"/>
        <v>0</v>
      </c>
    </row>
    <row r="359" spans="1:20" ht="14.25" customHeight="1" x14ac:dyDescent="0.2">
      <c r="A359" s="191">
        <v>5000184100000</v>
      </c>
      <c r="B359" s="134" t="s">
        <v>3035</v>
      </c>
      <c r="C359" s="22">
        <v>1.1000000000000001</v>
      </c>
      <c r="D359" s="22">
        <v>1.5</v>
      </c>
      <c r="E359" s="24">
        <v>1442.97</v>
      </c>
      <c r="F359" s="35"/>
      <c r="G359" s="36">
        <f t="shared" si="51"/>
        <v>0</v>
      </c>
      <c r="H359" s="24">
        <f t="shared" si="59"/>
        <v>0</v>
      </c>
      <c r="I359" s="24">
        <f t="shared" si="54"/>
        <v>0</v>
      </c>
      <c r="J359" s="162"/>
      <c r="K359" s="26"/>
      <c r="L359" s="26">
        <f>IFERROR((VLOOKUP(K359,tenute!D:E,2,FALSE)),0)</f>
        <v>0</v>
      </c>
      <c r="M359" s="26"/>
      <c r="N359" s="26">
        <f>IFERROR((VLOOKUP(M359,guarnizioni!G:H,2,FALSE)),0)</f>
        <v>0</v>
      </c>
      <c r="O359" s="26"/>
      <c r="P359" s="26">
        <f>IFERROR((VLOOKUP(O359,giranti!H:I,2,FALSE)),0)</f>
        <v>0</v>
      </c>
      <c r="Q359" s="26"/>
      <c r="R359" s="26">
        <f>IFERROR((VLOOKUP(Q359,'IP55'!A:C,3,FALSE)),0)</f>
        <v>0</v>
      </c>
      <c r="S359" s="26">
        <f t="shared" si="60"/>
        <v>1442.97</v>
      </c>
      <c r="T359" s="26">
        <f t="shared" si="55"/>
        <v>0</v>
      </c>
    </row>
    <row r="360" spans="1:20" ht="14.25" customHeight="1" x14ac:dyDescent="0.2">
      <c r="A360" s="191">
        <v>5000188100000</v>
      </c>
      <c r="B360" s="134" t="s">
        <v>3036</v>
      </c>
      <c r="C360" s="22">
        <v>1.5</v>
      </c>
      <c r="D360" s="22">
        <v>2</v>
      </c>
      <c r="E360" s="24">
        <v>1442.97</v>
      </c>
      <c r="F360" s="35"/>
      <c r="G360" s="36">
        <f t="shared" si="51"/>
        <v>0</v>
      </c>
      <c r="H360" s="24">
        <f t="shared" si="59"/>
        <v>0</v>
      </c>
      <c r="I360" s="24">
        <f t="shared" si="54"/>
        <v>0</v>
      </c>
      <c r="J360" s="162"/>
      <c r="K360" s="26"/>
      <c r="L360" s="26">
        <f>IFERROR((VLOOKUP(K360,tenute!D:E,2,FALSE)),0)</f>
        <v>0</v>
      </c>
      <c r="M360" s="26"/>
      <c r="N360" s="26">
        <f>IFERROR((VLOOKUP(M360,guarnizioni!G:H,2,FALSE)),0)</f>
        <v>0</v>
      </c>
      <c r="O360" s="26"/>
      <c r="P360" s="26">
        <f>IFERROR((VLOOKUP(O360,giranti!H:I,2,FALSE)),0)</f>
        <v>0</v>
      </c>
      <c r="Q360" s="26"/>
      <c r="R360" s="26">
        <f>IFERROR((VLOOKUP(Q360,'IP55'!A:C,3,FALSE)),0)</f>
        <v>0</v>
      </c>
      <c r="S360" s="26">
        <f t="shared" si="60"/>
        <v>1442.97</v>
      </c>
      <c r="T360" s="26">
        <f t="shared" si="55"/>
        <v>0</v>
      </c>
    </row>
    <row r="361" spans="1:20" ht="14.25" customHeight="1" x14ac:dyDescent="0.2">
      <c r="A361" s="191">
        <v>5000192100000</v>
      </c>
      <c r="B361" s="134" t="s">
        <v>3037</v>
      </c>
      <c r="C361" s="22">
        <v>2.2000000000000002</v>
      </c>
      <c r="D361" s="22">
        <v>3</v>
      </c>
      <c r="E361" s="24">
        <v>1442.97</v>
      </c>
      <c r="F361" s="35"/>
      <c r="G361" s="36">
        <f t="shared" si="51"/>
        <v>0</v>
      </c>
      <c r="H361" s="24">
        <f t="shared" si="59"/>
        <v>0</v>
      </c>
      <c r="I361" s="24">
        <f t="shared" si="54"/>
        <v>0</v>
      </c>
      <c r="J361" s="162"/>
      <c r="K361" s="26"/>
      <c r="L361" s="26">
        <f>IFERROR((VLOOKUP(K361,tenute!D:E,2,FALSE)),0)</f>
        <v>0</v>
      </c>
      <c r="M361" s="26"/>
      <c r="N361" s="26">
        <f>IFERROR((VLOOKUP(M361,guarnizioni!G:H,2,FALSE)),0)</f>
        <v>0</v>
      </c>
      <c r="O361" s="26"/>
      <c r="P361" s="26">
        <f>IFERROR((VLOOKUP(O361,giranti!H:I,2,FALSE)),0)</f>
        <v>0</v>
      </c>
      <c r="Q361" s="26"/>
      <c r="R361" s="26">
        <f>IFERROR((VLOOKUP(Q361,'IP55'!A:C,3,FALSE)),0)</f>
        <v>0</v>
      </c>
      <c r="S361" s="26">
        <f t="shared" si="60"/>
        <v>1442.97</v>
      </c>
      <c r="T361" s="26">
        <f t="shared" si="55"/>
        <v>0</v>
      </c>
    </row>
    <row r="362" spans="1:20" ht="14.25" customHeight="1" x14ac:dyDescent="0.2">
      <c r="A362" s="191">
        <v>5000194100000</v>
      </c>
      <c r="B362" s="134" t="s">
        <v>6889</v>
      </c>
      <c r="C362" s="22">
        <v>2.2000000000000002</v>
      </c>
      <c r="D362" s="22">
        <v>3</v>
      </c>
      <c r="E362" s="24">
        <v>2183.85</v>
      </c>
      <c r="F362" s="35"/>
      <c r="G362" s="36">
        <f t="shared" si="51"/>
        <v>0</v>
      </c>
      <c r="H362" s="24">
        <f t="shared" si="59"/>
        <v>0</v>
      </c>
      <c r="I362" s="24">
        <f t="shared" si="54"/>
        <v>0</v>
      </c>
      <c r="J362" s="162"/>
      <c r="K362" s="26"/>
      <c r="L362" s="26">
        <f>IFERROR((VLOOKUP(K362,tenute!D:E,2,FALSE)),0)</f>
        <v>0</v>
      </c>
      <c r="M362" s="26"/>
      <c r="N362" s="26">
        <f>IFERROR((VLOOKUP(M362,guarnizioni!G:H,2,FALSE)),0)</f>
        <v>0</v>
      </c>
      <c r="O362" s="26"/>
      <c r="P362" s="26">
        <f>IFERROR((VLOOKUP(O362,giranti!H:I,2,FALSE)),0)</f>
        <v>0</v>
      </c>
      <c r="Q362" s="26"/>
      <c r="R362" s="26">
        <f>IFERROR((VLOOKUP(Q362,'IP55'!A:C,3,FALSE)),0)</f>
        <v>0</v>
      </c>
      <c r="S362" s="26">
        <f t="shared" si="60"/>
        <v>2183.85</v>
      </c>
      <c r="T362" s="26">
        <f t="shared" si="55"/>
        <v>0</v>
      </c>
    </row>
    <row r="363" spans="1:20" ht="14.25" customHeight="1" x14ac:dyDescent="0.2">
      <c r="A363" s="191">
        <v>5000198100000</v>
      </c>
      <c r="B363" s="134" t="s">
        <v>6890</v>
      </c>
      <c r="C363" s="22">
        <v>3</v>
      </c>
      <c r="D363" s="22">
        <v>4</v>
      </c>
      <c r="E363" s="24">
        <v>2183.85</v>
      </c>
      <c r="F363" s="35"/>
      <c r="G363" s="36">
        <f t="shared" si="51"/>
        <v>0</v>
      </c>
      <c r="H363" s="24">
        <f t="shared" si="59"/>
        <v>0</v>
      </c>
      <c r="I363" s="24">
        <f t="shared" si="54"/>
        <v>0</v>
      </c>
      <c r="J363" s="162"/>
      <c r="K363" s="26"/>
      <c r="L363" s="26">
        <f>IFERROR((VLOOKUP(K363,tenute!D:E,2,FALSE)),0)</f>
        <v>0</v>
      </c>
      <c r="M363" s="26"/>
      <c r="N363" s="26">
        <f>IFERROR((VLOOKUP(M363,guarnizioni!G:H,2,FALSE)),0)</f>
        <v>0</v>
      </c>
      <c r="O363" s="26"/>
      <c r="P363" s="26">
        <f>IFERROR((VLOOKUP(O363,giranti!H:I,2,FALSE)),0)</f>
        <v>0</v>
      </c>
      <c r="Q363" s="26"/>
      <c r="R363" s="26">
        <f>IFERROR((VLOOKUP(Q363,'IP55'!A:C,3,FALSE)),0)</f>
        <v>0</v>
      </c>
      <c r="S363" s="26">
        <f t="shared" si="60"/>
        <v>2183.85</v>
      </c>
      <c r="T363" s="26">
        <f t="shared" si="55"/>
        <v>0</v>
      </c>
    </row>
    <row r="364" spans="1:20" ht="14.25" customHeight="1" x14ac:dyDescent="0.2">
      <c r="A364" s="191">
        <v>5000202100000</v>
      </c>
      <c r="B364" s="134" t="s">
        <v>6891</v>
      </c>
      <c r="C364" s="22">
        <v>4</v>
      </c>
      <c r="D364" s="22">
        <v>5.5</v>
      </c>
      <c r="E364" s="24">
        <v>2183.85</v>
      </c>
      <c r="F364" s="35"/>
      <c r="G364" s="36">
        <f t="shared" si="51"/>
        <v>0</v>
      </c>
      <c r="H364" s="24">
        <f t="shared" si="59"/>
        <v>0</v>
      </c>
      <c r="I364" s="24">
        <f t="shared" si="54"/>
        <v>0</v>
      </c>
      <c r="J364" s="162"/>
      <c r="K364" s="26"/>
      <c r="L364" s="26">
        <f>IFERROR((VLOOKUP(K364,tenute!D:E,2,FALSE)),0)</f>
        <v>0</v>
      </c>
      <c r="M364" s="26"/>
      <c r="N364" s="26">
        <f>IFERROR((VLOOKUP(M364,guarnizioni!G:H,2,FALSE)),0)</f>
        <v>0</v>
      </c>
      <c r="O364" s="26"/>
      <c r="P364" s="26">
        <f>IFERROR((VLOOKUP(O364,giranti!H:I,2,FALSE)),0)</f>
        <v>0</v>
      </c>
      <c r="Q364" s="26"/>
      <c r="R364" s="26">
        <f>IFERROR((VLOOKUP(Q364,'IP55'!A:C,3,FALSE)),0)</f>
        <v>0</v>
      </c>
      <c r="S364" s="26">
        <f t="shared" si="60"/>
        <v>2183.85</v>
      </c>
      <c r="T364" s="26">
        <f t="shared" si="55"/>
        <v>0</v>
      </c>
    </row>
    <row r="365" spans="1:20" ht="14.25" customHeight="1" x14ac:dyDescent="0.2">
      <c r="A365" s="191">
        <v>5000210000000</v>
      </c>
      <c r="B365" s="134" t="s">
        <v>2366</v>
      </c>
      <c r="C365" s="22">
        <v>4</v>
      </c>
      <c r="D365" s="22">
        <v>5.5</v>
      </c>
      <c r="E365" s="24">
        <v>2400.08</v>
      </c>
      <c r="F365" s="35"/>
      <c r="G365" s="36">
        <f t="shared" si="51"/>
        <v>0</v>
      </c>
      <c r="H365" s="24">
        <f t="shared" si="59"/>
        <v>0</v>
      </c>
      <c r="I365" s="24">
        <f t="shared" si="54"/>
        <v>0</v>
      </c>
      <c r="J365" s="162"/>
      <c r="K365" s="26"/>
      <c r="L365" s="26">
        <f>IFERROR((VLOOKUP(K365,tenute!D:E,2,FALSE)),0)</f>
        <v>0</v>
      </c>
      <c r="M365" s="26"/>
      <c r="N365" s="26">
        <f>IFERROR((VLOOKUP(M365,guarnizioni!G:H,2,FALSE)),0)</f>
        <v>0</v>
      </c>
      <c r="O365" s="26"/>
      <c r="P365" s="26">
        <f>IFERROR((VLOOKUP(O365,giranti!H:I,2,FALSE)),0)</f>
        <v>0</v>
      </c>
      <c r="Q365" s="26"/>
      <c r="R365" s="26">
        <f>IFERROR((VLOOKUP(Q365,'IP55'!A:C,3,FALSE)),0)</f>
        <v>0</v>
      </c>
      <c r="S365" s="26">
        <f t="shared" si="60"/>
        <v>2400.08</v>
      </c>
      <c r="T365" s="26">
        <f t="shared" si="55"/>
        <v>0</v>
      </c>
    </row>
    <row r="366" spans="1:20" ht="14.25" customHeight="1" x14ac:dyDescent="0.2">
      <c r="A366" s="191">
        <v>5000214000000</v>
      </c>
      <c r="B366" s="134" t="s">
        <v>2367</v>
      </c>
      <c r="C366" s="22">
        <v>5.5</v>
      </c>
      <c r="D366" s="22">
        <v>7.5</v>
      </c>
      <c r="E366" s="24">
        <v>2400.08</v>
      </c>
      <c r="F366" s="35"/>
      <c r="G366" s="36">
        <f t="shared" ref="G366:G426" si="61">IF(F366="",IF($I$8="","",$I$8),F366)</f>
        <v>0</v>
      </c>
      <c r="H366" s="24">
        <f t="shared" si="59"/>
        <v>0</v>
      </c>
      <c r="I366" s="24">
        <f t="shared" si="54"/>
        <v>0</v>
      </c>
      <c r="J366" s="162"/>
      <c r="K366" s="26"/>
      <c r="L366" s="26">
        <f>IFERROR((VLOOKUP(K366,tenute!D:E,2,FALSE)),0)</f>
        <v>0</v>
      </c>
      <c r="M366" s="26"/>
      <c r="N366" s="26">
        <f>IFERROR((VLOOKUP(M366,guarnizioni!G:H,2,FALSE)),0)</f>
        <v>0</v>
      </c>
      <c r="O366" s="26"/>
      <c r="P366" s="26">
        <f>IFERROR((VLOOKUP(O366,giranti!H:I,2,FALSE)),0)</f>
        <v>0</v>
      </c>
      <c r="Q366" s="26"/>
      <c r="R366" s="26">
        <f>IFERROR((VLOOKUP(Q366,'IP55'!A:C,3,FALSE)),0)</f>
        <v>0</v>
      </c>
      <c r="S366" s="26">
        <f t="shared" si="60"/>
        <v>2400.08</v>
      </c>
      <c r="T366" s="26">
        <f t="shared" si="55"/>
        <v>0</v>
      </c>
    </row>
    <row r="367" spans="1:20" ht="14.25" customHeight="1" x14ac:dyDescent="0.2">
      <c r="A367" s="191">
        <v>5000218000000</v>
      </c>
      <c r="B367" s="134" t="s">
        <v>2368</v>
      </c>
      <c r="C367" s="22">
        <v>7.5</v>
      </c>
      <c r="D367" s="22">
        <v>10</v>
      </c>
      <c r="E367" s="24">
        <v>2400.08</v>
      </c>
      <c r="F367" s="35"/>
      <c r="G367" s="36">
        <f t="shared" si="61"/>
        <v>0</v>
      </c>
      <c r="H367" s="24">
        <f t="shared" si="59"/>
        <v>0</v>
      </c>
      <c r="I367" s="24">
        <f t="shared" si="54"/>
        <v>0</v>
      </c>
      <c r="J367" s="162"/>
      <c r="K367" s="26"/>
      <c r="L367" s="26">
        <f>IFERROR((VLOOKUP(K367,tenute!D:E,2,FALSE)),0)</f>
        <v>0</v>
      </c>
      <c r="M367" s="26"/>
      <c r="N367" s="26">
        <f>IFERROR((VLOOKUP(M367,guarnizioni!G:H,2,FALSE)),0)</f>
        <v>0</v>
      </c>
      <c r="O367" s="26"/>
      <c r="P367" s="26">
        <f>IFERROR((VLOOKUP(O367,giranti!H:I,2,FALSE)),0)</f>
        <v>0</v>
      </c>
      <c r="Q367" s="26"/>
      <c r="R367" s="26">
        <f>IFERROR((VLOOKUP(Q367,'IP55'!A:C,3,FALSE)),0)</f>
        <v>0</v>
      </c>
      <c r="S367" s="26">
        <f t="shared" si="60"/>
        <v>2400.08</v>
      </c>
      <c r="T367" s="26">
        <f t="shared" si="55"/>
        <v>0</v>
      </c>
    </row>
    <row r="368" spans="1:20" ht="14.25" customHeight="1" x14ac:dyDescent="0.2">
      <c r="A368" s="191">
        <v>5000220100000</v>
      </c>
      <c r="B368" s="134" t="s">
        <v>3038</v>
      </c>
      <c r="C368" s="22">
        <v>11</v>
      </c>
      <c r="D368" s="22">
        <v>15</v>
      </c>
      <c r="E368" s="24">
        <v>2782.4</v>
      </c>
      <c r="F368" s="35"/>
      <c r="G368" s="36">
        <f t="shared" si="61"/>
        <v>0</v>
      </c>
      <c r="H368" s="24">
        <f t="shared" si="59"/>
        <v>0</v>
      </c>
      <c r="I368" s="24">
        <f t="shared" si="54"/>
        <v>0</v>
      </c>
      <c r="J368" s="162"/>
      <c r="K368" s="26"/>
      <c r="L368" s="26">
        <f>IFERROR((VLOOKUP(K368,tenute!D:E,2,FALSE)),0)</f>
        <v>0</v>
      </c>
      <c r="M368" s="26"/>
      <c r="N368" s="26">
        <f>IFERROR((VLOOKUP(M368,guarnizioni!G:H,2,FALSE)),0)</f>
        <v>0</v>
      </c>
      <c r="O368" s="26"/>
      <c r="P368" s="26">
        <f>IFERROR((VLOOKUP(O368,giranti!H:I,2,FALSE)),0)</f>
        <v>0</v>
      </c>
      <c r="Q368" s="26"/>
      <c r="R368" s="26">
        <f>IFERROR((VLOOKUP(Q368,'IP55'!A:C,3,FALSE)),0)</f>
        <v>0</v>
      </c>
      <c r="S368" s="26">
        <f t="shared" si="60"/>
        <v>2782.4</v>
      </c>
      <c r="T368" s="26">
        <f t="shared" si="55"/>
        <v>0</v>
      </c>
    </row>
    <row r="369" spans="1:20" ht="14.25" customHeight="1" x14ac:dyDescent="0.2">
      <c r="A369" s="191">
        <v>5000222100000</v>
      </c>
      <c r="B369" s="134" t="s">
        <v>3039</v>
      </c>
      <c r="C369" s="22">
        <v>11</v>
      </c>
      <c r="D369" s="22">
        <v>15</v>
      </c>
      <c r="E369" s="24">
        <v>2782.4</v>
      </c>
      <c r="F369" s="35"/>
      <c r="G369" s="36">
        <f t="shared" si="61"/>
        <v>0</v>
      </c>
      <c r="H369" s="24">
        <f t="shared" si="59"/>
        <v>0</v>
      </c>
      <c r="I369" s="24">
        <f t="shared" si="54"/>
        <v>0</v>
      </c>
      <c r="J369" s="162"/>
      <c r="K369" s="26"/>
      <c r="L369" s="26">
        <f>IFERROR((VLOOKUP(K369,tenute!D:E,2,FALSE)),0)</f>
        <v>0</v>
      </c>
      <c r="M369" s="26"/>
      <c r="N369" s="26">
        <f>IFERROR((VLOOKUP(M369,guarnizioni!G:H,2,FALSE)),0)</f>
        <v>0</v>
      </c>
      <c r="O369" s="26"/>
      <c r="P369" s="26">
        <f>IFERROR((VLOOKUP(O369,giranti!H:I,2,FALSE)),0)</f>
        <v>0</v>
      </c>
      <c r="Q369" s="26"/>
      <c r="R369" s="26">
        <f>IFERROR((VLOOKUP(Q369,'IP55'!A:C,3,FALSE)),0)</f>
        <v>0</v>
      </c>
      <c r="S369" s="26">
        <f t="shared" si="60"/>
        <v>2782.4</v>
      </c>
      <c r="T369" s="26">
        <f t="shared" si="55"/>
        <v>0</v>
      </c>
    </row>
    <row r="370" spans="1:20" ht="14.25" customHeight="1" x14ac:dyDescent="0.2">
      <c r="A370" s="191">
        <v>5000224100000</v>
      </c>
      <c r="B370" s="134" t="s">
        <v>3040</v>
      </c>
      <c r="C370" s="22">
        <v>15</v>
      </c>
      <c r="D370" s="22">
        <v>20</v>
      </c>
      <c r="E370" s="24">
        <v>2782.4</v>
      </c>
      <c r="F370" s="35"/>
      <c r="G370" s="36">
        <f t="shared" si="61"/>
        <v>0</v>
      </c>
      <c r="H370" s="24">
        <f t="shared" si="59"/>
        <v>0</v>
      </c>
      <c r="I370" s="24">
        <f t="shared" si="54"/>
        <v>0</v>
      </c>
      <c r="J370" s="162"/>
      <c r="K370" s="26"/>
      <c r="L370" s="26">
        <f>IFERROR((VLOOKUP(K370,tenute!D:E,2,FALSE)),0)</f>
        <v>0</v>
      </c>
      <c r="M370" s="26"/>
      <c r="N370" s="26">
        <f>IFERROR((VLOOKUP(M370,guarnizioni!G:H,2,FALSE)),0)</f>
        <v>0</v>
      </c>
      <c r="O370" s="26"/>
      <c r="P370" s="26">
        <f>IFERROR((VLOOKUP(O370,giranti!H:I,2,FALSE)),0)</f>
        <v>0</v>
      </c>
      <c r="Q370" s="26"/>
      <c r="R370" s="26">
        <f>IFERROR((VLOOKUP(Q370,'IP55'!A:C,3,FALSE)),0)</f>
        <v>0</v>
      </c>
      <c r="S370" s="26">
        <f t="shared" si="60"/>
        <v>2782.4</v>
      </c>
      <c r="T370" s="26">
        <f t="shared" si="55"/>
        <v>0</v>
      </c>
    </row>
    <row r="371" spans="1:20" ht="14.25" customHeight="1" x14ac:dyDescent="0.2">
      <c r="A371" s="191" t="s">
        <v>6915</v>
      </c>
      <c r="B371" s="134" t="s">
        <v>3041</v>
      </c>
      <c r="C371" s="22">
        <v>18.5</v>
      </c>
      <c r="D371" s="22">
        <v>25</v>
      </c>
      <c r="E371" s="24">
        <v>2782.4</v>
      </c>
      <c r="F371" s="35"/>
      <c r="G371" s="36">
        <f t="shared" si="61"/>
        <v>0</v>
      </c>
      <c r="H371" s="24">
        <f t="shared" si="59"/>
        <v>0</v>
      </c>
      <c r="I371" s="24">
        <f t="shared" si="54"/>
        <v>0</v>
      </c>
      <c r="J371" s="162"/>
      <c r="K371" s="26"/>
      <c r="L371" s="26">
        <f>IFERROR((VLOOKUP(K371,tenute!D:E,2,FALSE)),0)</f>
        <v>0</v>
      </c>
      <c r="M371" s="26"/>
      <c r="N371" s="26">
        <f>IFERROR((VLOOKUP(M371,guarnizioni!G:H,2,FALSE)),0)</f>
        <v>0</v>
      </c>
      <c r="O371" s="26"/>
      <c r="P371" s="26">
        <f>IFERROR((VLOOKUP(O371,giranti!H:I,2,FALSE)),0)</f>
        <v>0</v>
      </c>
      <c r="Q371" s="26"/>
      <c r="R371" s="26">
        <f>IFERROR((VLOOKUP(Q371,'IP55'!A:C,3,FALSE)),0)</f>
        <v>0</v>
      </c>
      <c r="S371" s="26">
        <f t="shared" si="60"/>
        <v>2782.4</v>
      </c>
      <c r="T371" s="26">
        <f t="shared" si="55"/>
        <v>0</v>
      </c>
    </row>
    <row r="372" spans="1:20" ht="14.25" customHeight="1" x14ac:dyDescent="0.2">
      <c r="A372" s="191">
        <v>5000226100000</v>
      </c>
      <c r="B372" s="134" t="s">
        <v>3042</v>
      </c>
      <c r="C372" s="22">
        <v>18.5</v>
      </c>
      <c r="D372" s="22">
        <v>25</v>
      </c>
      <c r="E372" s="24">
        <v>4185.97</v>
      </c>
      <c r="F372" s="35"/>
      <c r="G372" s="36">
        <f t="shared" si="61"/>
        <v>0</v>
      </c>
      <c r="H372" s="24">
        <f t="shared" si="59"/>
        <v>0</v>
      </c>
      <c r="I372" s="24">
        <f t="shared" si="54"/>
        <v>0</v>
      </c>
      <c r="J372" s="162"/>
      <c r="K372" s="26"/>
      <c r="L372" s="26">
        <f>IFERROR((VLOOKUP(K372,tenute!D:E,2,FALSE)),0)</f>
        <v>0</v>
      </c>
      <c r="M372" s="26"/>
      <c r="N372" s="26">
        <f>IFERROR((VLOOKUP(M372,guarnizioni!G:H,2,FALSE)),0)</f>
        <v>0</v>
      </c>
      <c r="O372" s="26"/>
      <c r="P372" s="26">
        <f>IFERROR((VLOOKUP(O372,giranti!H:I,2,FALSE)),0)</f>
        <v>0</v>
      </c>
      <c r="Q372" s="26"/>
      <c r="R372" s="26">
        <f>IFERROR((VLOOKUP(Q372,'IP55'!A:C,3,FALSE)),0)</f>
        <v>0</v>
      </c>
      <c r="S372" s="26">
        <f t="shared" si="60"/>
        <v>4185.97</v>
      </c>
      <c r="T372" s="26">
        <f t="shared" si="55"/>
        <v>0</v>
      </c>
    </row>
    <row r="373" spans="1:20" ht="14.25" customHeight="1" x14ac:dyDescent="0.2">
      <c r="A373" s="191">
        <v>5000228100000</v>
      </c>
      <c r="B373" s="134" t="s">
        <v>3043</v>
      </c>
      <c r="C373" s="22">
        <v>22</v>
      </c>
      <c r="D373" s="22">
        <v>30</v>
      </c>
      <c r="E373" s="24">
        <v>4185.97</v>
      </c>
      <c r="F373" s="35"/>
      <c r="G373" s="36">
        <f t="shared" si="61"/>
        <v>0</v>
      </c>
      <c r="H373" s="24">
        <f t="shared" si="59"/>
        <v>0</v>
      </c>
      <c r="I373" s="24">
        <f t="shared" si="54"/>
        <v>0</v>
      </c>
      <c r="J373" s="162"/>
      <c r="K373" s="26"/>
      <c r="L373" s="26">
        <f>IFERROR((VLOOKUP(K373,tenute!D:E,2,FALSE)),0)</f>
        <v>0</v>
      </c>
      <c r="M373" s="26"/>
      <c r="N373" s="26">
        <f>IFERROR((VLOOKUP(M373,guarnizioni!G:H,2,FALSE)),0)</f>
        <v>0</v>
      </c>
      <c r="O373" s="26"/>
      <c r="P373" s="26">
        <f>IFERROR((VLOOKUP(O373,giranti!H:I,2,FALSE)),0)</f>
        <v>0</v>
      </c>
      <c r="Q373" s="26"/>
      <c r="R373" s="26">
        <f>IFERROR((VLOOKUP(Q373,'IP55'!A:C,3,FALSE)),0)</f>
        <v>0</v>
      </c>
      <c r="S373" s="26">
        <f t="shared" si="60"/>
        <v>4185.97</v>
      </c>
      <c r="T373" s="26">
        <f t="shared" si="55"/>
        <v>0</v>
      </c>
    </row>
    <row r="374" spans="1:20" ht="14.25" customHeight="1" x14ac:dyDescent="0.2">
      <c r="A374" s="191">
        <v>5000230100000</v>
      </c>
      <c r="B374" s="134" t="s">
        <v>3044</v>
      </c>
      <c r="C374" s="22">
        <v>30</v>
      </c>
      <c r="D374" s="22">
        <v>40</v>
      </c>
      <c r="E374" s="24">
        <v>4185.97</v>
      </c>
      <c r="F374" s="35"/>
      <c r="G374" s="36">
        <f t="shared" si="61"/>
        <v>0</v>
      </c>
      <c r="H374" s="24">
        <f t="shared" si="59"/>
        <v>0</v>
      </c>
      <c r="I374" s="24">
        <f t="shared" si="54"/>
        <v>0</v>
      </c>
      <c r="J374" s="162"/>
      <c r="K374" s="26"/>
      <c r="L374" s="26">
        <f>IFERROR((VLOOKUP(K374,tenute!D:E,2,FALSE)),0)</f>
        <v>0</v>
      </c>
      <c r="M374" s="26"/>
      <c r="N374" s="26">
        <f>IFERROR((VLOOKUP(M374,guarnizioni!G:H,2,FALSE)),0)</f>
        <v>0</v>
      </c>
      <c r="O374" s="26"/>
      <c r="P374" s="26">
        <f>IFERROR((VLOOKUP(O374,giranti!H:I,2,FALSE)),0)</f>
        <v>0</v>
      </c>
      <c r="Q374" s="26"/>
      <c r="R374" s="26">
        <f>IFERROR((VLOOKUP(Q374,'IP55'!A:C,3,FALSE)),0)</f>
        <v>0</v>
      </c>
      <c r="S374" s="26">
        <f t="shared" si="60"/>
        <v>4185.97</v>
      </c>
      <c r="T374" s="26">
        <f t="shared" si="55"/>
        <v>0</v>
      </c>
    </row>
    <row r="375" spans="1:20" ht="14.25" customHeight="1" x14ac:dyDescent="0.2">
      <c r="A375" s="191" t="s">
        <v>6916</v>
      </c>
      <c r="B375" s="134" t="s">
        <v>3045</v>
      </c>
      <c r="C375" s="22">
        <v>37</v>
      </c>
      <c r="D375" s="22">
        <v>50</v>
      </c>
      <c r="E375" s="24">
        <v>4185.97</v>
      </c>
      <c r="F375" s="35"/>
      <c r="G375" s="36">
        <f t="shared" si="61"/>
        <v>0</v>
      </c>
      <c r="H375" s="24">
        <f t="shared" si="59"/>
        <v>0</v>
      </c>
      <c r="I375" s="24">
        <f t="shared" ref="I375:I399" si="62">H375*$I$10</f>
        <v>0</v>
      </c>
      <c r="J375" s="162"/>
      <c r="K375" s="26"/>
      <c r="L375" s="26">
        <f>IFERROR((VLOOKUP(K375,tenute!D:E,2,FALSE)),0)</f>
        <v>0</v>
      </c>
      <c r="M375" s="26"/>
      <c r="N375" s="26">
        <f>IFERROR((VLOOKUP(M375,guarnizioni!G:H,2,FALSE)),0)</f>
        <v>0</v>
      </c>
      <c r="O375" s="26"/>
      <c r="P375" s="26">
        <f>IFERROR((VLOOKUP(O375,giranti!H:I,2,FALSE)),0)</f>
        <v>0</v>
      </c>
      <c r="Q375" s="26"/>
      <c r="R375" s="26">
        <f>IFERROR((VLOOKUP(Q375,'IP55'!A:C,3,FALSE)),0)</f>
        <v>0</v>
      </c>
      <c r="S375" s="26">
        <f t="shared" si="60"/>
        <v>4185.97</v>
      </c>
      <c r="T375" s="26">
        <f t="shared" si="55"/>
        <v>0</v>
      </c>
    </row>
    <row r="376" spans="1:20" ht="14.25" customHeight="1" x14ac:dyDescent="0.2">
      <c r="A376" s="191">
        <v>5000238000000</v>
      </c>
      <c r="B376" s="134" t="s">
        <v>2369</v>
      </c>
      <c r="C376" s="22">
        <v>3</v>
      </c>
      <c r="D376" s="22">
        <v>4</v>
      </c>
      <c r="E376" s="24">
        <v>2322.33</v>
      </c>
      <c r="F376" s="35"/>
      <c r="G376" s="36">
        <f t="shared" si="61"/>
        <v>0</v>
      </c>
      <c r="H376" s="24">
        <f t="shared" ref="H376:H399" si="63">ROUND(E376*(G376),2)</f>
        <v>0</v>
      </c>
      <c r="I376" s="24">
        <f t="shared" si="62"/>
        <v>0</v>
      </c>
      <c r="J376" s="162"/>
      <c r="K376" s="26"/>
      <c r="L376" s="26">
        <f>IFERROR((VLOOKUP(K376,tenute!D:E,2,FALSE)),0)</f>
        <v>0</v>
      </c>
      <c r="M376" s="26"/>
      <c r="N376" s="26"/>
      <c r="O376" s="26"/>
      <c r="P376" s="26">
        <f>IFERROR((VLOOKUP(O376,giranti!H:I,2,FALSE)),0)</f>
        <v>0</v>
      </c>
      <c r="Q376" s="26"/>
      <c r="R376" s="26">
        <f>IFERROR((VLOOKUP(Q376,'IP55'!A:C,3,FALSE)),0)</f>
        <v>0</v>
      </c>
      <c r="S376" s="26">
        <f t="shared" si="60"/>
        <v>2322.33</v>
      </c>
      <c r="T376" s="26">
        <f t="shared" si="55"/>
        <v>0</v>
      </c>
    </row>
    <row r="377" spans="1:20" ht="14.25" customHeight="1" x14ac:dyDescent="0.2">
      <c r="A377" s="191">
        <v>5000242000000</v>
      </c>
      <c r="B377" s="134" t="s">
        <v>2370</v>
      </c>
      <c r="C377" s="22">
        <v>4</v>
      </c>
      <c r="D377" s="22">
        <v>5.5</v>
      </c>
      <c r="E377" s="24">
        <v>2322.33</v>
      </c>
      <c r="F377" s="35"/>
      <c r="G377" s="36">
        <f t="shared" si="61"/>
        <v>0</v>
      </c>
      <c r="H377" s="24">
        <f t="shared" si="63"/>
        <v>0</v>
      </c>
      <c r="I377" s="24">
        <f t="shared" si="62"/>
        <v>0</v>
      </c>
      <c r="J377" s="162"/>
      <c r="K377" s="26"/>
      <c r="L377" s="26">
        <f>IFERROR((VLOOKUP(K377,tenute!D:E,2,FALSE)),0)</f>
        <v>0</v>
      </c>
      <c r="M377" s="26"/>
      <c r="N377" s="26"/>
      <c r="O377" s="26"/>
      <c r="P377" s="26">
        <f>IFERROR((VLOOKUP(O377,giranti!H:I,2,FALSE)),0)</f>
        <v>0</v>
      </c>
      <c r="Q377" s="26"/>
      <c r="R377" s="26">
        <f>IFERROR((VLOOKUP(Q377,'IP55'!A:C,3,FALSE)),0)</f>
        <v>0</v>
      </c>
      <c r="S377" s="26">
        <f t="shared" si="60"/>
        <v>2322.33</v>
      </c>
      <c r="T377" s="26">
        <f t="shared" si="55"/>
        <v>0</v>
      </c>
    </row>
    <row r="378" spans="1:20" ht="14.25" customHeight="1" x14ac:dyDescent="0.2">
      <c r="A378" s="191">
        <v>5000246000000</v>
      </c>
      <c r="B378" s="134" t="s">
        <v>2371</v>
      </c>
      <c r="C378" s="22">
        <v>5.5</v>
      </c>
      <c r="D378" s="22">
        <v>7.5</v>
      </c>
      <c r="E378" s="24">
        <v>2322.33</v>
      </c>
      <c r="F378" s="35"/>
      <c r="G378" s="36">
        <f t="shared" si="61"/>
        <v>0</v>
      </c>
      <c r="H378" s="24">
        <f t="shared" si="63"/>
        <v>0</v>
      </c>
      <c r="I378" s="24">
        <f t="shared" si="62"/>
        <v>0</v>
      </c>
      <c r="J378" s="162"/>
      <c r="K378" s="26"/>
      <c r="L378" s="26">
        <f>IFERROR((VLOOKUP(K378,tenute!D:E,2,FALSE)),0)</f>
        <v>0</v>
      </c>
      <c r="M378" s="26"/>
      <c r="N378" s="26"/>
      <c r="O378" s="26"/>
      <c r="P378" s="26">
        <f>IFERROR((VLOOKUP(O378,giranti!H:I,2,FALSE)),0)</f>
        <v>0</v>
      </c>
      <c r="Q378" s="26"/>
      <c r="R378" s="26">
        <f>IFERROR((VLOOKUP(Q378,'IP55'!A:C,3,FALSE)),0)</f>
        <v>0</v>
      </c>
      <c r="S378" s="26">
        <f t="shared" si="60"/>
        <v>2322.33</v>
      </c>
      <c r="T378" s="26">
        <f t="shared" ref="T378:T404" si="64">S378*$I$8</f>
        <v>0</v>
      </c>
    </row>
    <row r="379" spans="1:20" ht="14.25" customHeight="1" x14ac:dyDescent="0.2">
      <c r="A379" s="191">
        <v>5000250000000</v>
      </c>
      <c r="B379" s="134" t="s">
        <v>2372</v>
      </c>
      <c r="C379" s="22">
        <v>7.5</v>
      </c>
      <c r="D379" s="22">
        <v>10</v>
      </c>
      <c r="E379" s="24">
        <v>2527.13</v>
      </c>
      <c r="F379" s="35"/>
      <c r="G379" s="36">
        <f t="shared" si="61"/>
        <v>0</v>
      </c>
      <c r="H379" s="24">
        <f t="shared" si="63"/>
        <v>0</v>
      </c>
      <c r="I379" s="24">
        <f t="shared" si="62"/>
        <v>0</v>
      </c>
      <c r="J379" s="162"/>
      <c r="K379" s="26"/>
      <c r="L379" s="26">
        <f>IFERROR((VLOOKUP(K379,tenute!D:E,2,FALSE)),0)</f>
        <v>0</v>
      </c>
      <c r="M379" s="26"/>
      <c r="N379" s="26">
        <f>IFERROR((VLOOKUP(M379,guarnizioni!G:H,2,FALSE)),0)</f>
        <v>0</v>
      </c>
      <c r="O379" s="26"/>
      <c r="P379" s="26">
        <f>IFERROR((VLOOKUP(O379,giranti!H:I,2,FALSE)),0)</f>
        <v>0</v>
      </c>
      <c r="Q379" s="26"/>
      <c r="R379" s="26">
        <f>IFERROR((VLOOKUP(Q379,'IP55'!A:C,3,FALSE)),0)</f>
        <v>0</v>
      </c>
      <c r="S379" s="26">
        <f t="shared" si="60"/>
        <v>2527.13</v>
      </c>
      <c r="T379" s="26">
        <f t="shared" si="64"/>
        <v>0</v>
      </c>
    </row>
    <row r="380" spans="1:20" ht="14.25" customHeight="1" x14ac:dyDescent="0.2">
      <c r="A380" s="191">
        <v>5000254000000</v>
      </c>
      <c r="B380" s="134" t="s">
        <v>2373</v>
      </c>
      <c r="C380" s="22">
        <v>11</v>
      </c>
      <c r="D380" s="22">
        <v>15</v>
      </c>
      <c r="E380" s="24">
        <v>2527.13</v>
      </c>
      <c r="F380" s="35"/>
      <c r="G380" s="36">
        <f t="shared" si="61"/>
        <v>0</v>
      </c>
      <c r="H380" s="24">
        <f t="shared" si="63"/>
        <v>0</v>
      </c>
      <c r="I380" s="24">
        <f t="shared" si="62"/>
        <v>0</v>
      </c>
      <c r="J380" s="162"/>
      <c r="K380" s="26"/>
      <c r="L380" s="26">
        <f>IFERROR((VLOOKUP(K380,tenute!D:E,2,FALSE)),0)</f>
        <v>0</v>
      </c>
      <c r="M380" s="26"/>
      <c r="N380" s="26">
        <f>IFERROR((VLOOKUP(M380,guarnizioni!G:H,2,FALSE)),0)</f>
        <v>0</v>
      </c>
      <c r="O380" s="26"/>
      <c r="P380" s="26">
        <f>IFERROR((VLOOKUP(O380,giranti!H:I,2,FALSE)),0)</f>
        <v>0</v>
      </c>
      <c r="Q380" s="26"/>
      <c r="R380" s="26">
        <f>IFERROR((VLOOKUP(Q380,'IP55'!A:C,3,FALSE)),0)</f>
        <v>0</v>
      </c>
      <c r="S380" s="26">
        <f t="shared" si="60"/>
        <v>2527.13</v>
      </c>
      <c r="T380" s="26">
        <f t="shared" si="64"/>
        <v>0</v>
      </c>
    </row>
    <row r="381" spans="1:20" ht="14.25" customHeight="1" x14ac:dyDescent="0.2">
      <c r="A381" s="191">
        <v>5000256000000</v>
      </c>
      <c r="B381" s="134" t="s">
        <v>2374</v>
      </c>
      <c r="C381" s="22">
        <v>11</v>
      </c>
      <c r="D381" s="22">
        <v>15</v>
      </c>
      <c r="E381" s="24">
        <v>2935.32</v>
      </c>
      <c r="F381" s="35"/>
      <c r="G381" s="36">
        <f t="shared" si="61"/>
        <v>0</v>
      </c>
      <c r="H381" s="24">
        <f t="shared" si="63"/>
        <v>0</v>
      </c>
      <c r="I381" s="24">
        <f t="shared" si="62"/>
        <v>0</v>
      </c>
      <c r="J381" s="162"/>
      <c r="K381" s="26"/>
      <c r="L381" s="26">
        <f>IFERROR((VLOOKUP(K381,tenute!D:E,2,FALSE)),0)</f>
        <v>0</v>
      </c>
      <c r="M381" s="26"/>
      <c r="N381" s="26">
        <f>IFERROR((VLOOKUP(M381,guarnizioni!G:H,2,FALSE)),0)</f>
        <v>0</v>
      </c>
      <c r="O381" s="26"/>
      <c r="P381" s="26">
        <f>IFERROR((VLOOKUP(O381,giranti!H:I,2,FALSE)),0)</f>
        <v>0</v>
      </c>
      <c r="Q381" s="26"/>
      <c r="R381" s="26">
        <f>IFERROR((VLOOKUP(Q381,'IP55'!A:C,3,FALSE)),0)</f>
        <v>0</v>
      </c>
      <c r="S381" s="26">
        <f t="shared" si="60"/>
        <v>2935.32</v>
      </c>
      <c r="T381" s="26">
        <f t="shared" si="64"/>
        <v>0</v>
      </c>
    </row>
    <row r="382" spans="1:20" ht="14.25" customHeight="1" x14ac:dyDescent="0.2">
      <c r="A382" s="191">
        <v>5000258000000</v>
      </c>
      <c r="B382" s="134" t="s">
        <v>2375</v>
      </c>
      <c r="C382" s="22">
        <v>15</v>
      </c>
      <c r="D382" s="22">
        <v>20</v>
      </c>
      <c r="E382" s="24">
        <v>2935.32</v>
      </c>
      <c r="F382" s="35"/>
      <c r="G382" s="36">
        <f t="shared" si="61"/>
        <v>0</v>
      </c>
      <c r="H382" s="24">
        <f t="shared" si="63"/>
        <v>0</v>
      </c>
      <c r="I382" s="24">
        <f t="shared" si="62"/>
        <v>0</v>
      </c>
      <c r="J382" s="162"/>
      <c r="K382" s="26"/>
      <c r="L382" s="26">
        <f>IFERROR((VLOOKUP(K382,tenute!D:E,2,FALSE)),0)</f>
        <v>0</v>
      </c>
      <c r="M382" s="26"/>
      <c r="N382" s="26">
        <f>IFERROR((VLOOKUP(M382,guarnizioni!G:H,2,FALSE)),0)</f>
        <v>0</v>
      </c>
      <c r="O382" s="26"/>
      <c r="P382" s="26">
        <f>IFERROR((VLOOKUP(O382,giranti!H:I,2,FALSE)),0)</f>
        <v>0</v>
      </c>
      <c r="Q382" s="26"/>
      <c r="R382" s="26">
        <f>IFERROR((VLOOKUP(Q382,'IP55'!A:C,3,FALSE)),0)</f>
        <v>0</v>
      </c>
      <c r="S382" s="26">
        <f t="shared" si="60"/>
        <v>2935.32</v>
      </c>
      <c r="T382" s="26">
        <f t="shared" si="64"/>
        <v>0</v>
      </c>
    </row>
    <row r="383" spans="1:20" ht="14.25" customHeight="1" x14ac:dyDescent="0.2">
      <c r="A383" s="191">
        <v>5000260000000</v>
      </c>
      <c r="B383" s="134" t="s">
        <v>2376</v>
      </c>
      <c r="C383" s="22">
        <v>18.5</v>
      </c>
      <c r="D383" s="22">
        <v>25</v>
      </c>
      <c r="E383" s="24">
        <v>2935.32</v>
      </c>
      <c r="F383" s="35"/>
      <c r="G383" s="36">
        <f t="shared" si="61"/>
        <v>0</v>
      </c>
      <c r="H383" s="24">
        <f t="shared" si="63"/>
        <v>0</v>
      </c>
      <c r="I383" s="24">
        <f t="shared" si="62"/>
        <v>0</v>
      </c>
      <c r="J383" s="162"/>
      <c r="K383" s="26"/>
      <c r="L383" s="26">
        <f>IFERROR((VLOOKUP(K383,tenute!D:E,2,FALSE)),0)</f>
        <v>0</v>
      </c>
      <c r="M383" s="26"/>
      <c r="N383" s="26">
        <f>IFERROR((VLOOKUP(M383,guarnizioni!G:H,2,FALSE)),0)</f>
        <v>0</v>
      </c>
      <c r="O383" s="26"/>
      <c r="P383" s="26">
        <f>IFERROR((VLOOKUP(O383,giranti!H:I,2,FALSE)),0)</f>
        <v>0</v>
      </c>
      <c r="Q383" s="26"/>
      <c r="R383" s="26">
        <f>IFERROR((VLOOKUP(Q383,'IP55'!A:C,3,FALSE)),0)</f>
        <v>0</v>
      </c>
      <c r="S383" s="26">
        <f t="shared" si="60"/>
        <v>2935.32</v>
      </c>
      <c r="T383" s="26">
        <f t="shared" si="64"/>
        <v>0</v>
      </c>
    </row>
    <row r="384" spans="1:20" ht="14.25" customHeight="1" x14ac:dyDescent="0.2">
      <c r="A384" s="191">
        <v>5000262000000</v>
      </c>
      <c r="B384" s="134" t="s">
        <v>2377</v>
      </c>
      <c r="C384" s="22">
        <v>22</v>
      </c>
      <c r="D384" s="22">
        <v>30</v>
      </c>
      <c r="E384" s="24">
        <v>4575.6899999999996</v>
      </c>
      <c r="F384" s="35"/>
      <c r="G384" s="36">
        <f t="shared" si="61"/>
        <v>0</v>
      </c>
      <c r="H384" s="24">
        <f t="shared" si="63"/>
        <v>0</v>
      </c>
      <c r="I384" s="24">
        <f t="shared" si="62"/>
        <v>0</v>
      </c>
      <c r="J384" s="162"/>
      <c r="K384" s="26"/>
      <c r="L384" s="26">
        <f>IFERROR((VLOOKUP(K384,tenute!D:E,2,FALSE)),0)</f>
        <v>0</v>
      </c>
      <c r="M384" s="26"/>
      <c r="N384" s="26">
        <f>IFERROR((VLOOKUP(M384,guarnizioni!G:H,2,FALSE)),0)</f>
        <v>0</v>
      </c>
      <c r="O384" s="26"/>
      <c r="P384" s="26">
        <f>IFERROR((VLOOKUP(O384,giranti!H:I,2,FALSE)),0)</f>
        <v>0</v>
      </c>
      <c r="Q384" s="26"/>
      <c r="R384" s="26">
        <f>IFERROR((VLOOKUP(Q384,'IP55'!A:C,3,FALSE)),0)</f>
        <v>0</v>
      </c>
      <c r="S384" s="26">
        <f t="shared" si="60"/>
        <v>4575.6899999999996</v>
      </c>
      <c r="T384" s="26">
        <f t="shared" si="64"/>
        <v>0</v>
      </c>
    </row>
    <row r="385" spans="1:20" ht="14.25" customHeight="1" x14ac:dyDescent="0.2">
      <c r="A385" s="191">
        <v>5000264000000</v>
      </c>
      <c r="B385" s="134" t="s">
        <v>2378</v>
      </c>
      <c r="C385" s="22">
        <v>30</v>
      </c>
      <c r="D385" s="22">
        <v>40</v>
      </c>
      <c r="E385" s="24">
        <v>4575.6899999999996</v>
      </c>
      <c r="F385" s="35"/>
      <c r="G385" s="36">
        <f t="shared" si="61"/>
        <v>0</v>
      </c>
      <c r="H385" s="24">
        <f t="shared" si="63"/>
        <v>0</v>
      </c>
      <c r="I385" s="24">
        <f t="shared" si="62"/>
        <v>0</v>
      </c>
      <c r="J385" s="162"/>
      <c r="K385" s="26"/>
      <c r="L385" s="26">
        <f>IFERROR((VLOOKUP(K385,tenute!D:E,2,FALSE)),0)</f>
        <v>0</v>
      </c>
      <c r="M385" s="26"/>
      <c r="N385" s="26">
        <f>IFERROR((VLOOKUP(M385,guarnizioni!G:H,2,FALSE)),0)</f>
        <v>0</v>
      </c>
      <c r="O385" s="26"/>
      <c r="P385" s="26">
        <f>IFERROR((VLOOKUP(O385,giranti!H:I,2,FALSE)),0)</f>
        <v>0</v>
      </c>
      <c r="Q385" s="26"/>
      <c r="R385" s="26">
        <f>IFERROR((VLOOKUP(Q385,'IP55'!A:C,3,FALSE)),0)</f>
        <v>0</v>
      </c>
      <c r="S385" s="26">
        <f t="shared" si="60"/>
        <v>4575.6899999999996</v>
      </c>
      <c r="T385" s="26">
        <f t="shared" si="64"/>
        <v>0</v>
      </c>
    </row>
    <row r="386" spans="1:20" ht="14.25" customHeight="1" x14ac:dyDescent="0.2">
      <c r="A386" s="191">
        <v>5000266000000</v>
      </c>
      <c r="B386" s="134" t="s">
        <v>2379</v>
      </c>
      <c r="C386" s="22">
        <v>37</v>
      </c>
      <c r="D386" s="22">
        <v>50</v>
      </c>
      <c r="E386" s="24">
        <v>4575.6899999999996</v>
      </c>
      <c r="F386" s="35"/>
      <c r="G386" s="36">
        <f t="shared" si="61"/>
        <v>0</v>
      </c>
      <c r="H386" s="24">
        <f t="shared" si="63"/>
        <v>0</v>
      </c>
      <c r="I386" s="24">
        <f t="shared" si="62"/>
        <v>0</v>
      </c>
      <c r="J386" s="162"/>
      <c r="K386" s="26"/>
      <c r="L386" s="26">
        <f>IFERROR((VLOOKUP(K386,tenute!D:E,2,FALSE)),0)</f>
        <v>0</v>
      </c>
      <c r="M386" s="26"/>
      <c r="N386" s="26">
        <f>IFERROR((VLOOKUP(M386,guarnizioni!G:H,2,FALSE)),0)</f>
        <v>0</v>
      </c>
      <c r="O386" s="26"/>
      <c r="P386" s="26">
        <f>IFERROR((VLOOKUP(O386,giranti!H:I,2,FALSE)),0)</f>
        <v>0</v>
      </c>
      <c r="Q386" s="26"/>
      <c r="R386" s="26">
        <f>IFERROR((VLOOKUP(Q386,'IP55'!A:C,3,FALSE)),0)</f>
        <v>0</v>
      </c>
      <c r="S386" s="26">
        <f t="shared" si="60"/>
        <v>4575.6899999999996</v>
      </c>
      <c r="T386" s="26">
        <f t="shared" si="64"/>
        <v>0</v>
      </c>
    </row>
    <row r="387" spans="1:20" ht="14.25" customHeight="1" x14ac:dyDescent="0.2">
      <c r="A387" s="191">
        <v>5000268000000</v>
      </c>
      <c r="B387" s="134" t="s">
        <v>2380</v>
      </c>
      <c r="C387" s="22">
        <v>5.5</v>
      </c>
      <c r="D387" s="22">
        <v>7.5</v>
      </c>
      <c r="E387" s="24">
        <v>2771.27</v>
      </c>
      <c r="F387" s="35"/>
      <c r="G387" s="36">
        <f t="shared" si="61"/>
        <v>0</v>
      </c>
      <c r="H387" s="24">
        <f t="shared" si="63"/>
        <v>0</v>
      </c>
      <c r="I387" s="24">
        <f t="shared" si="62"/>
        <v>0</v>
      </c>
      <c r="J387" s="162"/>
      <c r="K387" s="26"/>
      <c r="L387" s="26">
        <f>IFERROR((VLOOKUP(K387,tenute!D:E,2,FALSE)),0)</f>
        <v>0</v>
      </c>
      <c r="M387" s="26"/>
      <c r="N387" s="26">
        <f>IFERROR((VLOOKUP(M387,guarnizioni!G:H,2,FALSE)),0)</f>
        <v>0</v>
      </c>
      <c r="O387" s="26"/>
      <c r="P387" s="26">
        <f>IFERROR((VLOOKUP(O387,giranti!H:I,2,FALSE)),0)</f>
        <v>0</v>
      </c>
      <c r="Q387" s="26"/>
      <c r="R387" s="26">
        <f>IFERROR((VLOOKUP(Q387,'IP55'!A:C,3,FALSE)),0)</f>
        <v>0</v>
      </c>
      <c r="S387" s="26">
        <f t="shared" si="60"/>
        <v>2771.27</v>
      </c>
      <c r="T387" s="26">
        <f t="shared" si="64"/>
        <v>0</v>
      </c>
    </row>
    <row r="388" spans="1:20" ht="14.25" customHeight="1" x14ac:dyDescent="0.2">
      <c r="A388" s="191">
        <v>5000270000000</v>
      </c>
      <c r="B388" s="134" t="s">
        <v>2381</v>
      </c>
      <c r="C388" s="22">
        <v>7.5</v>
      </c>
      <c r="D388" s="22">
        <v>10</v>
      </c>
      <c r="E388" s="24">
        <v>2771.27</v>
      </c>
      <c r="F388" s="35"/>
      <c r="G388" s="36">
        <f t="shared" si="61"/>
        <v>0</v>
      </c>
      <c r="H388" s="24">
        <f t="shared" si="63"/>
        <v>0</v>
      </c>
      <c r="I388" s="24">
        <f t="shared" si="62"/>
        <v>0</v>
      </c>
      <c r="J388" s="162"/>
      <c r="K388" s="26"/>
      <c r="L388" s="26">
        <f>IFERROR((VLOOKUP(K388,tenute!D:E,2,FALSE)),0)</f>
        <v>0</v>
      </c>
      <c r="M388" s="26"/>
      <c r="N388" s="26">
        <f>IFERROR((VLOOKUP(M388,guarnizioni!G:H,2,FALSE)),0)</f>
        <v>0</v>
      </c>
      <c r="O388" s="26"/>
      <c r="P388" s="26">
        <f>IFERROR((VLOOKUP(O388,giranti!H:I,2,FALSE)),0)</f>
        <v>0</v>
      </c>
      <c r="Q388" s="26"/>
      <c r="R388" s="26">
        <f>IFERROR((VLOOKUP(Q388,'IP55'!A:C,3,FALSE)),0)</f>
        <v>0</v>
      </c>
      <c r="S388" s="26">
        <f t="shared" si="60"/>
        <v>2771.27</v>
      </c>
      <c r="T388" s="26">
        <f t="shared" si="64"/>
        <v>0</v>
      </c>
    </row>
    <row r="389" spans="1:20" ht="14.25" customHeight="1" x14ac:dyDescent="0.2">
      <c r="A389" s="191">
        <v>5000272000000</v>
      </c>
      <c r="B389" s="134" t="s">
        <v>2382</v>
      </c>
      <c r="C389" s="22">
        <v>11</v>
      </c>
      <c r="D389" s="22">
        <v>15</v>
      </c>
      <c r="E389" s="24">
        <v>2771.27</v>
      </c>
      <c r="F389" s="35"/>
      <c r="G389" s="36">
        <f t="shared" si="61"/>
        <v>0</v>
      </c>
      <c r="H389" s="24">
        <f t="shared" si="63"/>
        <v>0</v>
      </c>
      <c r="I389" s="24">
        <f t="shared" si="62"/>
        <v>0</v>
      </c>
      <c r="J389" s="162"/>
      <c r="K389" s="26"/>
      <c r="L389" s="26">
        <f>IFERROR((VLOOKUP(K389,tenute!D:E,2,FALSE)),0)</f>
        <v>0</v>
      </c>
      <c r="M389" s="26"/>
      <c r="N389" s="26">
        <f>IFERROR((VLOOKUP(M389,guarnizioni!G:H,2,FALSE)),0)</f>
        <v>0</v>
      </c>
      <c r="O389" s="26"/>
      <c r="P389" s="26">
        <f>IFERROR((VLOOKUP(O389,giranti!H:I,2,FALSE)),0)</f>
        <v>0</v>
      </c>
      <c r="Q389" s="26"/>
      <c r="R389" s="26">
        <f>IFERROR((VLOOKUP(Q389,'IP55'!A:C,3,FALSE)),0)</f>
        <v>0</v>
      </c>
      <c r="S389" s="26">
        <f t="shared" si="60"/>
        <v>2771.27</v>
      </c>
      <c r="T389" s="26">
        <f t="shared" si="64"/>
        <v>0</v>
      </c>
    </row>
    <row r="390" spans="1:20" ht="14.25" customHeight="1" x14ac:dyDescent="0.2">
      <c r="A390" s="191">
        <v>5000274000000</v>
      </c>
      <c r="B390" s="134" t="s">
        <v>2383</v>
      </c>
      <c r="C390" s="22">
        <v>11</v>
      </c>
      <c r="D390" s="22">
        <v>15</v>
      </c>
      <c r="E390" s="24">
        <v>2771.27</v>
      </c>
      <c r="F390" s="35"/>
      <c r="G390" s="36">
        <f t="shared" si="61"/>
        <v>0</v>
      </c>
      <c r="H390" s="24">
        <f t="shared" si="63"/>
        <v>0</v>
      </c>
      <c r="I390" s="24">
        <f t="shared" si="62"/>
        <v>0</v>
      </c>
      <c r="J390" s="162"/>
      <c r="K390" s="26"/>
      <c r="L390" s="26">
        <f>IFERROR((VLOOKUP(K390,tenute!D:E,2,FALSE)),0)</f>
        <v>0</v>
      </c>
      <c r="M390" s="26"/>
      <c r="N390" s="26">
        <f>IFERROR((VLOOKUP(M390,guarnizioni!G:H,2,FALSE)),0)</f>
        <v>0</v>
      </c>
      <c r="O390" s="26"/>
      <c r="P390" s="26">
        <f>IFERROR((VLOOKUP(O390,giranti!H:I,2,FALSE)),0)</f>
        <v>0</v>
      </c>
      <c r="Q390" s="26"/>
      <c r="R390" s="26">
        <f>IFERROR((VLOOKUP(Q390,'IP55'!A:C,3,FALSE)),0)</f>
        <v>0</v>
      </c>
      <c r="S390" s="26">
        <f t="shared" si="60"/>
        <v>2771.27</v>
      </c>
      <c r="T390" s="26">
        <f t="shared" si="64"/>
        <v>0</v>
      </c>
    </row>
    <row r="391" spans="1:20" ht="14.25" customHeight="1" x14ac:dyDescent="0.2">
      <c r="A391" s="191">
        <v>5000276000000</v>
      </c>
      <c r="B391" s="134" t="s">
        <v>2384</v>
      </c>
      <c r="C391" s="22">
        <v>15</v>
      </c>
      <c r="D391" s="22">
        <v>20</v>
      </c>
      <c r="E391" s="24">
        <v>2771.27</v>
      </c>
      <c r="F391" s="35"/>
      <c r="G391" s="36">
        <f t="shared" si="61"/>
        <v>0</v>
      </c>
      <c r="H391" s="24">
        <f t="shared" si="63"/>
        <v>0</v>
      </c>
      <c r="I391" s="24">
        <f t="shared" si="62"/>
        <v>0</v>
      </c>
      <c r="J391" s="162"/>
      <c r="K391" s="26"/>
      <c r="L391" s="26">
        <f>IFERROR((VLOOKUP(K391,tenute!D:E,2,FALSE)),0)</f>
        <v>0</v>
      </c>
      <c r="M391" s="26"/>
      <c r="N391" s="26">
        <f>IFERROR((VLOOKUP(M391,guarnizioni!G:H,2,FALSE)),0)</f>
        <v>0</v>
      </c>
      <c r="O391" s="26"/>
      <c r="P391" s="26">
        <f>IFERROR((VLOOKUP(O391,giranti!H:I,2,FALSE)),0)</f>
        <v>0</v>
      </c>
      <c r="Q391" s="26"/>
      <c r="R391" s="26">
        <f>IFERROR((VLOOKUP(Q391,'IP55'!A:C,3,FALSE)),0)</f>
        <v>0</v>
      </c>
      <c r="S391" s="26">
        <f t="shared" si="60"/>
        <v>2771.27</v>
      </c>
      <c r="T391" s="26">
        <f t="shared" si="64"/>
        <v>0</v>
      </c>
    </row>
    <row r="392" spans="1:20" ht="14.25" customHeight="1" x14ac:dyDescent="0.2">
      <c r="A392" s="191">
        <v>5000278000000</v>
      </c>
      <c r="B392" s="134" t="s">
        <v>2385</v>
      </c>
      <c r="C392" s="22">
        <v>18.5</v>
      </c>
      <c r="D392" s="22">
        <v>25</v>
      </c>
      <c r="E392" s="24">
        <v>4336.41</v>
      </c>
      <c r="F392" s="35"/>
      <c r="G392" s="36">
        <f t="shared" si="61"/>
        <v>0</v>
      </c>
      <c r="H392" s="24">
        <f t="shared" si="63"/>
        <v>0</v>
      </c>
      <c r="I392" s="24">
        <f t="shared" si="62"/>
        <v>0</v>
      </c>
      <c r="J392" s="162"/>
      <c r="K392" s="26"/>
      <c r="L392" s="26">
        <f>IFERROR((VLOOKUP(K392,tenute!D:E,2,FALSE)),0)</f>
        <v>0</v>
      </c>
      <c r="M392" s="26"/>
      <c r="N392" s="26">
        <f>IFERROR((VLOOKUP(M392,guarnizioni!G:H,2,FALSE)),0)</f>
        <v>0</v>
      </c>
      <c r="O392" s="26"/>
      <c r="P392" s="26">
        <f>IFERROR((VLOOKUP(O392,giranti!H:I,2,FALSE)),0)</f>
        <v>0</v>
      </c>
      <c r="Q392" s="26"/>
      <c r="R392" s="26">
        <f>IFERROR((VLOOKUP(Q392,'IP55'!A:C,3,FALSE)),0)</f>
        <v>0</v>
      </c>
      <c r="S392" s="26">
        <f t="shared" si="60"/>
        <v>4336.41</v>
      </c>
      <c r="T392" s="26">
        <f t="shared" si="64"/>
        <v>0</v>
      </c>
    </row>
    <row r="393" spans="1:20" ht="14.25" customHeight="1" x14ac:dyDescent="0.2">
      <c r="A393" s="191">
        <v>5000280000000</v>
      </c>
      <c r="B393" s="134" t="s">
        <v>2386</v>
      </c>
      <c r="C393" s="22">
        <v>22</v>
      </c>
      <c r="D393" s="22">
        <v>30</v>
      </c>
      <c r="E393" s="24">
        <v>4336.41</v>
      </c>
      <c r="F393" s="35"/>
      <c r="G393" s="36">
        <f t="shared" si="61"/>
        <v>0</v>
      </c>
      <c r="H393" s="24">
        <f t="shared" si="63"/>
        <v>0</v>
      </c>
      <c r="I393" s="24">
        <f t="shared" si="62"/>
        <v>0</v>
      </c>
      <c r="J393" s="162"/>
      <c r="K393" s="26"/>
      <c r="L393" s="26">
        <f>IFERROR((VLOOKUP(K393,tenute!D:E,2,FALSE)),0)</f>
        <v>0</v>
      </c>
      <c r="M393" s="26"/>
      <c r="N393" s="26">
        <f>IFERROR((VLOOKUP(M393,guarnizioni!G:H,2,FALSE)),0)</f>
        <v>0</v>
      </c>
      <c r="O393" s="26"/>
      <c r="P393" s="26">
        <f>IFERROR((VLOOKUP(O393,giranti!H:I,2,FALSE)),0)</f>
        <v>0</v>
      </c>
      <c r="Q393" s="26"/>
      <c r="R393" s="26">
        <f>IFERROR((VLOOKUP(Q393,'IP55'!A:C,3,FALSE)),0)</f>
        <v>0</v>
      </c>
      <c r="S393" s="26">
        <f t="shared" si="60"/>
        <v>4336.41</v>
      </c>
      <c r="T393" s="26">
        <f t="shared" si="64"/>
        <v>0</v>
      </c>
    </row>
    <row r="394" spans="1:20" ht="14.25" customHeight="1" x14ac:dyDescent="0.2">
      <c r="A394" s="191">
        <v>5000282000000</v>
      </c>
      <c r="B394" s="134" t="s">
        <v>2387</v>
      </c>
      <c r="C394" s="22">
        <v>30</v>
      </c>
      <c r="D394" s="22">
        <v>40</v>
      </c>
      <c r="E394" s="24">
        <v>4336.41</v>
      </c>
      <c r="F394" s="35"/>
      <c r="G394" s="36">
        <f t="shared" si="61"/>
        <v>0</v>
      </c>
      <c r="H394" s="24">
        <f t="shared" si="63"/>
        <v>0</v>
      </c>
      <c r="I394" s="24">
        <f t="shared" si="62"/>
        <v>0</v>
      </c>
      <c r="J394" s="162"/>
      <c r="K394" s="26"/>
      <c r="L394" s="26">
        <f>IFERROR((VLOOKUP(K394,tenute!D:E,2,FALSE)),0)</f>
        <v>0</v>
      </c>
      <c r="M394" s="26"/>
      <c r="N394" s="26">
        <f>IFERROR((VLOOKUP(M394,guarnizioni!G:H,2,FALSE)),0)</f>
        <v>0</v>
      </c>
      <c r="O394" s="26"/>
      <c r="P394" s="26">
        <f>IFERROR((VLOOKUP(O394,giranti!H:I,2,FALSE)),0)</f>
        <v>0</v>
      </c>
      <c r="Q394" s="26"/>
      <c r="R394" s="26">
        <f>IFERROR((VLOOKUP(Q394,'IP55'!A:C,3,FALSE)),0)</f>
        <v>0</v>
      </c>
      <c r="S394" s="26">
        <f t="shared" si="60"/>
        <v>4336.41</v>
      </c>
      <c r="T394" s="26">
        <f t="shared" si="64"/>
        <v>0</v>
      </c>
    </row>
    <row r="395" spans="1:20" ht="14.25" customHeight="1" x14ac:dyDescent="0.2">
      <c r="A395" s="191">
        <v>5000284000000</v>
      </c>
      <c r="B395" s="134" t="s">
        <v>2388</v>
      </c>
      <c r="C395" s="22">
        <v>37</v>
      </c>
      <c r="D395" s="22">
        <v>50</v>
      </c>
      <c r="E395" s="24">
        <v>4838.41</v>
      </c>
      <c r="F395" s="35"/>
      <c r="G395" s="36">
        <f t="shared" si="61"/>
        <v>0</v>
      </c>
      <c r="H395" s="24">
        <f t="shared" si="63"/>
        <v>0</v>
      </c>
      <c r="I395" s="24">
        <f t="shared" si="62"/>
        <v>0</v>
      </c>
      <c r="J395" s="162"/>
      <c r="K395" s="26"/>
      <c r="L395" s="26">
        <f>IFERROR((VLOOKUP(K395,tenute!D:E,2,FALSE)),0)</f>
        <v>0</v>
      </c>
      <c r="M395" s="26"/>
      <c r="N395" s="26">
        <f>IFERROR((VLOOKUP(M395,guarnizioni!G:H,2,FALSE)),0)</f>
        <v>0</v>
      </c>
      <c r="O395" s="26"/>
      <c r="P395" s="26">
        <f>IFERROR((VLOOKUP(O395,giranti!H:I,2,FALSE)),0)</f>
        <v>0</v>
      </c>
      <c r="Q395" s="26"/>
      <c r="R395" s="26">
        <f>IFERROR((VLOOKUP(Q395,'IP55'!A:C,3,FALSE)),0)</f>
        <v>0</v>
      </c>
      <c r="S395" s="26">
        <f t="shared" si="60"/>
        <v>4838.41</v>
      </c>
      <c r="T395" s="26">
        <f t="shared" si="64"/>
        <v>0</v>
      </c>
    </row>
    <row r="396" spans="1:20" ht="14.25" customHeight="1" x14ac:dyDescent="0.2">
      <c r="A396" s="191">
        <v>5000286000000</v>
      </c>
      <c r="B396" s="134" t="s">
        <v>2389</v>
      </c>
      <c r="C396" s="22">
        <v>45</v>
      </c>
      <c r="D396" s="22">
        <v>60</v>
      </c>
      <c r="E396" s="24">
        <v>4838.41</v>
      </c>
      <c r="F396" s="35"/>
      <c r="G396" s="36">
        <f t="shared" si="61"/>
        <v>0</v>
      </c>
      <c r="H396" s="24">
        <f t="shared" si="63"/>
        <v>0</v>
      </c>
      <c r="I396" s="24">
        <f t="shared" si="62"/>
        <v>0</v>
      </c>
      <c r="J396" s="162"/>
      <c r="K396" s="26"/>
      <c r="L396" s="26">
        <f>IFERROR((VLOOKUP(K396,tenute!D:E,2,FALSE)),0)</f>
        <v>0</v>
      </c>
      <c r="M396" s="26"/>
      <c r="N396" s="26">
        <f>IFERROR((VLOOKUP(M396,guarnizioni!G:H,2,FALSE)),0)</f>
        <v>0</v>
      </c>
      <c r="O396" s="26"/>
      <c r="P396" s="26">
        <f>IFERROR((VLOOKUP(O396,giranti!H:I,2,FALSE)),0)</f>
        <v>0</v>
      </c>
      <c r="Q396" s="26"/>
      <c r="R396" s="26">
        <f>IFERROR((VLOOKUP(Q396,'IP55'!A:C,3,FALSE)),0)</f>
        <v>0</v>
      </c>
      <c r="S396" s="26">
        <f t="shared" si="60"/>
        <v>4838.41</v>
      </c>
      <c r="T396" s="26">
        <f t="shared" si="64"/>
        <v>0</v>
      </c>
    </row>
    <row r="397" spans="1:20" ht="14.25" customHeight="1" x14ac:dyDescent="0.2">
      <c r="A397" s="191">
        <v>5000288000000</v>
      </c>
      <c r="B397" s="134" t="s">
        <v>2390</v>
      </c>
      <c r="C397" s="22">
        <v>55</v>
      </c>
      <c r="D397" s="22">
        <v>75</v>
      </c>
      <c r="E397" s="24">
        <v>4838.41</v>
      </c>
      <c r="F397" s="35"/>
      <c r="G397" s="36">
        <f t="shared" si="61"/>
        <v>0</v>
      </c>
      <c r="H397" s="24">
        <f t="shared" si="63"/>
        <v>0</v>
      </c>
      <c r="I397" s="24">
        <f t="shared" si="62"/>
        <v>0</v>
      </c>
      <c r="J397" s="162"/>
      <c r="K397" s="26"/>
      <c r="L397" s="26">
        <f>IFERROR((VLOOKUP(K397,tenute!D:E,2,FALSE)),0)</f>
        <v>0</v>
      </c>
      <c r="M397" s="26"/>
      <c r="N397" s="26">
        <f>IFERROR((VLOOKUP(M397,guarnizioni!G:H,2,FALSE)),0)</f>
        <v>0</v>
      </c>
      <c r="O397" s="26"/>
      <c r="P397" s="26">
        <f>IFERROR((VLOOKUP(O397,giranti!H:I,2,FALSE)),0)</f>
        <v>0</v>
      </c>
      <c r="Q397" s="26"/>
      <c r="R397" s="26">
        <f>IFERROR((VLOOKUP(Q397,'IP55'!A:C,3,FALSE)),0)</f>
        <v>0</v>
      </c>
      <c r="S397" s="26">
        <f t="shared" si="60"/>
        <v>4838.41</v>
      </c>
      <c r="T397" s="26">
        <f t="shared" si="64"/>
        <v>0</v>
      </c>
    </row>
    <row r="398" spans="1:20" ht="14.25" customHeight="1" x14ac:dyDescent="0.2">
      <c r="A398" s="191">
        <v>5000290000000</v>
      </c>
      <c r="B398" s="134" t="s">
        <v>2391</v>
      </c>
      <c r="C398" s="22">
        <v>18.5</v>
      </c>
      <c r="D398" s="22">
        <v>25</v>
      </c>
      <c r="E398" s="24">
        <v>4686.6899999999996</v>
      </c>
      <c r="F398" s="35"/>
      <c r="G398" s="36">
        <f t="shared" si="61"/>
        <v>0</v>
      </c>
      <c r="H398" s="24">
        <f t="shared" si="63"/>
        <v>0</v>
      </c>
      <c r="I398" s="24">
        <f t="shared" si="62"/>
        <v>0</v>
      </c>
      <c r="J398" s="162"/>
      <c r="K398" s="26"/>
      <c r="L398" s="26">
        <f>IFERROR((VLOOKUP(K398,tenute!D:E,2,FALSE)),0)</f>
        <v>0</v>
      </c>
      <c r="M398" s="26"/>
      <c r="N398" s="26">
        <f>IFERROR((VLOOKUP(M398,guarnizioni!G:H,2,FALSE)),0)</f>
        <v>0</v>
      </c>
      <c r="O398" s="26"/>
      <c r="P398" s="26">
        <f>IFERROR((VLOOKUP(O398,giranti!H:I,2,FALSE)),0)</f>
        <v>0</v>
      </c>
      <c r="Q398" s="26"/>
      <c r="R398" s="26">
        <f>IFERROR((VLOOKUP(Q398,'IP55'!A:C,3,FALSE)),0)</f>
        <v>0</v>
      </c>
      <c r="S398" s="26">
        <f t="shared" si="60"/>
        <v>4686.6899999999996</v>
      </c>
      <c r="T398" s="26">
        <f t="shared" si="64"/>
        <v>0</v>
      </c>
    </row>
    <row r="399" spans="1:20" ht="14.25" customHeight="1" x14ac:dyDescent="0.2">
      <c r="A399" s="191">
        <v>5000292000000</v>
      </c>
      <c r="B399" s="134" t="s">
        <v>2392</v>
      </c>
      <c r="C399" s="22">
        <v>22</v>
      </c>
      <c r="D399" s="22">
        <v>30</v>
      </c>
      <c r="E399" s="24">
        <v>4686.6899999999996</v>
      </c>
      <c r="F399" s="35"/>
      <c r="G399" s="36">
        <f t="shared" si="61"/>
        <v>0</v>
      </c>
      <c r="H399" s="24">
        <f t="shared" si="63"/>
        <v>0</v>
      </c>
      <c r="I399" s="24">
        <f t="shared" si="62"/>
        <v>0</v>
      </c>
      <c r="J399" s="162"/>
      <c r="K399" s="26"/>
      <c r="L399" s="26">
        <f>IFERROR((VLOOKUP(K399,tenute!D:E,2,FALSE)),0)</f>
        <v>0</v>
      </c>
      <c r="M399" s="26"/>
      <c r="N399" s="26">
        <f>IFERROR((VLOOKUP(M399,guarnizioni!G:H,2,FALSE)),0)</f>
        <v>0</v>
      </c>
      <c r="O399" s="26"/>
      <c r="P399" s="26">
        <f>IFERROR((VLOOKUP(O399,giranti!H:I,2,FALSE)),0)</f>
        <v>0</v>
      </c>
      <c r="Q399" s="26"/>
      <c r="R399" s="26">
        <f>IFERROR((VLOOKUP(Q399,'IP55'!A:C,3,FALSE)),0)</f>
        <v>0</v>
      </c>
      <c r="S399" s="26">
        <f t="shared" si="60"/>
        <v>4686.6899999999996</v>
      </c>
      <c r="T399" s="26">
        <f t="shared" si="64"/>
        <v>0</v>
      </c>
    </row>
    <row r="400" spans="1:20" ht="14.25" customHeight="1" x14ac:dyDescent="0.2">
      <c r="A400" s="191">
        <v>5000294100000</v>
      </c>
      <c r="B400" s="134" t="s">
        <v>6892</v>
      </c>
      <c r="C400" s="22">
        <v>30</v>
      </c>
      <c r="D400" s="22">
        <v>40</v>
      </c>
      <c r="E400" s="24">
        <v>4686.6899999999996</v>
      </c>
      <c r="F400" s="35"/>
      <c r="G400" s="36">
        <f t="shared" si="61"/>
        <v>0</v>
      </c>
      <c r="H400" s="24">
        <f>ROUND(E400*(G400),2)</f>
        <v>0</v>
      </c>
      <c r="I400" s="24">
        <f>H400*$I$10</f>
        <v>0</v>
      </c>
      <c r="J400" s="162"/>
      <c r="K400" s="26"/>
      <c r="L400" s="26">
        <f>IFERROR((VLOOKUP(K400,tenute!D:E,2,FALSE)),0)</f>
        <v>0</v>
      </c>
      <c r="M400" s="26"/>
      <c r="N400" s="26">
        <f>IFERROR((VLOOKUP(M400,guarnizioni!G:H,2,FALSE)),0)</f>
        <v>0</v>
      </c>
      <c r="O400" s="26"/>
      <c r="P400" s="26">
        <f>IFERROR((VLOOKUP(O400,giranti!H:I,2,FALSE)),0)</f>
        <v>0</v>
      </c>
      <c r="Q400" s="26"/>
      <c r="R400" s="26">
        <f>IFERROR((VLOOKUP(Q400,'IP55'!A:C,3,FALSE)),0)</f>
        <v>0</v>
      </c>
      <c r="S400" s="26">
        <f t="shared" si="60"/>
        <v>4686.6899999999996</v>
      </c>
      <c r="T400" s="26">
        <f t="shared" si="64"/>
        <v>0</v>
      </c>
    </row>
    <row r="401" spans="1:20" ht="14.25" customHeight="1" x14ac:dyDescent="0.2">
      <c r="A401" s="191">
        <v>5000296100000</v>
      </c>
      <c r="B401" s="134" t="s">
        <v>6893</v>
      </c>
      <c r="C401" s="22">
        <v>37</v>
      </c>
      <c r="D401" s="22">
        <v>50</v>
      </c>
      <c r="E401" s="24">
        <v>4686.6899999999996</v>
      </c>
      <c r="F401" s="35"/>
      <c r="G401" s="36">
        <f t="shared" si="61"/>
        <v>0</v>
      </c>
      <c r="H401" s="24">
        <f>ROUND(E401*(G401),2)</f>
        <v>0</v>
      </c>
      <c r="I401" s="24">
        <f>H401*$I$10</f>
        <v>0</v>
      </c>
      <c r="J401" s="162"/>
      <c r="K401" s="26"/>
      <c r="L401" s="26">
        <f>IFERROR((VLOOKUP(K401,tenute!D:E,2,FALSE)),0)</f>
        <v>0</v>
      </c>
      <c r="M401" s="26"/>
      <c r="N401" s="26">
        <f>IFERROR((VLOOKUP(M401,guarnizioni!G:H,2,FALSE)),0)</f>
        <v>0</v>
      </c>
      <c r="O401" s="26"/>
      <c r="P401" s="26">
        <f>IFERROR((VLOOKUP(O401,giranti!H:I,2,FALSE)),0)</f>
        <v>0</v>
      </c>
      <c r="Q401" s="26"/>
      <c r="R401" s="26">
        <f>IFERROR((VLOOKUP(Q401,'IP55'!A:C,3,FALSE)),0)</f>
        <v>0</v>
      </c>
      <c r="S401" s="26">
        <f t="shared" si="60"/>
        <v>4686.6899999999996</v>
      </c>
      <c r="T401" s="26">
        <f t="shared" si="64"/>
        <v>0</v>
      </c>
    </row>
    <row r="402" spans="1:20" ht="14.25" customHeight="1" x14ac:dyDescent="0.2">
      <c r="A402" s="191">
        <v>5000298000000</v>
      </c>
      <c r="B402" s="134" t="s">
        <v>6894</v>
      </c>
      <c r="C402" s="22">
        <v>45</v>
      </c>
      <c r="D402" s="22">
        <v>60</v>
      </c>
      <c r="E402" s="24">
        <v>5929.84</v>
      </c>
      <c r="F402" s="35"/>
      <c r="G402" s="36">
        <f t="shared" si="61"/>
        <v>0</v>
      </c>
      <c r="H402" s="24">
        <f>ROUND(E402*(G402),2)</f>
        <v>0</v>
      </c>
      <c r="I402" s="24">
        <f>H402*$I$10</f>
        <v>0</v>
      </c>
      <c r="J402" s="162"/>
      <c r="K402" s="26"/>
      <c r="L402" s="26">
        <f>IFERROR((VLOOKUP(K402,tenute!D:E,2,FALSE)),0)</f>
        <v>0</v>
      </c>
      <c r="M402" s="26"/>
      <c r="N402" s="26">
        <f>IFERROR((VLOOKUP(M402,guarnizioni!G:H,2,FALSE)),0)</f>
        <v>0</v>
      </c>
      <c r="O402" s="26"/>
      <c r="P402" s="26">
        <f>IFERROR((VLOOKUP(O402,giranti!H:I,2,FALSE)),0)</f>
        <v>0</v>
      </c>
      <c r="Q402" s="26"/>
      <c r="R402" s="26">
        <f>IFERROR((VLOOKUP(Q402,'IP55'!A:C,3,FALSE)),0)</f>
        <v>0</v>
      </c>
      <c r="S402" s="26">
        <f t="shared" si="60"/>
        <v>5929.84</v>
      </c>
      <c r="T402" s="26">
        <f t="shared" si="64"/>
        <v>0</v>
      </c>
    </row>
    <row r="403" spans="1:20" ht="14.25" customHeight="1" x14ac:dyDescent="0.2">
      <c r="A403" s="191">
        <v>5000300100000</v>
      </c>
      <c r="B403" s="134" t="s">
        <v>6896</v>
      </c>
      <c r="C403" s="22">
        <v>55</v>
      </c>
      <c r="D403" s="22">
        <v>75</v>
      </c>
      <c r="E403" s="24">
        <v>5929.84</v>
      </c>
      <c r="F403" s="35"/>
      <c r="G403" s="36">
        <f t="shared" si="61"/>
        <v>0</v>
      </c>
      <c r="H403" s="24">
        <f>ROUND(E403*(G403),2)</f>
        <v>0</v>
      </c>
      <c r="I403" s="24">
        <f>H403*$I$10</f>
        <v>0</v>
      </c>
      <c r="J403" s="162"/>
      <c r="K403" s="26"/>
      <c r="L403" s="26">
        <f>IFERROR((VLOOKUP(K403,tenute!D:E,2,FALSE)),0)</f>
        <v>0</v>
      </c>
      <c r="M403" s="26"/>
      <c r="N403" s="26">
        <f>IFERROR((VLOOKUP(M403,guarnizioni!G:H,2,FALSE)),0)</f>
        <v>0</v>
      </c>
      <c r="O403" s="26"/>
      <c r="P403" s="26">
        <f>IFERROR((VLOOKUP(O403,giranti!H:I,2,FALSE)),0)</f>
        <v>0</v>
      </c>
      <c r="Q403" s="26"/>
      <c r="R403" s="26">
        <f>IFERROR((VLOOKUP(Q403,'IP55'!A:C,3,FALSE)),0)</f>
        <v>0</v>
      </c>
      <c r="S403" s="26">
        <f t="shared" si="60"/>
        <v>5929.84</v>
      </c>
      <c r="T403" s="26">
        <f t="shared" si="64"/>
        <v>0</v>
      </c>
    </row>
    <row r="404" spans="1:20" ht="14.25" customHeight="1" x14ac:dyDescent="0.2">
      <c r="A404" s="191">
        <v>5000302100000</v>
      </c>
      <c r="B404" s="134" t="s">
        <v>6895</v>
      </c>
      <c r="C404" s="22">
        <v>75</v>
      </c>
      <c r="D404" s="22">
        <v>100</v>
      </c>
      <c r="E404" s="24">
        <v>5929.84</v>
      </c>
      <c r="F404" s="35"/>
      <c r="G404" s="36">
        <f t="shared" si="61"/>
        <v>0</v>
      </c>
      <c r="H404" s="24">
        <f>ROUND(E404*(G404),2)</f>
        <v>0</v>
      </c>
      <c r="I404" s="24">
        <f>H404*$I$10</f>
        <v>0</v>
      </c>
      <c r="J404" s="162"/>
      <c r="K404" s="26"/>
      <c r="L404" s="26">
        <f>IFERROR((VLOOKUP(K404,tenute!D:E,2,FALSE)),0)</f>
        <v>0</v>
      </c>
      <c r="M404" s="26"/>
      <c r="N404" s="26">
        <f>IFERROR((VLOOKUP(M404,guarnizioni!G:H,2,FALSE)),0)</f>
        <v>0</v>
      </c>
      <c r="O404" s="26"/>
      <c r="P404" s="26">
        <f>IFERROR((VLOOKUP(O404,giranti!H:I,2,FALSE)),0)</f>
        <v>0</v>
      </c>
      <c r="Q404" s="26"/>
      <c r="R404" s="26">
        <f>IFERROR((VLOOKUP(Q404,'IP55'!A:C,3,FALSE)),0)</f>
        <v>0</v>
      </c>
      <c r="S404" s="26">
        <f t="shared" si="60"/>
        <v>5929.84</v>
      </c>
      <c r="T404" s="26">
        <f t="shared" si="64"/>
        <v>0</v>
      </c>
    </row>
    <row r="405" spans="1:20" s="162" customFormat="1" ht="14.25" customHeight="1" x14ac:dyDescent="0.2">
      <c r="B405" s="162" t="s">
        <v>4911</v>
      </c>
      <c r="E405" s="160"/>
      <c r="H405" s="160"/>
      <c r="I405" s="163"/>
    </row>
    <row r="406" spans="1:20" ht="14.25" customHeight="1" x14ac:dyDescent="0.2">
      <c r="A406" s="167">
        <v>50000040004</v>
      </c>
      <c r="B406" s="22" t="s">
        <v>176</v>
      </c>
      <c r="C406" s="22">
        <v>0.25</v>
      </c>
      <c r="D406" s="22">
        <v>0.34</v>
      </c>
      <c r="E406" s="24">
        <v>2438.98</v>
      </c>
      <c r="F406" s="35"/>
      <c r="G406" s="36">
        <f t="shared" si="61"/>
        <v>0</v>
      </c>
      <c r="H406" s="24">
        <f t="shared" ref="H406:H434" si="65">ROUND(E406*(G406),2)</f>
        <v>0</v>
      </c>
      <c r="I406" s="24">
        <f t="shared" ref="I406:I466" si="66">H406*$I$10</f>
        <v>0</v>
      </c>
      <c r="J406" s="162"/>
      <c r="K406" s="26"/>
      <c r="L406" s="26">
        <f>IFERROR((VLOOKUP(K406,tenute!D:E,2,FALSE)),0)</f>
        <v>0</v>
      </c>
      <c r="M406" s="26"/>
      <c r="N406" s="26">
        <f>IFERROR((VLOOKUP(M406,guarnizioni!G:H,2,FALSE)),0)</f>
        <v>0</v>
      </c>
      <c r="O406" s="26"/>
      <c r="P406" s="26">
        <f>IFERROR((VLOOKUP(O406,giranti!H:I,2,FALSE)),0)</f>
        <v>0</v>
      </c>
      <c r="Q406" s="26"/>
      <c r="R406" s="26">
        <f>IFERROR((VLOOKUP(Q406,'IP55'!A:C,3,FALSE)),0)</f>
        <v>0</v>
      </c>
      <c r="S406" s="26">
        <f t="shared" si="60"/>
        <v>2438.98</v>
      </c>
      <c r="T406" s="26">
        <f t="shared" ref="T406:T466" si="67">S406*$I$8</f>
        <v>0</v>
      </c>
    </row>
    <row r="407" spans="1:20" ht="14.25" customHeight="1" x14ac:dyDescent="0.2">
      <c r="A407" s="167">
        <v>50000080001</v>
      </c>
      <c r="B407" s="22" t="s">
        <v>177</v>
      </c>
      <c r="C407" s="22">
        <v>0.25</v>
      </c>
      <c r="D407" s="22">
        <v>0.34</v>
      </c>
      <c r="E407" s="24">
        <v>2438.98</v>
      </c>
      <c r="F407" s="35"/>
      <c r="G407" s="36">
        <f t="shared" si="61"/>
        <v>0</v>
      </c>
      <c r="H407" s="24">
        <f t="shared" si="65"/>
        <v>0</v>
      </c>
      <c r="I407" s="24">
        <f t="shared" si="66"/>
        <v>0</v>
      </c>
      <c r="J407" s="162"/>
      <c r="K407" s="26"/>
      <c r="L407" s="26">
        <f>IFERROR((VLOOKUP(K407,tenute!D:E,2,FALSE)),0)</f>
        <v>0</v>
      </c>
      <c r="M407" s="26"/>
      <c r="N407" s="26">
        <f>IFERROR((VLOOKUP(M407,guarnizioni!G:H,2,FALSE)),0)</f>
        <v>0</v>
      </c>
      <c r="O407" s="26"/>
      <c r="P407" s="26">
        <f>IFERROR((VLOOKUP(O407,giranti!H:I,2,FALSE)),0)</f>
        <v>0</v>
      </c>
      <c r="Q407" s="26"/>
      <c r="R407" s="26">
        <f>IFERROR((VLOOKUP(Q407,'IP55'!A:C,3,FALSE)),0)</f>
        <v>0</v>
      </c>
      <c r="S407" s="26">
        <f t="shared" si="60"/>
        <v>2438.98</v>
      </c>
      <c r="T407" s="26">
        <f t="shared" si="67"/>
        <v>0</v>
      </c>
    </row>
    <row r="408" spans="1:20" ht="14.25" customHeight="1" x14ac:dyDescent="0.2">
      <c r="A408" s="167">
        <v>50000120005</v>
      </c>
      <c r="B408" s="22" t="s">
        <v>178</v>
      </c>
      <c r="C408" s="22">
        <v>0.25</v>
      </c>
      <c r="D408" s="22">
        <v>0.34</v>
      </c>
      <c r="E408" s="24">
        <v>2438.98</v>
      </c>
      <c r="F408" s="35"/>
      <c r="G408" s="36">
        <f t="shared" si="61"/>
        <v>0</v>
      </c>
      <c r="H408" s="24">
        <f t="shared" si="65"/>
        <v>0</v>
      </c>
      <c r="I408" s="24">
        <f t="shared" si="66"/>
        <v>0</v>
      </c>
      <c r="J408" s="162"/>
      <c r="K408" s="26"/>
      <c r="L408" s="26">
        <f>IFERROR((VLOOKUP(K408,tenute!D:E,2,FALSE)),0)</f>
        <v>0</v>
      </c>
      <c r="M408" s="26"/>
      <c r="N408" s="26">
        <f>IFERROR((VLOOKUP(M408,guarnizioni!G:H,2,FALSE)),0)</f>
        <v>0</v>
      </c>
      <c r="O408" s="26"/>
      <c r="P408" s="26">
        <f>IFERROR((VLOOKUP(O408,giranti!H:I,2,FALSE)),0)</f>
        <v>0</v>
      </c>
      <c r="Q408" s="26"/>
      <c r="R408" s="26">
        <f>IFERROR((VLOOKUP(Q408,'IP55'!A:C,3,FALSE)),0)</f>
        <v>0</v>
      </c>
      <c r="S408" s="26">
        <f t="shared" si="60"/>
        <v>2438.98</v>
      </c>
      <c r="T408" s="26">
        <f t="shared" si="67"/>
        <v>0</v>
      </c>
    </row>
    <row r="409" spans="1:20" ht="14.25" customHeight="1" x14ac:dyDescent="0.2">
      <c r="A409" s="167">
        <v>50000180002</v>
      </c>
      <c r="B409" s="22" t="s">
        <v>179</v>
      </c>
      <c r="C409" s="22">
        <v>0.37</v>
      </c>
      <c r="D409" s="22">
        <v>0.5</v>
      </c>
      <c r="E409" s="24">
        <v>2496.21</v>
      </c>
      <c r="F409" s="35"/>
      <c r="G409" s="36">
        <f t="shared" si="61"/>
        <v>0</v>
      </c>
      <c r="H409" s="24">
        <f t="shared" si="65"/>
        <v>0</v>
      </c>
      <c r="I409" s="24">
        <f t="shared" si="66"/>
        <v>0</v>
      </c>
      <c r="J409" s="162"/>
      <c r="K409" s="26"/>
      <c r="L409" s="26">
        <f>IFERROR((VLOOKUP(K409,tenute!D:E,2,FALSE)),0)</f>
        <v>0</v>
      </c>
      <c r="M409" s="26"/>
      <c r="N409" s="26">
        <f>IFERROR((VLOOKUP(M409,guarnizioni!G:H,2,FALSE)),0)</f>
        <v>0</v>
      </c>
      <c r="O409" s="26"/>
      <c r="P409" s="26">
        <f>IFERROR((VLOOKUP(O409,giranti!H:I,2,FALSE)),0)</f>
        <v>0</v>
      </c>
      <c r="Q409" s="26"/>
      <c r="R409" s="26">
        <f>IFERROR((VLOOKUP(Q409,'IP55'!A:C,3,FALSE)),0)</f>
        <v>0</v>
      </c>
      <c r="S409" s="26">
        <f t="shared" si="60"/>
        <v>2496.21</v>
      </c>
      <c r="T409" s="26">
        <f t="shared" si="67"/>
        <v>0</v>
      </c>
    </row>
    <row r="410" spans="1:20" ht="14.25" customHeight="1" x14ac:dyDescent="0.2">
      <c r="A410" s="167">
        <v>50000220012</v>
      </c>
      <c r="B410" s="22" t="s">
        <v>180</v>
      </c>
      <c r="C410" s="22">
        <v>0.37</v>
      </c>
      <c r="D410" s="22">
        <v>0.5</v>
      </c>
      <c r="E410" s="24">
        <v>2496.21</v>
      </c>
      <c r="F410" s="35"/>
      <c r="G410" s="36">
        <f t="shared" si="61"/>
        <v>0</v>
      </c>
      <c r="H410" s="24">
        <f t="shared" si="65"/>
        <v>0</v>
      </c>
      <c r="I410" s="24">
        <f t="shared" si="66"/>
        <v>0</v>
      </c>
      <c r="J410" s="162"/>
      <c r="K410" s="26"/>
      <c r="L410" s="26">
        <f>IFERROR((VLOOKUP(K410,tenute!D:E,2,FALSE)),0)</f>
        <v>0</v>
      </c>
      <c r="M410" s="26"/>
      <c r="N410" s="26">
        <f>IFERROR((VLOOKUP(M410,guarnizioni!G:H,2,FALSE)),0)</f>
        <v>0</v>
      </c>
      <c r="O410" s="26"/>
      <c r="P410" s="26">
        <f>IFERROR((VLOOKUP(O410,giranti!H:I,2,FALSE)),0)</f>
        <v>0</v>
      </c>
      <c r="Q410" s="26"/>
      <c r="R410" s="26">
        <f>IFERROR((VLOOKUP(Q410,'IP55'!A:C,3,FALSE)),0)</f>
        <v>0</v>
      </c>
      <c r="S410" s="26">
        <f t="shared" si="60"/>
        <v>2496.21</v>
      </c>
      <c r="T410" s="26">
        <f t="shared" si="67"/>
        <v>0</v>
      </c>
    </row>
    <row r="411" spans="1:20" ht="14.25" customHeight="1" x14ac:dyDescent="0.2">
      <c r="A411" s="167">
        <v>50000280006</v>
      </c>
      <c r="B411" s="22" t="s">
        <v>181</v>
      </c>
      <c r="C411" s="22">
        <v>0.55000000000000004</v>
      </c>
      <c r="D411" s="22">
        <v>0.75</v>
      </c>
      <c r="E411" s="24">
        <v>2690.37</v>
      </c>
      <c r="F411" s="35"/>
      <c r="G411" s="36">
        <f t="shared" si="61"/>
        <v>0</v>
      </c>
      <c r="H411" s="24">
        <f t="shared" si="65"/>
        <v>0</v>
      </c>
      <c r="I411" s="24">
        <f t="shared" si="66"/>
        <v>0</v>
      </c>
      <c r="J411" s="162"/>
      <c r="K411" s="26"/>
      <c r="L411" s="26">
        <f>IFERROR((VLOOKUP(K411,tenute!D:E,2,FALSE)),0)</f>
        <v>0</v>
      </c>
      <c r="M411" s="26"/>
      <c r="N411" s="26">
        <f>IFERROR((VLOOKUP(M411,guarnizioni!G:H,2,FALSE)),0)</f>
        <v>0</v>
      </c>
      <c r="O411" s="26"/>
      <c r="P411" s="26">
        <f>IFERROR((VLOOKUP(O411,giranti!H:I,2,FALSE)),0)</f>
        <v>0</v>
      </c>
      <c r="Q411" s="26"/>
      <c r="R411" s="26">
        <f>IFERROR((VLOOKUP(Q411,'IP55'!A:C,3,FALSE)),0)</f>
        <v>0</v>
      </c>
      <c r="S411" s="26">
        <f t="shared" si="60"/>
        <v>2690.37</v>
      </c>
      <c r="T411" s="26">
        <f t="shared" si="67"/>
        <v>0</v>
      </c>
    </row>
    <row r="412" spans="1:20" ht="14.25" customHeight="1" x14ac:dyDescent="0.2">
      <c r="A412" s="167">
        <v>50000320010</v>
      </c>
      <c r="B412" s="22" t="s">
        <v>182</v>
      </c>
      <c r="C412" s="22">
        <v>0.75</v>
      </c>
      <c r="D412" s="22">
        <v>1</v>
      </c>
      <c r="E412" s="24">
        <v>2725.63</v>
      </c>
      <c r="F412" s="35"/>
      <c r="G412" s="36">
        <f t="shared" si="61"/>
        <v>0</v>
      </c>
      <c r="H412" s="24">
        <f t="shared" si="65"/>
        <v>0</v>
      </c>
      <c r="I412" s="24">
        <f t="shared" si="66"/>
        <v>0</v>
      </c>
      <c r="J412" s="162"/>
      <c r="K412" s="26"/>
      <c r="L412" s="26">
        <f>IFERROR((VLOOKUP(K412,tenute!D:E,2,FALSE)),0)</f>
        <v>0</v>
      </c>
      <c r="M412" s="26"/>
      <c r="N412" s="26">
        <f>IFERROR((VLOOKUP(M412,guarnizioni!G:H,2,FALSE)),0)</f>
        <v>0</v>
      </c>
      <c r="O412" s="26"/>
      <c r="P412" s="26">
        <f>IFERROR((VLOOKUP(O412,giranti!H:I,2,FALSE)),0)</f>
        <v>0</v>
      </c>
      <c r="Q412" s="26"/>
      <c r="R412" s="26">
        <f>IFERROR((VLOOKUP(Q412,'IP55'!A:C,3,FALSE)),0)</f>
        <v>0</v>
      </c>
      <c r="S412" s="26">
        <f t="shared" si="60"/>
        <v>2725.63</v>
      </c>
      <c r="T412" s="26">
        <f t="shared" si="67"/>
        <v>0</v>
      </c>
    </row>
    <row r="413" spans="1:20" ht="14.25" customHeight="1" x14ac:dyDescent="0.2">
      <c r="A413" s="167">
        <v>50000480004</v>
      </c>
      <c r="B413" s="22" t="s">
        <v>183</v>
      </c>
      <c r="C413" s="22">
        <v>0.37</v>
      </c>
      <c r="D413" s="22">
        <v>0.5</v>
      </c>
      <c r="E413" s="24">
        <v>2547.14</v>
      </c>
      <c r="F413" s="35"/>
      <c r="G413" s="36">
        <f t="shared" si="61"/>
        <v>0</v>
      </c>
      <c r="H413" s="24">
        <f t="shared" si="65"/>
        <v>0</v>
      </c>
      <c r="I413" s="24">
        <f t="shared" si="66"/>
        <v>0</v>
      </c>
      <c r="J413" s="162"/>
      <c r="K413" s="26"/>
      <c r="L413" s="26">
        <f>IFERROR((VLOOKUP(K413,tenute!D:E,2,FALSE)),0)</f>
        <v>0</v>
      </c>
      <c r="M413" s="26"/>
      <c r="N413" s="26">
        <f>IFERROR((VLOOKUP(M413,guarnizioni!G:H,2,FALSE)),0)</f>
        <v>0</v>
      </c>
      <c r="O413" s="26"/>
      <c r="P413" s="26">
        <f>IFERROR((VLOOKUP(O413,giranti!H:I,2,FALSE)),0)</f>
        <v>0</v>
      </c>
      <c r="Q413" s="26"/>
      <c r="R413" s="26">
        <f>IFERROR((VLOOKUP(Q413,'IP55'!A:C,3,FALSE)),0)</f>
        <v>0</v>
      </c>
      <c r="S413" s="26">
        <f t="shared" si="60"/>
        <v>2547.14</v>
      </c>
      <c r="T413" s="26">
        <f t="shared" si="67"/>
        <v>0</v>
      </c>
    </row>
    <row r="414" spans="1:20" ht="14.25" customHeight="1" x14ac:dyDescent="0.2">
      <c r="A414" s="167">
        <v>50000520001</v>
      </c>
      <c r="B414" s="22" t="s">
        <v>184</v>
      </c>
      <c r="C414" s="22">
        <v>0.55000000000000004</v>
      </c>
      <c r="D414" s="22">
        <v>0.75</v>
      </c>
      <c r="E414" s="24">
        <v>2613.9299999999998</v>
      </c>
      <c r="F414" s="35"/>
      <c r="G414" s="36">
        <f t="shared" si="61"/>
        <v>0</v>
      </c>
      <c r="H414" s="24">
        <f t="shared" si="65"/>
        <v>0</v>
      </c>
      <c r="I414" s="24">
        <f t="shared" si="66"/>
        <v>0</v>
      </c>
      <c r="J414" s="162"/>
      <c r="K414" s="26"/>
      <c r="L414" s="26">
        <f>IFERROR((VLOOKUP(K414,tenute!D:E,2,FALSE)),0)</f>
        <v>0</v>
      </c>
      <c r="M414" s="26"/>
      <c r="N414" s="26">
        <f>IFERROR((VLOOKUP(M414,guarnizioni!G:H,2,FALSE)),0)</f>
        <v>0</v>
      </c>
      <c r="O414" s="26"/>
      <c r="P414" s="26">
        <f>IFERROR((VLOOKUP(O414,giranti!H:I,2,FALSE)),0)</f>
        <v>0</v>
      </c>
      <c r="Q414" s="26"/>
      <c r="R414" s="26">
        <f>IFERROR((VLOOKUP(Q414,'IP55'!A:C,3,FALSE)),0)</f>
        <v>0</v>
      </c>
      <c r="S414" s="26">
        <f t="shared" si="60"/>
        <v>2613.9299999999998</v>
      </c>
      <c r="T414" s="26">
        <f t="shared" si="67"/>
        <v>0</v>
      </c>
    </row>
    <row r="415" spans="1:20" ht="14.25" customHeight="1" x14ac:dyDescent="0.2">
      <c r="A415" s="167">
        <v>50000560009</v>
      </c>
      <c r="B415" s="22" t="s">
        <v>185</v>
      </c>
      <c r="C415" s="22">
        <v>0.75</v>
      </c>
      <c r="D415" s="22">
        <v>1</v>
      </c>
      <c r="E415" s="24">
        <v>2649.2</v>
      </c>
      <c r="F415" s="35"/>
      <c r="G415" s="36">
        <f t="shared" si="61"/>
        <v>0</v>
      </c>
      <c r="H415" s="24">
        <f t="shared" si="65"/>
        <v>0</v>
      </c>
      <c r="I415" s="24">
        <f t="shared" si="66"/>
        <v>0</v>
      </c>
      <c r="J415" s="162"/>
      <c r="K415" s="26"/>
      <c r="L415" s="26">
        <f>IFERROR((VLOOKUP(K415,tenute!D:E,2,FALSE)),0)</f>
        <v>0</v>
      </c>
      <c r="M415" s="26"/>
      <c r="N415" s="26">
        <f>IFERROR((VLOOKUP(M415,guarnizioni!G:H,2,FALSE)),0)</f>
        <v>0</v>
      </c>
      <c r="O415" s="26"/>
      <c r="P415" s="26">
        <f>IFERROR((VLOOKUP(O415,giranti!H:I,2,FALSE)),0)</f>
        <v>0</v>
      </c>
      <c r="Q415" s="26"/>
      <c r="R415" s="26">
        <f>IFERROR((VLOOKUP(Q415,'IP55'!A:C,3,FALSE)),0)</f>
        <v>0</v>
      </c>
      <c r="S415" s="26">
        <f t="shared" si="60"/>
        <v>2649.2</v>
      </c>
      <c r="T415" s="26">
        <f t="shared" si="67"/>
        <v>0</v>
      </c>
    </row>
    <row r="416" spans="1:20" ht="14.25" customHeight="1" x14ac:dyDescent="0.2">
      <c r="A416" s="167">
        <v>50000620004</v>
      </c>
      <c r="B416" s="22" t="s">
        <v>186</v>
      </c>
      <c r="C416" s="22">
        <v>1.1000000000000001</v>
      </c>
      <c r="D416" s="22">
        <v>1.5</v>
      </c>
      <c r="E416" s="24">
        <v>3068.17</v>
      </c>
      <c r="F416" s="35"/>
      <c r="G416" s="36">
        <f t="shared" si="61"/>
        <v>0</v>
      </c>
      <c r="H416" s="24">
        <f t="shared" si="65"/>
        <v>0</v>
      </c>
      <c r="I416" s="24">
        <f t="shared" si="66"/>
        <v>0</v>
      </c>
      <c r="J416" s="162"/>
      <c r="K416" s="26"/>
      <c r="L416" s="26">
        <f>IFERROR((VLOOKUP(K416,tenute!D:E,2,FALSE)),0)</f>
        <v>0</v>
      </c>
      <c r="M416" s="26"/>
      <c r="N416" s="26">
        <f>IFERROR((VLOOKUP(M416,guarnizioni!G:H,2,FALSE)),0)</f>
        <v>0</v>
      </c>
      <c r="O416" s="26"/>
      <c r="P416" s="26">
        <f>IFERROR((VLOOKUP(O416,giranti!H:I,2,FALSE)),0)</f>
        <v>0</v>
      </c>
      <c r="Q416" s="26"/>
      <c r="R416" s="26">
        <f>IFERROR((VLOOKUP(Q416,'IP55'!A:C,3,FALSE)),0)</f>
        <v>0</v>
      </c>
      <c r="S416" s="26">
        <f t="shared" ref="S416:S479" si="68">E416+L416+N416+P416+R416</f>
        <v>3068.17</v>
      </c>
      <c r="T416" s="26">
        <f t="shared" si="67"/>
        <v>0</v>
      </c>
    </row>
    <row r="417" spans="1:20" ht="14.25" customHeight="1" x14ac:dyDescent="0.2">
      <c r="A417" s="167">
        <v>50000680013</v>
      </c>
      <c r="B417" s="22" t="s">
        <v>187</v>
      </c>
      <c r="C417" s="22">
        <v>1.1000000000000001</v>
      </c>
      <c r="D417" s="22">
        <v>1.5</v>
      </c>
      <c r="E417" s="24">
        <v>3068.17</v>
      </c>
      <c r="F417" s="35"/>
      <c r="G417" s="36">
        <f t="shared" si="61"/>
        <v>0</v>
      </c>
      <c r="H417" s="24">
        <f t="shared" si="65"/>
        <v>0</v>
      </c>
      <c r="I417" s="24">
        <f t="shared" si="66"/>
        <v>0</v>
      </c>
      <c r="J417" s="162"/>
      <c r="K417" s="26"/>
      <c r="L417" s="26">
        <f>IFERROR((VLOOKUP(K417,tenute!D:E,2,FALSE)),0)</f>
        <v>0</v>
      </c>
      <c r="M417" s="26"/>
      <c r="N417" s="26">
        <f>IFERROR((VLOOKUP(M417,guarnizioni!G:H,2,FALSE)),0)</f>
        <v>0</v>
      </c>
      <c r="O417" s="26"/>
      <c r="P417" s="26">
        <f>IFERROR((VLOOKUP(O417,giranti!H:I,2,FALSE)),0)</f>
        <v>0</v>
      </c>
      <c r="Q417" s="26"/>
      <c r="R417" s="26">
        <f>IFERROR((VLOOKUP(Q417,'IP55'!A:C,3,FALSE)),0)</f>
        <v>0</v>
      </c>
      <c r="S417" s="26">
        <f t="shared" si="68"/>
        <v>3068.17</v>
      </c>
      <c r="T417" s="26">
        <f t="shared" si="67"/>
        <v>0</v>
      </c>
    </row>
    <row r="418" spans="1:20" ht="14.25" customHeight="1" x14ac:dyDescent="0.2">
      <c r="A418" s="167">
        <v>50000720007</v>
      </c>
      <c r="B418" s="22" t="s">
        <v>188</v>
      </c>
      <c r="C418" s="22">
        <v>1.5</v>
      </c>
      <c r="D418" s="22">
        <v>2</v>
      </c>
      <c r="E418" s="24">
        <v>3572.94</v>
      </c>
      <c r="F418" s="35"/>
      <c r="G418" s="36">
        <f t="shared" si="61"/>
        <v>0</v>
      </c>
      <c r="H418" s="24">
        <f t="shared" si="65"/>
        <v>0</v>
      </c>
      <c r="I418" s="24">
        <f t="shared" si="66"/>
        <v>0</v>
      </c>
      <c r="J418" s="162"/>
      <c r="K418" s="26"/>
      <c r="L418" s="26">
        <f>IFERROR((VLOOKUP(K418,tenute!D:E,2,FALSE)),0)</f>
        <v>0</v>
      </c>
      <c r="M418" s="26"/>
      <c r="N418" s="26">
        <f>IFERROR((VLOOKUP(M418,guarnizioni!G:H,2,FALSE)),0)</f>
        <v>0</v>
      </c>
      <c r="O418" s="26"/>
      <c r="P418" s="26">
        <f>IFERROR((VLOOKUP(O418,giranti!H:I,2,FALSE)),0)</f>
        <v>0</v>
      </c>
      <c r="Q418" s="26"/>
      <c r="R418" s="26">
        <f>IFERROR((VLOOKUP(Q418,'IP55'!A:C,3,FALSE)),0)</f>
        <v>0</v>
      </c>
      <c r="S418" s="26">
        <f t="shared" si="68"/>
        <v>3572.94</v>
      </c>
      <c r="T418" s="26">
        <f t="shared" si="67"/>
        <v>0</v>
      </c>
    </row>
    <row r="419" spans="1:20" ht="14.25" customHeight="1" x14ac:dyDescent="0.2">
      <c r="A419" s="167">
        <v>50000760012</v>
      </c>
      <c r="B419" s="22" t="s">
        <v>189</v>
      </c>
      <c r="C419" s="22">
        <v>2.2000000000000002</v>
      </c>
      <c r="D419" s="22">
        <v>3</v>
      </c>
      <c r="E419" s="24">
        <v>3840.44</v>
      </c>
      <c r="F419" s="35"/>
      <c r="G419" s="36">
        <f t="shared" si="61"/>
        <v>0</v>
      </c>
      <c r="H419" s="24">
        <f t="shared" si="65"/>
        <v>0</v>
      </c>
      <c r="I419" s="24">
        <f t="shared" si="66"/>
        <v>0</v>
      </c>
      <c r="J419" s="162"/>
      <c r="K419" s="26"/>
      <c r="L419" s="26">
        <f>IFERROR((VLOOKUP(K419,tenute!D:E,2,FALSE)),0)</f>
        <v>0</v>
      </c>
      <c r="M419" s="26"/>
      <c r="N419" s="26">
        <f>IFERROR((VLOOKUP(M419,guarnizioni!G:H,2,FALSE)),0)</f>
        <v>0</v>
      </c>
      <c r="O419" s="26"/>
      <c r="P419" s="26">
        <f>IFERROR((VLOOKUP(O419,giranti!H:I,2,FALSE)),0)</f>
        <v>0</v>
      </c>
      <c r="Q419" s="26"/>
      <c r="R419" s="26">
        <f>IFERROR((VLOOKUP(Q419,'IP55'!A:C,3,FALSE)),0)</f>
        <v>0</v>
      </c>
      <c r="S419" s="26">
        <f t="shared" si="68"/>
        <v>3840.44</v>
      </c>
      <c r="T419" s="26">
        <f t="shared" si="67"/>
        <v>0</v>
      </c>
    </row>
    <row r="420" spans="1:20" ht="14.25" customHeight="1" x14ac:dyDescent="0.2">
      <c r="A420" s="167">
        <v>50000800017</v>
      </c>
      <c r="B420" s="22" t="s">
        <v>190</v>
      </c>
      <c r="C420" s="22">
        <v>3</v>
      </c>
      <c r="D420" s="22">
        <v>4</v>
      </c>
      <c r="E420" s="24">
        <v>3935.79</v>
      </c>
      <c r="F420" s="35"/>
      <c r="G420" s="36">
        <f t="shared" si="61"/>
        <v>0</v>
      </c>
      <c r="H420" s="24">
        <f t="shared" si="65"/>
        <v>0</v>
      </c>
      <c r="I420" s="24">
        <f t="shared" si="66"/>
        <v>0</v>
      </c>
      <c r="J420" s="162"/>
      <c r="K420" s="26"/>
      <c r="L420" s="26">
        <f>IFERROR((VLOOKUP(K420,tenute!D:E,2,FALSE)),0)</f>
        <v>0</v>
      </c>
      <c r="M420" s="26"/>
      <c r="N420" s="26">
        <f>IFERROR((VLOOKUP(M420,guarnizioni!G:H,2,FALSE)),0)</f>
        <v>0</v>
      </c>
      <c r="O420" s="26"/>
      <c r="P420" s="26">
        <f>IFERROR((VLOOKUP(O420,giranti!H:I,2,FALSE)),0)</f>
        <v>0</v>
      </c>
      <c r="Q420" s="26"/>
      <c r="R420" s="26">
        <f>IFERROR((VLOOKUP(Q420,'IP55'!A:C,3,FALSE)),0)</f>
        <v>0</v>
      </c>
      <c r="S420" s="26">
        <f t="shared" si="68"/>
        <v>3935.79</v>
      </c>
      <c r="T420" s="26">
        <f t="shared" si="67"/>
        <v>0</v>
      </c>
    </row>
    <row r="421" spans="1:20" ht="14.25" customHeight="1" x14ac:dyDescent="0.2">
      <c r="A421" s="167">
        <v>50000840001</v>
      </c>
      <c r="B421" s="22" t="s">
        <v>191</v>
      </c>
      <c r="C421" s="22">
        <v>0.37</v>
      </c>
      <c r="D421" s="22">
        <v>0.5</v>
      </c>
      <c r="E421" s="24">
        <v>2569.1999999999998</v>
      </c>
      <c r="F421" s="35"/>
      <c r="G421" s="36">
        <f t="shared" si="61"/>
        <v>0</v>
      </c>
      <c r="H421" s="24">
        <f t="shared" si="65"/>
        <v>0</v>
      </c>
      <c r="I421" s="24">
        <f t="shared" si="66"/>
        <v>0</v>
      </c>
      <c r="J421" s="162"/>
      <c r="K421" s="26"/>
      <c r="L421" s="26">
        <f>IFERROR((VLOOKUP(K421,tenute!D:E,2,FALSE)),0)</f>
        <v>0</v>
      </c>
      <c r="M421" s="26"/>
      <c r="N421" s="26">
        <f>IFERROR((VLOOKUP(M421,guarnizioni!G:H,2,FALSE)),0)</f>
        <v>0</v>
      </c>
      <c r="O421" s="26"/>
      <c r="P421" s="26">
        <f>IFERROR((VLOOKUP(O421,giranti!H:I,2,FALSE)),0)</f>
        <v>0</v>
      </c>
      <c r="Q421" s="26"/>
      <c r="R421" s="26">
        <f>IFERROR((VLOOKUP(Q421,'IP55'!A:C,3,FALSE)),0)</f>
        <v>0</v>
      </c>
      <c r="S421" s="26">
        <f t="shared" si="68"/>
        <v>2569.1999999999998</v>
      </c>
      <c r="T421" s="26">
        <f t="shared" si="67"/>
        <v>0</v>
      </c>
    </row>
    <row r="422" spans="1:20" ht="14.25" customHeight="1" x14ac:dyDescent="0.2">
      <c r="A422" s="167">
        <v>50000880002</v>
      </c>
      <c r="B422" s="22" t="s">
        <v>192</v>
      </c>
      <c r="C422" s="22">
        <v>0.55000000000000004</v>
      </c>
      <c r="D422" s="22">
        <v>0.75</v>
      </c>
      <c r="E422" s="24">
        <v>2636.01</v>
      </c>
      <c r="F422" s="35"/>
      <c r="G422" s="36">
        <f t="shared" si="61"/>
        <v>0</v>
      </c>
      <c r="H422" s="24">
        <f t="shared" si="65"/>
        <v>0</v>
      </c>
      <c r="I422" s="24">
        <f t="shared" si="66"/>
        <v>0</v>
      </c>
      <c r="J422" s="162"/>
      <c r="K422" s="26"/>
      <c r="L422" s="26">
        <f>IFERROR((VLOOKUP(K422,tenute!D:E,2,FALSE)),0)</f>
        <v>0</v>
      </c>
      <c r="M422" s="26"/>
      <c r="N422" s="26">
        <f>IFERROR((VLOOKUP(M422,guarnizioni!G:H,2,FALSE)),0)</f>
        <v>0</v>
      </c>
      <c r="O422" s="26"/>
      <c r="P422" s="26">
        <f>IFERROR((VLOOKUP(O422,giranti!H:I,2,FALSE)),0)</f>
        <v>0</v>
      </c>
      <c r="Q422" s="26"/>
      <c r="R422" s="26">
        <f>IFERROR((VLOOKUP(Q422,'IP55'!A:C,3,FALSE)),0)</f>
        <v>0</v>
      </c>
      <c r="S422" s="26">
        <f t="shared" si="68"/>
        <v>2636.01</v>
      </c>
      <c r="T422" s="26">
        <f t="shared" si="67"/>
        <v>0</v>
      </c>
    </row>
    <row r="423" spans="1:20" ht="14.25" customHeight="1" x14ac:dyDescent="0.2">
      <c r="A423" s="167">
        <v>50000920003</v>
      </c>
      <c r="B423" s="22" t="s">
        <v>193</v>
      </c>
      <c r="C423" s="22">
        <v>0.75</v>
      </c>
      <c r="D423" s="22">
        <v>1</v>
      </c>
      <c r="E423" s="24">
        <v>2671.29</v>
      </c>
      <c r="F423" s="35"/>
      <c r="G423" s="36">
        <f t="shared" si="61"/>
        <v>0</v>
      </c>
      <c r="H423" s="24">
        <f t="shared" si="65"/>
        <v>0</v>
      </c>
      <c r="I423" s="24">
        <f t="shared" si="66"/>
        <v>0</v>
      </c>
      <c r="J423" s="162"/>
      <c r="K423" s="26"/>
      <c r="L423" s="26">
        <f>IFERROR((VLOOKUP(K423,tenute!D:E,2,FALSE)),0)</f>
        <v>0</v>
      </c>
      <c r="M423" s="26"/>
      <c r="N423" s="26">
        <f>IFERROR((VLOOKUP(M423,guarnizioni!G:H,2,FALSE)),0)</f>
        <v>0</v>
      </c>
      <c r="O423" s="26"/>
      <c r="P423" s="26">
        <f>IFERROR((VLOOKUP(O423,giranti!H:I,2,FALSE)),0)</f>
        <v>0</v>
      </c>
      <c r="Q423" s="26"/>
      <c r="R423" s="26">
        <f>IFERROR((VLOOKUP(Q423,'IP55'!A:C,3,FALSE)),0)</f>
        <v>0</v>
      </c>
      <c r="S423" s="26">
        <f t="shared" si="68"/>
        <v>2671.29</v>
      </c>
      <c r="T423" s="26">
        <f t="shared" si="67"/>
        <v>0</v>
      </c>
    </row>
    <row r="424" spans="1:20" ht="14.25" customHeight="1" x14ac:dyDescent="0.2">
      <c r="A424" s="167" t="s">
        <v>6364</v>
      </c>
      <c r="B424" s="22" t="s">
        <v>194</v>
      </c>
      <c r="C424" s="22">
        <v>0.75</v>
      </c>
      <c r="D424" s="22">
        <v>1</v>
      </c>
      <c r="E424" s="24">
        <v>2671.29</v>
      </c>
      <c r="F424" s="35"/>
      <c r="G424" s="36">
        <f t="shared" si="61"/>
        <v>0</v>
      </c>
      <c r="H424" s="24">
        <f t="shared" si="65"/>
        <v>0</v>
      </c>
      <c r="I424" s="24">
        <f t="shared" si="66"/>
        <v>0</v>
      </c>
      <c r="J424" s="162"/>
      <c r="K424" s="26"/>
      <c r="L424" s="26">
        <f>IFERROR((VLOOKUP(K424,tenute!D:E,2,FALSE)),0)</f>
        <v>0</v>
      </c>
      <c r="M424" s="26"/>
      <c r="N424" s="26">
        <f>IFERROR((VLOOKUP(M424,guarnizioni!G:H,2,FALSE)),0)</f>
        <v>0</v>
      </c>
      <c r="O424" s="26"/>
      <c r="P424" s="26">
        <f>IFERROR((VLOOKUP(O424,giranti!H:I,2,FALSE)),0)</f>
        <v>0</v>
      </c>
      <c r="Q424" s="26"/>
      <c r="R424" s="26">
        <f>IFERROR((VLOOKUP(Q424,'IP55'!A:C,3,FALSE)),0)</f>
        <v>0</v>
      </c>
      <c r="S424" s="26">
        <f t="shared" si="68"/>
        <v>2671.29</v>
      </c>
      <c r="T424" s="26">
        <f t="shared" si="67"/>
        <v>0</v>
      </c>
    </row>
    <row r="425" spans="1:20" ht="14.25" customHeight="1" x14ac:dyDescent="0.2">
      <c r="A425" s="167">
        <v>50000960006</v>
      </c>
      <c r="B425" s="22" t="s">
        <v>195</v>
      </c>
      <c r="C425" s="22">
        <v>1.1000000000000001</v>
      </c>
      <c r="D425" s="22">
        <v>1.5</v>
      </c>
      <c r="E425" s="24">
        <v>3020.61</v>
      </c>
      <c r="F425" s="35"/>
      <c r="G425" s="36">
        <f t="shared" si="61"/>
        <v>0</v>
      </c>
      <c r="H425" s="24">
        <f t="shared" si="65"/>
        <v>0</v>
      </c>
      <c r="I425" s="24">
        <f t="shared" si="66"/>
        <v>0</v>
      </c>
      <c r="J425" s="162"/>
      <c r="K425" s="26"/>
      <c r="L425" s="26">
        <f>IFERROR((VLOOKUP(K425,tenute!D:E,2,FALSE)),0)</f>
        <v>0</v>
      </c>
      <c r="M425" s="26"/>
      <c r="N425" s="26">
        <f>IFERROR((VLOOKUP(M425,guarnizioni!G:H,2,FALSE)),0)</f>
        <v>0</v>
      </c>
      <c r="O425" s="26"/>
      <c r="P425" s="26">
        <f>IFERROR((VLOOKUP(O425,giranti!H:I,2,FALSE)),0)</f>
        <v>0</v>
      </c>
      <c r="Q425" s="26"/>
      <c r="R425" s="26">
        <f>IFERROR((VLOOKUP(Q425,'IP55'!A:C,3,FALSE)),0)</f>
        <v>0</v>
      </c>
      <c r="S425" s="26">
        <f t="shared" si="68"/>
        <v>3020.61</v>
      </c>
      <c r="T425" s="26">
        <f t="shared" si="67"/>
        <v>0</v>
      </c>
    </row>
    <row r="426" spans="1:20" ht="14.25" customHeight="1" x14ac:dyDescent="0.2">
      <c r="A426" s="167">
        <v>50001000011</v>
      </c>
      <c r="B426" s="22" t="s">
        <v>196</v>
      </c>
      <c r="C426" s="22">
        <v>1.1000000000000001</v>
      </c>
      <c r="D426" s="22">
        <v>1.5</v>
      </c>
      <c r="E426" s="24">
        <v>3020.61</v>
      </c>
      <c r="F426" s="35"/>
      <c r="G426" s="36">
        <f t="shared" si="61"/>
        <v>0</v>
      </c>
      <c r="H426" s="24">
        <f t="shared" si="65"/>
        <v>0</v>
      </c>
      <c r="I426" s="24">
        <f t="shared" si="66"/>
        <v>0</v>
      </c>
      <c r="J426" s="162"/>
      <c r="K426" s="26"/>
      <c r="L426" s="26">
        <f>IFERROR((VLOOKUP(K426,tenute!D:E,2,FALSE)),0)</f>
        <v>0</v>
      </c>
      <c r="M426" s="26"/>
      <c r="N426" s="26">
        <f>IFERROR((VLOOKUP(M426,guarnizioni!G:H,2,FALSE)),0)</f>
        <v>0</v>
      </c>
      <c r="O426" s="26"/>
      <c r="P426" s="26">
        <f>IFERROR((VLOOKUP(O426,giranti!H:I,2,FALSE)),0)</f>
        <v>0</v>
      </c>
      <c r="Q426" s="26"/>
      <c r="R426" s="26">
        <f>IFERROR((VLOOKUP(Q426,'IP55'!A:C,3,FALSE)),0)</f>
        <v>0</v>
      </c>
      <c r="S426" s="26">
        <f t="shared" si="68"/>
        <v>3020.61</v>
      </c>
      <c r="T426" s="26">
        <f t="shared" si="67"/>
        <v>0</v>
      </c>
    </row>
    <row r="427" spans="1:20" ht="14.25" customHeight="1" x14ac:dyDescent="0.2">
      <c r="A427" s="167">
        <v>50001020003</v>
      </c>
      <c r="B427" s="22" t="s">
        <v>197</v>
      </c>
      <c r="C427" s="22">
        <v>1.1000000000000001</v>
      </c>
      <c r="D427" s="22">
        <v>1.5</v>
      </c>
      <c r="E427" s="24">
        <v>3127.6</v>
      </c>
      <c r="F427" s="35"/>
      <c r="G427" s="36">
        <f t="shared" ref="G427:G490" si="69">IF(F427="",IF($I$8="","",$I$8),F427)</f>
        <v>0</v>
      </c>
      <c r="H427" s="24">
        <f t="shared" si="65"/>
        <v>0</v>
      </c>
      <c r="I427" s="24">
        <f t="shared" si="66"/>
        <v>0</v>
      </c>
      <c r="J427" s="162"/>
      <c r="K427" s="26"/>
      <c r="L427" s="26">
        <f>IFERROR((VLOOKUP(K427,tenute!D:E,2,FALSE)),0)</f>
        <v>0</v>
      </c>
      <c r="M427" s="26"/>
      <c r="N427" s="26">
        <f>IFERROR((VLOOKUP(M427,guarnizioni!G:H,2,FALSE)),0)</f>
        <v>0</v>
      </c>
      <c r="O427" s="26"/>
      <c r="P427" s="26">
        <f>IFERROR((VLOOKUP(O427,giranti!H:I,2,FALSE)),0)</f>
        <v>0</v>
      </c>
      <c r="Q427" s="26"/>
      <c r="R427" s="26">
        <f>IFERROR((VLOOKUP(Q427,'IP55'!A:C,3,FALSE)),0)</f>
        <v>0</v>
      </c>
      <c r="S427" s="26">
        <f t="shared" si="68"/>
        <v>3127.6</v>
      </c>
      <c r="T427" s="26">
        <f t="shared" si="67"/>
        <v>0</v>
      </c>
    </row>
    <row r="428" spans="1:20" ht="14.25" customHeight="1" x14ac:dyDescent="0.2">
      <c r="A428" s="167">
        <v>50001060009</v>
      </c>
      <c r="B428" s="22" t="s">
        <v>198</v>
      </c>
      <c r="C428" s="22">
        <v>1.5</v>
      </c>
      <c r="D428" s="22">
        <v>2</v>
      </c>
      <c r="E428" s="24">
        <v>3216.29</v>
      </c>
      <c r="F428" s="35"/>
      <c r="G428" s="36">
        <f t="shared" si="69"/>
        <v>0</v>
      </c>
      <c r="H428" s="24">
        <f t="shared" si="65"/>
        <v>0</v>
      </c>
      <c r="I428" s="24">
        <f t="shared" si="66"/>
        <v>0</v>
      </c>
      <c r="J428" s="162"/>
      <c r="K428" s="26"/>
      <c r="L428" s="26">
        <f>IFERROR((VLOOKUP(K428,tenute!D:E,2,FALSE)),0)</f>
        <v>0</v>
      </c>
      <c r="M428" s="26"/>
      <c r="N428" s="26">
        <f>IFERROR((VLOOKUP(M428,guarnizioni!G:H,2,FALSE)),0)</f>
        <v>0</v>
      </c>
      <c r="O428" s="26"/>
      <c r="P428" s="26">
        <f>IFERROR((VLOOKUP(O428,giranti!H:I,2,FALSE)),0)</f>
        <v>0</v>
      </c>
      <c r="Q428" s="26"/>
      <c r="R428" s="26">
        <f>IFERROR((VLOOKUP(Q428,'IP55'!A:C,3,FALSE)),0)</f>
        <v>0</v>
      </c>
      <c r="S428" s="26">
        <f t="shared" si="68"/>
        <v>3216.29</v>
      </c>
      <c r="T428" s="26">
        <f t="shared" si="67"/>
        <v>0</v>
      </c>
    </row>
    <row r="429" spans="1:20" ht="14.25" customHeight="1" x14ac:dyDescent="0.2">
      <c r="A429" s="167">
        <v>50001100017</v>
      </c>
      <c r="B429" s="22" t="s">
        <v>199</v>
      </c>
      <c r="C429" s="22">
        <v>2.2000000000000002</v>
      </c>
      <c r="D429" s="22">
        <v>3</v>
      </c>
      <c r="E429" s="24">
        <v>3488.89</v>
      </c>
      <c r="F429" s="35"/>
      <c r="G429" s="36">
        <f t="shared" si="69"/>
        <v>0</v>
      </c>
      <c r="H429" s="24">
        <f t="shared" si="65"/>
        <v>0</v>
      </c>
      <c r="I429" s="24">
        <f t="shared" si="66"/>
        <v>0</v>
      </c>
      <c r="J429" s="162"/>
      <c r="K429" s="26"/>
      <c r="L429" s="26">
        <f>IFERROR((VLOOKUP(K429,tenute!D:E,2,FALSE)),0)</f>
        <v>0</v>
      </c>
      <c r="M429" s="26"/>
      <c r="N429" s="26">
        <f>IFERROR((VLOOKUP(M429,guarnizioni!G:H,2,FALSE)),0)</f>
        <v>0</v>
      </c>
      <c r="O429" s="26"/>
      <c r="P429" s="26">
        <f>IFERROR((VLOOKUP(O429,giranti!H:I,2,FALSE)),0)</f>
        <v>0</v>
      </c>
      <c r="Q429" s="26"/>
      <c r="R429" s="26">
        <f>IFERROR((VLOOKUP(Q429,'IP55'!A:C,3,FALSE)),0)</f>
        <v>0</v>
      </c>
      <c r="S429" s="26">
        <f t="shared" si="68"/>
        <v>3488.89</v>
      </c>
      <c r="T429" s="26">
        <f t="shared" si="67"/>
        <v>0</v>
      </c>
    </row>
    <row r="430" spans="1:20" ht="14.25" customHeight="1" x14ac:dyDescent="0.2">
      <c r="A430" s="167">
        <v>50001140101</v>
      </c>
      <c r="B430" s="22" t="s">
        <v>4266</v>
      </c>
      <c r="C430" s="22">
        <v>2.2000000000000002</v>
      </c>
      <c r="D430" s="22">
        <v>3</v>
      </c>
      <c r="E430" s="24">
        <v>3933.85</v>
      </c>
      <c r="F430" s="35"/>
      <c r="G430" s="36">
        <f t="shared" si="69"/>
        <v>0</v>
      </c>
      <c r="H430" s="24">
        <f t="shared" si="65"/>
        <v>0</v>
      </c>
      <c r="I430" s="24">
        <f t="shared" si="66"/>
        <v>0</v>
      </c>
      <c r="J430" s="162"/>
      <c r="K430" s="26"/>
      <c r="L430" s="26">
        <f>IFERROR((VLOOKUP(K430,tenute!D:E,2,FALSE)),0)</f>
        <v>0</v>
      </c>
      <c r="M430" s="26"/>
      <c r="N430" s="26">
        <f>IFERROR((VLOOKUP(M430,guarnizioni!G:H,2,FALSE)),0)</f>
        <v>0</v>
      </c>
      <c r="O430" s="26"/>
      <c r="P430" s="26">
        <f>IFERROR((VLOOKUP(O430,giranti!H:I,2,FALSE)),0)</f>
        <v>0</v>
      </c>
      <c r="Q430" s="26"/>
      <c r="R430" s="26">
        <f>IFERROR((VLOOKUP(Q430,'IP55'!A:C,3,FALSE)),0)</f>
        <v>0</v>
      </c>
      <c r="S430" s="26">
        <f t="shared" si="68"/>
        <v>3933.85</v>
      </c>
      <c r="T430" s="26">
        <f t="shared" si="67"/>
        <v>0</v>
      </c>
    </row>
    <row r="431" spans="1:20" ht="14.25" customHeight="1" x14ac:dyDescent="0.2">
      <c r="A431" s="167">
        <v>50001140007</v>
      </c>
      <c r="B431" s="22" t="s">
        <v>200</v>
      </c>
      <c r="C431" s="22">
        <v>2.2000000000000002</v>
      </c>
      <c r="D431" s="22">
        <v>3</v>
      </c>
      <c r="E431" s="24">
        <v>3933.85</v>
      </c>
      <c r="F431" s="35"/>
      <c r="G431" s="36">
        <f t="shared" si="69"/>
        <v>0</v>
      </c>
      <c r="H431" s="24">
        <f t="shared" si="65"/>
        <v>0</v>
      </c>
      <c r="I431" s="24">
        <f t="shared" si="66"/>
        <v>0</v>
      </c>
      <c r="J431" s="162"/>
      <c r="K431" s="26"/>
      <c r="L431" s="26">
        <f>IFERROR((VLOOKUP(K431,tenute!D:E,2,FALSE)),0)</f>
        <v>0</v>
      </c>
      <c r="M431" s="26"/>
      <c r="N431" s="26">
        <f>IFERROR((VLOOKUP(M431,guarnizioni!G:H,2,FALSE)),0)</f>
        <v>0</v>
      </c>
      <c r="O431" s="26"/>
      <c r="P431" s="26">
        <f>IFERROR((VLOOKUP(O431,giranti!H:I,2,FALSE)),0)</f>
        <v>0</v>
      </c>
      <c r="Q431" s="26"/>
      <c r="R431" s="26">
        <f>IFERROR((VLOOKUP(Q431,'IP55'!A:C,3,FALSE)),0)</f>
        <v>0</v>
      </c>
      <c r="S431" s="26">
        <f t="shared" si="68"/>
        <v>3933.85</v>
      </c>
      <c r="T431" s="26">
        <f t="shared" si="67"/>
        <v>0</v>
      </c>
    </row>
    <row r="432" spans="1:20" ht="14.25" customHeight="1" x14ac:dyDescent="0.2">
      <c r="A432" s="167">
        <v>50001180010</v>
      </c>
      <c r="B432" s="22" t="s">
        <v>201</v>
      </c>
      <c r="C432" s="22">
        <v>3</v>
      </c>
      <c r="D432" s="22">
        <v>4</v>
      </c>
      <c r="E432" s="24">
        <v>4029.21</v>
      </c>
      <c r="F432" s="35"/>
      <c r="G432" s="36">
        <f t="shared" si="69"/>
        <v>0</v>
      </c>
      <c r="H432" s="24">
        <f t="shared" si="65"/>
        <v>0</v>
      </c>
      <c r="I432" s="24">
        <f t="shared" si="66"/>
        <v>0</v>
      </c>
      <c r="J432" s="162"/>
      <c r="K432" s="26"/>
      <c r="L432" s="26">
        <f>IFERROR((VLOOKUP(K432,tenute!D:E,2,FALSE)),0)</f>
        <v>0</v>
      </c>
      <c r="M432" s="26"/>
      <c r="N432" s="26">
        <f>IFERROR((VLOOKUP(M432,guarnizioni!G:H,2,FALSE)),0)</f>
        <v>0</v>
      </c>
      <c r="O432" s="26"/>
      <c r="P432" s="26">
        <f>IFERROR((VLOOKUP(O432,giranti!H:I,2,FALSE)),0)</f>
        <v>0</v>
      </c>
      <c r="Q432" s="26"/>
      <c r="R432" s="26">
        <f>IFERROR((VLOOKUP(Q432,'IP55'!A:C,3,FALSE)),0)</f>
        <v>0</v>
      </c>
      <c r="S432" s="26">
        <f t="shared" si="68"/>
        <v>4029.21</v>
      </c>
      <c r="T432" s="26">
        <f t="shared" si="67"/>
        <v>0</v>
      </c>
    </row>
    <row r="433" spans="1:20" ht="14.25" customHeight="1" x14ac:dyDescent="0.2">
      <c r="A433" s="167">
        <v>50001220014</v>
      </c>
      <c r="B433" s="22" t="s">
        <v>202</v>
      </c>
      <c r="C433" s="22">
        <v>4</v>
      </c>
      <c r="D433" s="22">
        <v>5.5</v>
      </c>
      <c r="E433" s="24">
        <v>4195.72</v>
      </c>
      <c r="F433" s="35"/>
      <c r="G433" s="36">
        <f t="shared" si="69"/>
        <v>0</v>
      </c>
      <c r="H433" s="24">
        <f t="shared" si="65"/>
        <v>0</v>
      </c>
      <c r="I433" s="24">
        <f t="shared" si="66"/>
        <v>0</v>
      </c>
      <c r="J433" s="162"/>
      <c r="K433" s="26"/>
      <c r="L433" s="26">
        <f>IFERROR((VLOOKUP(K433,tenute!D:E,2,FALSE)),0)</f>
        <v>0</v>
      </c>
      <c r="M433" s="26"/>
      <c r="N433" s="26">
        <f>IFERROR((VLOOKUP(M433,guarnizioni!G:H,2,FALSE)),0)</f>
        <v>0</v>
      </c>
      <c r="O433" s="26"/>
      <c r="P433" s="26">
        <f>IFERROR((VLOOKUP(O433,giranti!H:I,2,FALSE)),0)</f>
        <v>0</v>
      </c>
      <c r="Q433" s="26"/>
      <c r="R433" s="26">
        <f>IFERROR((VLOOKUP(Q433,'IP55'!A:C,3,FALSE)),0)</f>
        <v>0</v>
      </c>
      <c r="S433" s="26">
        <f t="shared" si="68"/>
        <v>4195.72</v>
      </c>
      <c r="T433" s="26">
        <f t="shared" si="67"/>
        <v>0</v>
      </c>
    </row>
    <row r="434" spans="1:20" ht="14.25" customHeight="1" x14ac:dyDescent="0.2">
      <c r="A434" s="167">
        <v>50001261002</v>
      </c>
      <c r="B434" s="22" t="s">
        <v>3029</v>
      </c>
      <c r="C434" s="22">
        <v>0.75</v>
      </c>
      <c r="D434" s="22">
        <v>1</v>
      </c>
      <c r="E434" s="24">
        <v>3019.45</v>
      </c>
      <c r="F434" s="35"/>
      <c r="G434" s="36">
        <f t="shared" si="69"/>
        <v>0</v>
      </c>
      <c r="H434" s="24">
        <f t="shared" si="65"/>
        <v>0</v>
      </c>
      <c r="I434" s="24">
        <f t="shared" si="66"/>
        <v>0</v>
      </c>
      <c r="J434" s="162"/>
      <c r="K434" s="26"/>
      <c r="L434" s="26">
        <f>IFERROR((VLOOKUP(K434,tenute!D:E,2,FALSE)),0)</f>
        <v>0</v>
      </c>
      <c r="M434" s="26"/>
      <c r="N434" s="26">
        <f>IFERROR((VLOOKUP(M434,guarnizioni!G:H,2,FALSE)),0)</f>
        <v>0</v>
      </c>
      <c r="O434" s="26"/>
      <c r="P434" s="26">
        <f>IFERROR((VLOOKUP(O434,giranti!H:I,2,FALSE)),0)</f>
        <v>0</v>
      </c>
      <c r="Q434" s="26"/>
      <c r="R434" s="26">
        <f>IFERROR((VLOOKUP(Q434,'IP55'!A:C,3,FALSE)),0)</f>
        <v>0</v>
      </c>
      <c r="S434" s="26">
        <f t="shared" si="68"/>
        <v>3019.45</v>
      </c>
      <c r="T434" s="26">
        <f t="shared" si="67"/>
        <v>0</v>
      </c>
    </row>
    <row r="435" spans="1:20" ht="14.25" customHeight="1" x14ac:dyDescent="0.2">
      <c r="A435" s="167">
        <v>50001301001</v>
      </c>
      <c r="B435" s="22" t="s">
        <v>3030</v>
      </c>
      <c r="C435" s="22">
        <v>0.75</v>
      </c>
      <c r="D435" s="22">
        <v>1</v>
      </c>
      <c r="E435" s="24">
        <v>3019.45</v>
      </c>
      <c r="F435" s="35"/>
      <c r="G435" s="36">
        <f t="shared" si="69"/>
        <v>0</v>
      </c>
      <c r="H435" s="24">
        <f t="shared" ref="H435:H467" si="70">ROUND(E435*(G435),2)</f>
        <v>0</v>
      </c>
      <c r="I435" s="24">
        <f t="shared" si="66"/>
        <v>0</v>
      </c>
      <c r="J435" s="162"/>
      <c r="K435" s="26"/>
      <c r="L435" s="26">
        <f>IFERROR((VLOOKUP(K435,tenute!D:E,2,FALSE)),0)</f>
        <v>0</v>
      </c>
      <c r="M435" s="26"/>
      <c r="N435" s="26">
        <f>IFERROR((VLOOKUP(M435,guarnizioni!G:H,2,FALSE)),0)</f>
        <v>0</v>
      </c>
      <c r="O435" s="26"/>
      <c r="P435" s="26">
        <f>IFERROR((VLOOKUP(O435,giranti!H:I,2,FALSE)),0)</f>
        <v>0</v>
      </c>
      <c r="Q435" s="26"/>
      <c r="R435" s="26">
        <f>IFERROR((VLOOKUP(Q435,'IP55'!A:C,3,FALSE)),0)</f>
        <v>0</v>
      </c>
      <c r="S435" s="26">
        <f t="shared" si="68"/>
        <v>3019.45</v>
      </c>
      <c r="T435" s="26">
        <f t="shared" si="67"/>
        <v>0</v>
      </c>
    </row>
    <row r="436" spans="1:20" ht="14.25" customHeight="1" x14ac:dyDescent="0.2">
      <c r="A436" s="167">
        <v>50001341001</v>
      </c>
      <c r="B436" s="22" t="s">
        <v>3031</v>
      </c>
      <c r="C436" s="22">
        <v>1.1000000000000001</v>
      </c>
      <c r="D436" s="22">
        <v>1.5</v>
      </c>
      <c r="E436" s="24">
        <v>3097.04</v>
      </c>
      <c r="F436" s="35"/>
      <c r="G436" s="36">
        <f t="shared" si="69"/>
        <v>0</v>
      </c>
      <c r="H436" s="24">
        <f t="shared" si="70"/>
        <v>0</v>
      </c>
      <c r="I436" s="24">
        <f t="shared" si="66"/>
        <v>0</v>
      </c>
      <c r="J436" s="162"/>
      <c r="K436" s="26"/>
      <c r="L436" s="26">
        <f>IFERROR((VLOOKUP(K436,tenute!D:E,2,FALSE)),0)</f>
        <v>0</v>
      </c>
      <c r="M436" s="26"/>
      <c r="N436" s="26">
        <f>IFERROR((VLOOKUP(M436,guarnizioni!G:H,2,FALSE)),0)</f>
        <v>0</v>
      </c>
      <c r="O436" s="26"/>
      <c r="P436" s="26">
        <f>IFERROR((VLOOKUP(O436,giranti!H:I,2,FALSE)),0)</f>
        <v>0</v>
      </c>
      <c r="Q436" s="26"/>
      <c r="R436" s="26">
        <f>IFERROR((VLOOKUP(Q436,'IP55'!A:C,3,FALSE)),0)</f>
        <v>0</v>
      </c>
      <c r="S436" s="26">
        <f t="shared" si="68"/>
        <v>3097.04</v>
      </c>
      <c r="T436" s="26">
        <f t="shared" si="67"/>
        <v>0</v>
      </c>
    </row>
    <row r="437" spans="1:20" ht="14.25" customHeight="1" x14ac:dyDescent="0.2">
      <c r="A437" s="167">
        <v>50001421001</v>
      </c>
      <c r="B437" s="22" t="s">
        <v>3032</v>
      </c>
      <c r="C437" s="22">
        <v>1.1000000000000001</v>
      </c>
      <c r="D437" s="22">
        <v>1.5</v>
      </c>
      <c r="E437" s="24">
        <v>3110.61</v>
      </c>
      <c r="F437" s="35"/>
      <c r="G437" s="36">
        <f t="shared" si="69"/>
        <v>0</v>
      </c>
      <c r="H437" s="24">
        <f t="shared" si="70"/>
        <v>0</v>
      </c>
      <c r="I437" s="24">
        <f t="shared" si="66"/>
        <v>0</v>
      </c>
      <c r="J437" s="162"/>
      <c r="K437" s="26"/>
      <c r="L437" s="26">
        <f>IFERROR((VLOOKUP(K437,tenute!D:E,2,FALSE)),0)</f>
        <v>0</v>
      </c>
      <c r="M437" s="26"/>
      <c r="N437" s="26">
        <f>IFERROR((VLOOKUP(M437,guarnizioni!G:H,2,FALSE)),0)</f>
        <v>0</v>
      </c>
      <c r="O437" s="26"/>
      <c r="P437" s="26">
        <f>IFERROR((VLOOKUP(O437,giranti!H:I,2,FALSE)),0)</f>
        <v>0</v>
      </c>
      <c r="Q437" s="26"/>
      <c r="R437" s="26">
        <f>IFERROR((VLOOKUP(Q437,'IP55'!A:C,3,FALSE)),0)</f>
        <v>0</v>
      </c>
      <c r="S437" s="26">
        <f t="shared" si="68"/>
        <v>3110.61</v>
      </c>
      <c r="T437" s="26">
        <f t="shared" si="67"/>
        <v>0</v>
      </c>
    </row>
    <row r="438" spans="1:20" ht="14.25" customHeight="1" x14ac:dyDescent="0.2">
      <c r="A438" s="167">
        <v>50001461006</v>
      </c>
      <c r="B438" s="22" t="s">
        <v>3033</v>
      </c>
      <c r="C438" s="22">
        <v>1.1000000000000001</v>
      </c>
      <c r="D438" s="22">
        <v>1.5</v>
      </c>
      <c r="E438" s="24">
        <v>3110.61</v>
      </c>
      <c r="F438" s="35"/>
      <c r="G438" s="36">
        <f t="shared" si="69"/>
        <v>0</v>
      </c>
      <c r="H438" s="24">
        <f t="shared" si="70"/>
        <v>0</v>
      </c>
      <c r="I438" s="24">
        <f t="shared" si="66"/>
        <v>0</v>
      </c>
      <c r="J438" s="162"/>
      <c r="K438" s="26"/>
      <c r="L438" s="26">
        <f>IFERROR((VLOOKUP(K438,tenute!D:E,2,FALSE)),0)</f>
        <v>0</v>
      </c>
      <c r="M438" s="26"/>
      <c r="N438" s="26">
        <f>IFERROR((VLOOKUP(M438,guarnizioni!G:H,2,FALSE)),0)</f>
        <v>0</v>
      </c>
      <c r="O438" s="26"/>
      <c r="P438" s="26">
        <f>IFERROR((VLOOKUP(O438,giranti!H:I,2,FALSE)),0)</f>
        <v>0</v>
      </c>
      <c r="Q438" s="26"/>
      <c r="R438" s="26">
        <f>IFERROR((VLOOKUP(Q438,'IP55'!A:C,3,FALSE)),0)</f>
        <v>0</v>
      </c>
      <c r="S438" s="26">
        <f t="shared" si="68"/>
        <v>3110.61</v>
      </c>
      <c r="T438" s="26">
        <f t="shared" si="67"/>
        <v>0</v>
      </c>
    </row>
    <row r="439" spans="1:20" ht="14.25" customHeight="1" x14ac:dyDescent="0.2">
      <c r="A439" s="167">
        <v>50001501006</v>
      </c>
      <c r="B439" s="22" t="s">
        <v>3034</v>
      </c>
      <c r="C439" s="22">
        <v>1.5</v>
      </c>
      <c r="D439" s="22">
        <v>2</v>
      </c>
      <c r="E439" s="24">
        <v>3201.03</v>
      </c>
      <c r="F439" s="35"/>
      <c r="G439" s="36">
        <f t="shared" si="69"/>
        <v>0</v>
      </c>
      <c r="H439" s="24">
        <f t="shared" si="70"/>
        <v>0</v>
      </c>
      <c r="I439" s="24">
        <f t="shared" si="66"/>
        <v>0</v>
      </c>
      <c r="J439" s="162"/>
      <c r="K439" s="26"/>
      <c r="L439" s="26">
        <f>IFERROR((VLOOKUP(K439,tenute!D:E,2,FALSE)),0)</f>
        <v>0</v>
      </c>
      <c r="M439" s="26"/>
      <c r="N439" s="26">
        <f>IFERROR((VLOOKUP(M439,guarnizioni!G:H,2,FALSE)),0)</f>
        <v>0</v>
      </c>
      <c r="O439" s="26"/>
      <c r="P439" s="26">
        <f>IFERROR((VLOOKUP(O439,giranti!H:I,2,FALSE)),0)</f>
        <v>0</v>
      </c>
      <c r="Q439" s="26"/>
      <c r="R439" s="26">
        <f>IFERROR((VLOOKUP(Q439,'IP55'!A:C,3,FALSE)),0)</f>
        <v>0</v>
      </c>
      <c r="S439" s="26">
        <f t="shared" si="68"/>
        <v>3201.03</v>
      </c>
      <c r="T439" s="26">
        <f t="shared" si="67"/>
        <v>0</v>
      </c>
    </row>
    <row r="440" spans="1:20" ht="14.25" customHeight="1" x14ac:dyDescent="0.2">
      <c r="A440" s="167" t="s">
        <v>6365</v>
      </c>
      <c r="B440" s="22" t="s">
        <v>2360</v>
      </c>
      <c r="C440" s="22">
        <v>2.2000000000000002</v>
      </c>
      <c r="D440" s="22">
        <v>3</v>
      </c>
      <c r="E440" s="24">
        <v>3642.05</v>
      </c>
      <c r="F440" s="35"/>
      <c r="G440" s="36">
        <f t="shared" si="69"/>
        <v>0</v>
      </c>
      <c r="H440" s="24">
        <f>ROUND(E440*(G440),2)</f>
        <v>0</v>
      </c>
      <c r="I440" s="24">
        <f t="shared" si="66"/>
        <v>0</v>
      </c>
      <c r="J440" s="162"/>
      <c r="K440" s="26"/>
      <c r="L440" s="26">
        <f>IFERROR((VLOOKUP(K440,tenute!D:E,2,FALSE)),0)</f>
        <v>0</v>
      </c>
      <c r="M440" s="26"/>
      <c r="N440" s="26">
        <f>IFERROR((VLOOKUP(M440,guarnizioni!G:H,2,FALSE)),0)</f>
        <v>0</v>
      </c>
      <c r="O440" s="26"/>
      <c r="P440" s="26">
        <f>IFERROR((VLOOKUP(O440,giranti!H:I,2,FALSE)),0)</f>
        <v>0</v>
      </c>
      <c r="Q440" s="26"/>
      <c r="R440" s="26">
        <f>IFERROR((VLOOKUP(Q440,'IP55'!A:C,3,FALSE)),0)</f>
        <v>0</v>
      </c>
      <c r="S440" s="26">
        <f t="shared" si="68"/>
        <v>3642.05</v>
      </c>
      <c r="T440" s="26">
        <f t="shared" si="67"/>
        <v>0</v>
      </c>
    </row>
    <row r="441" spans="1:20" ht="13.5" customHeight="1" x14ac:dyDescent="0.2">
      <c r="A441" s="167">
        <v>50001561002</v>
      </c>
      <c r="B441" s="22" t="s">
        <v>4267</v>
      </c>
      <c r="C441" s="22">
        <v>2.2000000000000002</v>
      </c>
      <c r="D441" s="22">
        <v>3</v>
      </c>
      <c r="E441" s="24">
        <v>3755.52</v>
      </c>
      <c r="F441" s="35"/>
      <c r="G441" s="36">
        <f t="shared" si="69"/>
        <v>0</v>
      </c>
      <c r="H441" s="24">
        <f t="shared" si="70"/>
        <v>0</v>
      </c>
      <c r="I441" s="24">
        <f t="shared" si="66"/>
        <v>0</v>
      </c>
      <c r="J441" s="162"/>
      <c r="K441" s="26"/>
      <c r="L441" s="26">
        <f>IFERROR((VLOOKUP(K441,tenute!D:E,2,FALSE)),0)</f>
        <v>0</v>
      </c>
      <c r="M441" s="26"/>
      <c r="N441" s="26">
        <f>IFERROR((VLOOKUP(M441,guarnizioni!G:H,2,FALSE)),0)</f>
        <v>0</v>
      </c>
      <c r="O441" s="26"/>
      <c r="P441" s="26">
        <f>IFERROR((VLOOKUP(O441,giranti!H:I,2,FALSE)),0)</f>
        <v>0</v>
      </c>
      <c r="Q441" s="26"/>
      <c r="R441" s="26">
        <f>IFERROR((VLOOKUP(Q441,'IP55'!A:C,3,FALSE)),0)</f>
        <v>0</v>
      </c>
      <c r="S441" s="26">
        <f t="shared" si="68"/>
        <v>3755.52</v>
      </c>
      <c r="T441" s="26">
        <f t="shared" si="67"/>
        <v>0</v>
      </c>
    </row>
    <row r="442" spans="1:20" ht="14.25" customHeight="1" x14ac:dyDescent="0.2">
      <c r="A442" s="167">
        <v>50001601004</v>
      </c>
      <c r="B442" s="22" t="s">
        <v>4268</v>
      </c>
      <c r="C442" s="22">
        <v>3</v>
      </c>
      <c r="D442" s="22">
        <v>4</v>
      </c>
      <c r="E442" s="24">
        <v>3852.57</v>
      </c>
      <c r="F442" s="35"/>
      <c r="G442" s="36">
        <f t="shared" si="69"/>
        <v>0</v>
      </c>
      <c r="H442" s="24">
        <f t="shared" si="70"/>
        <v>0</v>
      </c>
      <c r="I442" s="24">
        <f t="shared" si="66"/>
        <v>0</v>
      </c>
      <c r="J442" s="162"/>
      <c r="K442" s="26"/>
      <c r="L442" s="26">
        <f>IFERROR((VLOOKUP(K442,tenute!D:E,2,FALSE)),0)</f>
        <v>0</v>
      </c>
      <c r="M442" s="26"/>
      <c r="N442" s="26">
        <f>IFERROR((VLOOKUP(M442,guarnizioni!G:H,2,FALSE)),0)</f>
        <v>0</v>
      </c>
      <c r="O442" s="26"/>
      <c r="P442" s="26">
        <f>IFERROR((VLOOKUP(O442,giranti!H:I,2,FALSE)),0)</f>
        <v>0</v>
      </c>
      <c r="Q442" s="26"/>
      <c r="R442" s="26">
        <f>IFERROR((VLOOKUP(Q442,'IP55'!A:C,3,FALSE)),0)</f>
        <v>0</v>
      </c>
      <c r="S442" s="26">
        <f t="shared" si="68"/>
        <v>3852.57</v>
      </c>
      <c r="T442" s="26">
        <f t="shared" si="67"/>
        <v>0</v>
      </c>
    </row>
    <row r="443" spans="1:20" ht="14.25" customHeight="1" x14ac:dyDescent="0.2">
      <c r="A443" s="167">
        <v>50001661002</v>
      </c>
      <c r="B443" s="22" t="s">
        <v>4269</v>
      </c>
      <c r="C443" s="22">
        <v>4</v>
      </c>
      <c r="D443" s="22">
        <v>5.5</v>
      </c>
      <c r="E443" s="24">
        <v>5082.28</v>
      </c>
      <c r="F443" s="35"/>
      <c r="G443" s="36">
        <f t="shared" si="69"/>
        <v>0</v>
      </c>
      <c r="H443" s="24">
        <f t="shared" si="70"/>
        <v>0</v>
      </c>
      <c r="I443" s="24">
        <f t="shared" si="66"/>
        <v>0</v>
      </c>
      <c r="J443" s="162"/>
      <c r="K443" s="26"/>
      <c r="L443" s="26">
        <f>IFERROR((VLOOKUP(K443,tenute!D:E,2,FALSE)),0)</f>
        <v>0</v>
      </c>
      <c r="M443" s="26"/>
      <c r="N443" s="26">
        <f>IFERROR((VLOOKUP(M443,guarnizioni!G:H,2,FALSE)),0)</f>
        <v>0</v>
      </c>
      <c r="O443" s="26"/>
      <c r="P443" s="26">
        <f>IFERROR((VLOOKUP(O443,giranti!H:I,2,FALSE)),0)</f>
        <v>0</v>
      </c>
      <c r="Q443" s="26"/>
      <c r="R443" s="26">
        <f>IFERROR((VLOOKUP(Q443,'IP55'!A:C,3,FALSE)),0)</f>
        <v>0</v>
      </c>
      <c r="S443" s="26">
        <f t="shared" si="68"/>
        <v>5082.28</v>
      </c>
      <c r="T443" s="26">
        <f t="shared" si="67"/>
        <v>0</v>
      </c>
    </row>
    <row r="444" spans="1:20" ht="14.25" customHeight="1" x14ac:dyDescent="0.2">
      <c r="A444" s="167">
        <v>50001701005</v>
      </c>
      <c r="B444" s="22" t="s">
        <v>4270</v>
      </c>
      <c r="C444" s="22">
        <v>5.5</v>
      </c>
      <c r="D444" s="22">
        <v>7.5</v>
      </c>
      <c r="E444" s="24">
        <v>5461.11</v>
      </c>
      <c r="F444" s="35"/>
      <c r="G444" s="36">
        <f t="shared" si="69"/>
        <v>0</v>
      </c>
      <c r="H444" s="24">
        <f t="shared" si="70"/>
        <v>0</v>
      </c>
      <c r="I444" s="24">
        <f t="shared" si="66"/>
        <v>0</v>
      </c>
      <c r="J444" s="162"/>
      <c r="K444" s="26"/>
      <c r="L444" s="26">
        <f>IFERROR((VLOOKUP(K444,tenute!D:E,2,FALSE)),0)</f>
        <v>0</v>
      </c>
      <c r="M444" s="26"/>
      <c r="N444" s="26">
        <f>IFERROR((VLOOKUP(M444,guarnizioni!G:H,2,FALSE)),0)</f>
        <v>0</v>
      </c>
      <c r="O444" s="26"/>
      <c r="P444" s="26">
        <f>IFERROR((VLOOKUP(O444,giranti!H:I,2,FALSE)),0)</f>
        <v>0</v>
      </c>
      <c r="Q444" s="26"/>
      <c r="R444" s="26">
        <f>IFERROR((VLOOKUP(Q444,'IP55'!A:C,3,FALSE)),0)</f>
        <v>0</v>
      </c>
      <c r="S444" s="26">
        <f t="shared" si="68"/>
        <v>5461.11</v>
      </c>
      <c r="T444" s="26">
        <f t="shared" si="67"/>
        <v>0</v>
      </c>
    </row>
    <row r="445" spans="1:20" ht="14.25" customHeight="1" x14ac:dyDescent="0.2">
      <c r="A445" s="167">
        <v>50001720031</v>
      </c>
      <c r="B445" s="22" t="s">
        <v>2361</v>
      </c>
      <c r="C445" s="22">
        <v>5.5</v>
      </c>
      <c r="D445" s="22">
        <v>7.5</v>
      </c>
      <c r="E445" s="24">
        <v>6053.81</v>
      </c>
      <c r="F445" s="35"/>
      <c r="G445" s="36">
        <f t="shared" si="69"/>
        <v>0</v>
      </c>
      <c r="H445" s="24">
        <f t="shared" si="70"/>
        <v>0</v>
      </c>
      <c r="I445" s="24">
        <f t="shared" si="66"/>
        <v>0</v>
      </c>
      <c r="J445" s="162"/>
      <c r="K445" s="26"/>
      <c r="L445" s="26">
        <f>IFERROR((VLOOKUP(K445,tenute!D:E,2,FALSE)),0)</f>
        <v>0</v>
      </c>
      <c r="M445" s="26"/>
      <c r="N445" s="26">
        <f>IFERROR((VLOOKUP(M445,guarnizioni!G:H,2,FALSE)),0)</f>
        <v>0</v>
      </c>
      <c r="O445" s="26"/>
      <c r="P445" s="26">
        <f>IFERROR((VLOOKUP(O445,giranti!H:I,2,FALSE)),0)</f>
        <v>0</v>
      </c>
      <c r="Q445" s="26"/>
      <c r="R445" s="26">
        <f>IFERROR((VLOOKUP(Q445,'IP55'!A:C,3,FALSE)),0)</f>
        <v>0</v>
      </c>
      <c r="S445" s="26">
        <f t="shared" si="68"/>
        <v>6053.81</v>
      </c>
      <c r="T445" s="26">
        <f t="shared" si="67"/>
        <v>0</v>
      </c>
    </row>
    <row r="446" spans="1:20" ht="14.25" customHeight="1" x14ac:dyDescent="0.2">
      <c r="A446" s="167">
        <v>50001740037</v>
      </c>
      <c r="B446" s="22" t="s">
        <v>2362</v>
      </c>
      <c r="C446" s="22">
        <v>7.5</v>
      </c>
      <c r="D446" s="22">
        <v>10</v>
      </c>
      <c r="E446" s="24">
        <v>6358.9</v>
      </c>
      <c r="F446" s="35"/>
      <c r="G446" s="36">
        <f t="shared" si="69"/>
        <v>0</v>
      </c>
      <c r="H446" s="24">
        <f t="shared" si="70"/>
        <v>0</v>
      </c>
      <c r="I446" s="24">
        <f t="shared" si="66"/>
        <v>0</v>
      </c>
      <c r="J446" s="162"/>
      <c r="K446" s="26"/>
      <c r="L446" s="26">
        <f>IFERROR((VLOOKUP(K446,tenute!D:E,2,FALSE)),0)</f>
        <v>0</v>
      </c>
      <c r="M446" s="26"/>
      <c r="N446" s="26">
        <f>IFERROR((VLOOKUP(M446,guarnizioni!G:H,2,FALSE)),0)</f>
        <v>0</v>
      </c>
      <c r="O446" s="26"/>
      <c r="P446" s="26">
        <f>IFERROR((VLOOKUP(O446,giranti!H:I,2,FALSE)),0)</f>
        <v>0</v>
      </c>
      <c r="Q446" s="26"/>
      <c r="R446" s="26">
        <f>IFERROR((VLOOKUP(Q446,'IP55'!A:C,3,FALSE)),0)</f>
        <v>0</v>
      </c>
      <c r="S446" s="26">
        <f t="shared" si="68"/>
        <v>6358.9</v>
      </c>
      <c r="T446" s="26">
        <f t="shared" si="67"/>
        <v>0</v>
      </c>
    </row>
    <row r="447" spans="1:20" ht="14.25" customHeight="1" x14ac:dyDescent="0.2">
      <c r="A447" s="167">
        <v>50001760026</v>
      </c>
      <c r="B447" s="22" t="s">
        <v>2363</v>
      </c>
      <c r="C447" s="22">
        <v>11</v>
      </c>
      <c r="D447" s="22">
        <v>15</v>
      </c>
      <c r="E447" s="24">
        <v>6797.39</v>
      </c>
      <c r="F447" s="35"/>
      <c r="G447" s="36">
        <f t="shared" si="69"/>
        <v>0</v>
      </c>
      <c r="H447" s="24">
        <f t="shared" si="70"/>
        <v>0</v>
      </c>
      <c r="I447" s="24">
        <f t="shared" si="66"/>
        <v>0</v>
      </c>
      <c r="J447" s="162"/>
      <c r="K447" s="26"/>
      <c r="L447" s="26">
        <f>IFERROR((VLOOKUP(K447,tenute!D:E,2,FALSE)),0)</f>
        <v>0</v>
      </c>
      <c r="M447" s="26"/>
      <c r="N447" s="26">
        <f>IFERROR((VLOOKUP(M447,guarnizioni!G:H,2,FALSE)),0)</f>
        <v>0</v>
      </c>
      <c r="O447" s="26"/>
      <c r="P447" s="26">
        <f>IFERROR((VLOOKUP(O447,giranti!H:I,2,FALSE)),0)</f>
        <v>0</v>
      </c>
      <c r="Q447" s="26"/>
      <c r="R447" s="26">
        <f>IFERROR((VLOOKUP(Q447,'IP55'!A:C,3,FALSE)),0)</f>
        <v>0</v>
      </c>
      <c r="S447" s="26">
        <f t="shared" si="68"/>
        <v>6797.39</v>
      </c>
      <c r="T447" s="26">
        <f t="shared" si="67"/>
        <v>0</v>
      </c>
    </row>
    <row r="448" spans="1:20" ht="14.25" customHeight="1" x14ac:dyDescent="0.2">
      <c r="A448" s="167">
        <v>50001841001</v>
      </c>
      <c r="B448" s="22" t="s">
        <v>3035</v>
      </c>
      <c r="C448" s="22">
        <v>1.1000000000000001</v>
      </c>
      <c r="D448" s="22">
        <v>1.5</v>
      </c>
      <c r="E448" s="24">
        <v>3477.49</v>
      </c>
      <c r="F448" s="35"/>
      <c r="G448" s="36">
        <f t="shared" si="69"/>
        <v>0</v>
      </c>
      <c r="H448" s="24">
        <f t="shared" si="70"/>
        <v>0</v>
      </c>
      <c r="I448" s="24">
        <f t="shared" si="66"/>
        <v>0</v>
      </c>
      <c r="J448" s="162"/>
      <c r="K448" s="26"/>
      <c r="L448" s="26">
        <f>IFERROR((VLOOKUP(K448,tenute!D:E,2,FALSE)),0)</f>
        <v>0</v>
      </c>
      <c r="M448" s="26"/>
      <c r="N448" s="26">
        <f>IFERROR((VLOOKUP(M448,guarnizioni!G:H,2,FALSE)),0)</f>
        <v>0</v>
      </c>
      <c r="O448" s="26"/>
      <c r="P448" s="26">
        <f>IFERROR((VLOOKUP(O448,giranti!H:I,2,FALSE)),0)</f>
        <v>0</v>
      </c>
      <c r="Q448" s="26"/>
      <c r="R448" s="26">
        <f>IFERROR((VLOOKUP(Q448,'IP55'!A:C,3,FALSE)),0)</f>
        <v>0</v>
      </c>
      <c r="S448" s="26">
        <f t="shared" si="68"/>
        <v>3477.49</v>
      </c>
      <c r="T448" s="26">
        <f t="shared" si="67"/>
        <v>0</v>
      </c>
    </row>
    <row r="449" spans="1:20" ht="14.25" customHeight="1" x14ac:dyDescent="0.2">
      <c r="A449" s="167">
        <v>50001881001</v>
      </c>
      <c r="B449" s="22" t="s">
        <v>3036</v>
      </c>
      <c r="C449" s="22">
        <v>1.5</v>
      </c>
      <c r="D449" s="22">
        <v>2</v>
      </c>
      <c r="E449" s="24">
        <v>3566.15</v>
      </c>
      <c r="F449" s="35"/>
      <c r="G449" s="36">
        <f t="shared" si="69"/>
        <v>0</v>
      </c>
      <c r="H449" s="24">
        <f t="shared" si="70"/>
        <v>0</v>
      </c>
      <c r="I449" s="24">
        <f t="shared" si="66"/>
        <v>0</v>
      </c>
      <c r="J449" s="162"/>
      <c r="K449" s="26"/>
      <c r="L449" s="26">
        <f>IFERROR((VLOOKUP(K449,tenute!D:E,2,FALSE)),0)</f>
        <v>0</v>
      </c>
      <c r="M449" s="26"/>
      <c r="N449" s="26">
        <f>IFERROR((VLOOKUP(M449,guarnizioni!G:H,2,FALSE)),0)</f>
        <v>0</v>
      </c>
      <c r="O449" s="26"/>
      <c r="P449" s="26">
        <f>IFERROR((VLOOKUP(O449,giranti!H:I,2,FALSE)),0)</f>
        <v>0</v>
      </c>
      <c r="Q449" s="26"/>
      <c r="R449" s="26">
        <f>IFERROR((VLOOKUP(Q449,'IP55'!A:C,3,FALSE)),0)</f>
        <v>0</v>
      </c>
      <c r="S449" s="26">
        <f t="shared" si="68"/>
        <v>3566.15</v>
      </c>
      <c r="T449" s="26">
        <f t="shared" si="67"/>
        <v>0</v>
      </c>
    </row>
    <row r="450" spans="1:20" ht="14.25" customHeight="1" x14ac:dyDescent="0.2">
      <c r="A450" s="167">
        <v>50001921001</v>
      </c>
      <c r="B450" s="22" t="s">
        <v>3037</v>
      </c>
      <c r="C450" s="22">
        <v>2.2000000000000002</v>
      </c>
      <c r="D450" s="22">
        <v>3</v>
      </c>
      <c r="E450" s="24">
        <v>3833.64</v>
      </c>
      <c r="F450" s="35"/>
      <c r="G450" s="36">
        <f t="shared" si="69"/>
        <v>0</v>
      </c>
      <c r="H450" s="24">
        <f t="shared" si="70"/>
        <v>0</v>
      </c>
      <c r="I450" s="24">
        <f t="shared" si="66"/>
        <v>0</v>
      </c>
      <c r="J450" s="162"/>
      <c r="K450" s="26"/>
      <c r="L450" s="26">
        <f>IFERROR((VLOOKUP(K450,tenute!D:E,2,FALSE)),0)</f>
        <v>0</v>
      </c>
      <c r="M450" s="26"/>
      <c r="N450" s="26">
        <f>IFERROR((VLOOKUP(M450,guarnizioni!G:H,2,FALSE)),0)</f>
        <v>0</v>
      </c>
      <c r="O450" s="26"/>
      <c r="P450" s="26">
        <f>IFERROR((VLOOKUP(O450,giranti!H:I,2,FALSE)),0)</f>
        <v>0</v>
      </c>
      <c r="Q450" s="26"/>
      <c r="R450" s="26">
        <f>IFERROR((VLOOKUP(Q450,'IP55'!A:C,3,FALSE)),0)</f>
        <v>0</v>
      </c>
      <c r="S450" s="26">
        <f t="shared" si="68"/>
        <v>3833.64</v>
      </c>
      <c r="T450" s="26">
        <f t="shared" si="67"/>
        <v>0</v>
      </c>
    </row>
    <row r="451" spans="1:20" ht="14.25" customHeight="1" x14ac:dyDescent="0.2">
      <c r="A451" s="167">
        <v>50001941002</v>
      </c>
      <c r="B451" s="22" t="s">
        <v>6889</v>
      </c>
      <c r="C451" s="22">
        <v>2.2000000000000002</v>
      </c>
      <c r="D451" s="22">
        <v>3</v>
      </c>
      <c r="E451" s="24">
        <v>4621.8499999999995</v>
      </c>
      <c r="F451" s="35"/>
      <c r="G451" s="36">
        <f t="shared" si="69"/>
        <v>0</v>
      </c>
      <c r="H451" s="24">
        <f t="shared" si="70"/>
        <v>0</v>
      </c>
      <c r="I451" s="24">
        <f t="shared" si="66"/>
        <v>0</v>
      </c>
      <c r="J451" s="162"/>
      <c r="K451" s="26"/>
      <c r="L451" s="26">
        <f>IFERROR((VLOOKUP(K451,tenute!D:E,2,FALSE)),0)</f>
        <v>0</v>
      </c>
      <c r="M451" s="26"/>
      <c r="N451" s="26">
        <f>IFERROR((VLOOKUP(M451,guarnizioni!G:H,2,FALSE)),0)</f>
        <v>0</v>
      </c>
      <c r="O451" s="26"/>
      <c r="P451" s="26">
        <f>IFERROR((VLOOKUP(O451,giranti!H:I,2,FALSE)),0)</f>
        <v>0</v>
      </c>
      <c r="Q451" s="26"/>
      <c r="R451" s="26">
        <f>IFERROR((VLOOKUP(Q451,'IP55'!A:C,3,FALSE)),0)</f>
        <v>0</v>
      </c>
      <c r="S451" s="26">
        <f t="shared" si="68"/>
        <v>4621.8499999999995</v>
      </c>
      <c r="T451" s="26">
        <f t="shared" si="67"/>
        <v>0</v>
      </c>
    </row>
    <row r="452" spans="1:20" ht="14.25" customHeight="1" x14ac:dyDescent="0.2">
      <c r="A452" s="167">
        <v>50001980015</v>
      </c>
      <c r="B452" s="22" t="s">
        <v>2364</v>
      </c>
      <c r="C452" s="22">
        <v>3</v>
      </c>
      <c r="D452" s="22">
        <v>4</v>
      </c>
      <c r="E452" s="24">
        <v>4719.5999999999995</v>
      </c>
      <c r="F452" s="35"/>
      <c r="G452" s="36">
        <f t="shared" si="69"/>
        <v>0</v>
      </c>
      <c r="H452" s="24">
        <f t="shared" si="70"/>
        <v>0</v>
      </c>
      <c r="I452" s="24">
        <f t="shared" si="66"/>
        <v>0</v>
      </c>
      <c r="J452" s="162"/>
      <c r="K452" s="26"/>
      <c r="L452" s="26">
        <f>IFERROR((VLOOKUP(K452,tenute!D:E,2,FALSE)),0)</f>
        <v>0</v>
      </c>
      <c r="M452" s="26"/>
      <c r="N452" s="26">
        <f>IFERROR((VLOOKUP(M452,guarnizioni!G:H,2,FALSE)),0)</f>
        <v>0</v>
      </c>
      <c r="O452" s="26"/>
      <c r="P452" s="26">
        <f>IFERROR((VLOOKUP(O452,giranti!H:I,2,FALSE)),0)</f>
        <v>0</v>
      </c>
      <c r="Q452" s="26"/>
      <c r="R452" s="26">
        <f>IFERROR((VLOOKUP(Q452,'IP55'!A:C,3,FALSE)),0)</f>
        <v>0</v>
      </c>
      <c r="S452" s="26">
        <f t="shared" si="68"/>
        <v>4719.5999999999995</v>
      </c>
      <c r="T452" s="26">
        <f t="shared" si="67"/>
        <v>0</v>
      </c>
    </row>
    <row r="453" spans="1:20" ht="14.25" customHeight="1" x14ac:dyDescent="0.2">
      <c r="A453" s="167">
        <v>50002020015</v>
      </c>
      <c r="B453" s="22" t="s">
        <v>2365</v>
      </c>
      <c r="C453" s="22">
        <v>4</v>
      </c>
      <c r="D453" s="22">
        <v>5.5</v>
      </c>
      <c r="E453" s="24">
        <v>4886.3499999999995</v>
      </c>
      <c r="F453" s="35"/>
      <c r="G453" s="36">
        <f t="shared" si="69"/>
        <v>0</v>
      </c>
      <c r="H453" s="24">
        <f t="shared" si="70"/>
        <v>0</v>
      </c>
      <c r="I453" s="24">
        <f t="shared" si="66"/>
        <v>0</v>
      </c>
      <c r="J453" s="162"/>
      <c r="K453" s="26"/>
      <c r="L453" s="26">
        <f>IFERROR((VLOOKUP(K453,tenute!D:E,2,FALSE)),0)</f>
        <v>0</v>
      </c>
      <c r="M453" s="26"/>
      <c r="N453" s="26">
        <f>IFERROR((VLOOKUP(M453,guarnizioni!G:H,2,FALSE)),0)</f>
        <v>0</v>
      </c>
      <c r="O453" s="26"/>
      <c r="P453" s="26">
        <f>IFERROR((VLOOKUP(O453,giranti!H:I,2,FALSE)),0)</f>
        <v>0</v>
      </c>
      <c r="Q453" s="26"/>
      <c r="R453" s="26">
        <f>IFERROR((VLOOKUP(Q453,'IP55'!A:C,3,FALSE)),0)</f>
        <v>0</v>
      </c>
      <c r="S453" s="26">
        <f t="shared" si="68"/>
        <v>4886.3499999999995</v>
      </c>
      <c r="T453" s="26">
        <f t="shared" si="67"/>
        <v>0</v>
      </c>
    </row>
    <row r="454" spans="1:20" ht="14.25" customHeight="1" x14ac:dyDescent="0.2">
      <c r="A454" s="167">
        <v>50002100013</v>
      </c>
      <c r="B454" s="22" t="s">
        <v>2366</v>
      </c>
      <c r="C454" s="22">
        <v>4</v>
      </c>
      <c r="D454" s="22">
        <v>5.5</v>
      </c>
      <c r="E454" s="24">
        <v>5235.13</v>
      </c>
      <c r="F454" s="35"/>
      <c r="G454" s="36">
        <f t="shared" si="69"/>
        <v>0</v>
      </c>
      <c r="H454" s="24">
        <f t="shared" si="70"/>
        <v>0</v>
      </c>
      <c r="I454" s="24">
        <f t="shared" si="66"/>
        <v>0</v>
      </c>
      <c r="J454" s="162"/>
      <c r="K454" s="26"/>
      <c r="L454" s="26">
        <f>IFERROR((VLOOKUP(K454,tenute!D:E,2,FALSE)),0)</f>
        <v>0</v>
      </c>
      <c r="M454" s="26"/>
      <c r="N454" s="26">
        <f>IFERROR((VLOOKUP(M454,guarnizioni!G:H,2,FALSE)),0)</f>
        <v>0</v>
      </c>
      <c r="O454" s="26"/>
      <c r="P454" s="26">
        <f>IFERROR((VLOOKUP(O454,giranti!H:I,2,FALSE)),0)</f>
        <v>0</v>
      </c>
      <c r="Q454" s="26"/>
      <c r="R454" s="26">
        <f>IFERROR((VLOOKUP(Q454,'IP55'!A:C,3,FALSE)),0)</f>
        <v>0</v>
      </c>
      <c r="S454" s="26">
        <f t="shared" si="68"/>
        <v>5235.13</v>
      </c>
      <c r="T454" s="26">
        <f t="shared" si="67"/>
        <v>0</v>
      </c>
    </row>
    <row r="455" spans="1:20" ht="14.25" customHeight="1" x14ac:dyDescent="0.2">
      <c r="A455" s="167">
        <v>50002140017</v>
      </c>
      <c r="B455" s="22" t="s">
        <v>2367</v>
      </c>
      <c r="C455" s="22">
        <v>5.5</v>
      </c>
      <c r="D455" s="22">
        <v>7.5</v>
      </c>
      <c r="E455" s="24">
        <v>5613.96</v>
      </c>
      <c r="F455" s="35"/>
      <c r="G455" s="36">
        <f t="shared" si="69"/>
        <v>0</v>
      </c>
      <c r="H455" s="24">
        <f t="shared" si="70"/>
        <v>0</v>
      </c>
      <c r="I455" s="24">
        <f t="shared" si="66"/>
        <v>0</v>
      </c>
      <c r="J455" s="162"/>
      <c r="K455" s="26"/>
      <c r="L455" s="26">
        <f>IFERROR((VLOOKUP(K455,tenute!D:E,2,FALSE)),0)</f>
        <v>0</v>
      </c>
      <c r="M455" s="26"/>
      <c r="N455" s="26">
        <f>IFERROR((VLOOKUP(M455,guarnizioni!G:H,2,FALSE)),0)</f>
        <v>0</v>
      </c>
      <c r="O455" s="26"/>
      <c r="P455" s="26">
        <f>IFERROR((VLOOKUP(O455,giranti!H:I,2,FALSE)),0)</f>
        <v>0</v>
      </c>
      <c r="Q455" s="26"/>
      <c r="R455" s="26">
        <f>IFERROR((VLOOKUP(Q455,'IP55'!A:C,3,FALSE)),0)</f>
        <v>0</v>
      </c>
      <c r="S455" s="26">
        <f t="shared" si="68"/>
        <v>5613.96</v>
      </c>
      <c r="T455" s="26">
        <f t="shared" si="67"/>
        <v>0</v>
      </c>
    </row>
    <row r="456" spans="1:20" ht="14.25" customHeight="1" x14ac:dyDescent="0.2">
      <c r="A456" s="167">
        <v>50002180026</v>
      </c>
      <c r="B456" s="22" t="s">
        <v>2368</v>
      </c>
      <c r="C456" s="22">
        <v>7.5</v>
      </c>
      <c r="D456" s="22">
        <v>10</v>
      </c>
      <c r="E456" s="24">
        <v>5919.05</v>
      </c>
      <c r="F456" s="35"/>
      <c r="G456" s="36">
        <f t="shared" si="69"/>
        <v>0</v>
      </c>
      <c r="H456" s="24">
        <f t="shared" si="70"/>
        <v>0</v>
      </c>
      <c r="I456" s="24">
        <f t="shared" si="66"/>
        <v>0</v>
      </c>
      <c r="J456" s="162"/>
      <c r="K456" s="26"/>
      <c r="L456" s="26">
        <f>IFERROR((VLOOKUP(K456,tenute!D:E,2,FALSE)),0)</f>
        <v>0</v>
      </c>
      <c r="M456" s="26"/>
      <c r="N456" s="26">
        <f>IFERROR((VLOOKUP(M456,guarnizioni!G:H,2,FALSE)),0)</f>
        <v>0</v>
      </c>
      <c r="O456" s="26"/>
      <c r="P456" s="26">
        <f>IFERROR((VLOOKUP(O456,giranti!H:I,2,FALSE)),0)</f>
        <v>0</v>
      </c>
      <c r="Q456" s="26"/>
      <c r="R456" s="26">
        <f>IFERROR((VLOOKUP(Q456,'IP55'!A:C,3,FALSE)),0)</f>
        <v>0</v>
      </c>
      <c r="S456" s="26">
        <f t="shared" si="68"/>
        <v>5919.05</v>
      </c>
      <c r="T456" s="26">
        <f t="shared" si="67"/>
        <v>0</v>
      </c>
    </row>
    <row r="457" spans="1:20" ht="14.25" customHeight="1" x14ac:dyDescent="0.2">
      <c r="A457" s="167">
        <v>50002201004</v>
      </c>
      <c r="B457" s="22" t="s">
        <v>3038</v>
      </c>
      <c r="C457" s="22">
        <v>11</v>
      </c>
      <c r="D457" s="22">
        <v>15</v>
      </c>
      <c r="E457" s="24">
        <v>6875.51</v>
      </c>
      <c r="F457" s="35"/>
      <c r="G457" s="36">
        <f t="shared" si="69"/>
        <v>0</v>
      </c>
      <c r="H457" s="24">
        <f t="shared" si="70"/>
        <v>0</v>
      </c>
      <c r="I457" s="24">
        <f t="shared" si="66"/>
        <v>0</v>
      </c>
      <c r="J457" s="162"/>
      <c r="K457" s="26"/>
      <c r="L457" s="26">
        <f>IFERROR((VLOOKUP(K457,tenute!D:E,2,FALSE)),0)</f>
        <v>0</v>
      </c>
      <c r="M457" s="26"/>
      <c r="N457" s="26">
        <f>IFERROR((VLOOKUP(M457,guarnizioni!G:H,2,FALSE)),0)</f>
        <v>0</v>
      </c>
      <c r="O457" s="26"/>
      <c r="P457" s="26">
        <f>IFERROR((VLOOKUP(O457,giranti!H:I,2,FALSE)),0)</f>
        <v>0</v>
      </c>
      <c r="Q457" s="26"/>
      <c r="R457" s="26">
        <f>IFERROR((VLOOKUP(Q457,'IP55'!A:C,3,FALSE)),0)</f>
        <v>0</v>
      </c>
      <c r="S457" s="26">
        <f t="shared" si="68"/>
        <v>6875.51</v>
      </c>
      <c r="T457" s="26">
        <f t="shared" si="67"/>
        <v>0</v>
      </c>
    </row>
    <row r="458" spans="1:20" ht="14.25" customHeight="1" x14ac:dyDescent="0.2">
      <c r="A458" s="167">
        <v>50002221003</v>
      </c>
      <c r="B458" s="22" t="s">
        <v>3039</v>
      </c>
      <c r="C458" s="22">
        <v>11</v>
      </c>
      <c r="D458" s="22">
        <v>15</v>
      </c>
      <c r="E458" s="24">
        <v>6875.51</v>
      </c>
      <c r="F458" s="35"/>
      <c r="G458" s="36">
        <f t="shared" si="69"/>
        <v>0</v>
      </c>
      <c r="H458" s="24">
        <f t="shared" si="70"/>
        <v>0</v>
      </c>
      <c r="I458" s="24">
        <f t="shared" si="66"/>
        <v>0</v>
      </c>
      <c r="J458" s="162"/>
      <c r="K458" s="26"/>
      <c r="L458" s="26">
        <f>IFERROR((VLOOKUP(K458,tenute!D:E,2,FALSE)),0)</f>
        <v>0</v>
      </c>
      <c r="M458" s="26"/>
      <c r="N458" s="26">
        <f>IFERROR((VLOOKUP(M458,guarnizioni!G:H,2,FALSE)),0)</f>
        <v>0</v>
      </c>
      <c r="O458" s="26"/>
      <c r="P458" s="26">
        <f>IFERROR((VLOOKUP(O458,giranti!H:I,2,FALSE)),0)</f>
        <v>0</v>
      </c>
      <c r="Q458" s="26"/>
      <c r="R458" s="26">
        <f>IFERROR((VLOOKUP(Q458,'IP55'!A:C,3,FALSE)),0)</f>
        <v>0</v>
      </c>
      <c r="S458" s="26">
        <f t="shared" si="68"/>
        <v>6875.51</v>
      </c>
      <c r="T458" s="26">
        <f t="shared" si="67"/>
        <v>0</v>
      </c>
    </row>
    <row r="459" spans="1:20" ht="14.25" customHeight="1" x14ac:dyDescent="0.2">
      <c r="A459" s="167">
        <v>50002241006</v>
      </c>
      <c r="B459" s="22" t="s">
        <v>3040</v>
      </c>
      <c r="C459" s="22">
        <v>15</v>
      </c>
      <c r="D459" s="22">
        <v>20</v>
      </c>
      <c r="E459" s="24">
        <v>7436.94</v>
      </c>
      <c r="F459" s="35"/>
      <c r="G459" s="36">
        <f t="shared" si="69"/>
        <v>0</v>
      </c>
      <c r="H459" s="24">
        <f t="shared" si="70"/>
        <v>0</v>
      </c>
      <c r="I459" s="24">
        <f t="shared" si="66"/>
        <v>0</v>
      </c>
      <c r="J459" s="162"/>
      <c r="K459" s="26"/>
      <c r="L459" s="26">
        <f>IFERROR((VLOOKUP(K459,tenute!D:E,2,FALSE)),0)</f>
        <v>0</v>
      </c>
      <c r="M459" s="26"/>
      <c r="N459" s="26">
        <f>IFERROR((VLOOKUP(M459,guarnizioni!G:H,2,FALSE)),0)</f>
        <v>0</v>
      </c>
      <c r="O459" s="26"/>
      <c r="P459" s="26">
        <f>IFERROR((VLOOKUP(O459,giranti!H:I,2,FALSE)),0)</f>
        <v>0</v>
      </c>
      <c r="Q459" s="26"/>
      <c r="R459" s="26">
        <f>IFERROR((VLOOKUP(Q459,'IP55'!A:C,3,FALSE)),0)</f>
        <v>0</v>
      </c>
      <c r="S459" s="26">
        <f t="shared" si="68"/>
        <v>7436.94</v>
      </c>
      <c r="T459" s="26">
        <f t="shared" si="67"/>
        <v>0</v>
      </c>
    </row>
    <row r="460" spans="1:20" ht="14.25" customHeight="1" x14ac:dyDescent="0.2">
      <c r="A460" s="167" t="s">
        <v>6366</v>
      </c>
      <c r="B460" s="22" t="s">
        <v>3041</v>
      </c>
      <c r="C460" s="22">
        <v>18.5</v>
      </c>
      <c r="D460" s="22">
        <v>25</v>
      </c>
      <c r="E460" s="24">
        <v>8356.64</v>
      </c>
      <c r="F460" s="35"/>
      <c r="G460" s="36">
        <f t="shared" si="69"/>
        <v>0</v>
      </c>
      <c r="H460" s="24">
        <f t="shared" si="70"/>
        <v>0</v>
      </c>
      <c r="I460" s="24">
        <f t="shared" si="66"/>
        <v>0</v>
      </c>
      <c r="J460" s="162"/>
      <c r="K460" s="26"/>
      <c r="L460" s="26">
        <f>IFERROR((VLOOKUP(K460,tenute!D:E,2,FALSE)),0)</f>
        <v>0</v>
      </c>
      <c r="M460" s="26"/>
      <c r="N460" s="26">
        <f>IFERROR((VLOOKUP(M460,guarnizioni!G:H,2,FALSE)),0)</f>
        <v>0</v>
      </c>
      <c r="O460" s="26"/>
      <c r="P460" s="26">
        <f>IFERROR((VLOOKUP(O460,giranti!H:I,2,FALSE)),0)</f>
        <v>0</v>
      </c>
      <c r="Q460" s="26"/>
      <c r="R460" s="26">
        <f>IFERROR((VLOOKUP(Q460,'IP55'!A:C,3,FALSE)),0)</f>
        <v>0</v>
      </c>
      <c r="S460" s="26">
        <f t="shared" si="68"/>
        <v>8356.64</v>
      </c>
      <c r="T460" s="26">
        <f t="shared" si="67"/>
        <v>0</v>
      </c>
    </row>
    <row r="461" spans="1:20" ht="14.25" customHeight="1" x14ac:dyDescent="0.2">
      <c r="A461" s="167">
        <v>50002261002</v>
      </c>
      <c r="B461" s="22" t="s">
        <v>3042</v>
      </c>
      <c r="C461" s="22">
        <v>18.5</v>
      </c>
      <c r="D461" s="22">
        <v>25</v>
      </c>
      <c r="E461" s="24">
        <v>10827.94</v>
      </c>
      <c r="F461" s="35"/>
      <c r="G461" s="36">
        <f t="shared" si="69"/>
        <v>0</v>
      </c>
      <c r="H461" s="24">
        <f t="shared" si="70"/>
        <v>0</v>
      </c>
      <c r="I461" s="24">
        <f t="shared" si="66"/>
        <v>0</v>
      </c>
      <c r="J461" s="162"/>
      <c r="K461" s="26"/>
      <c r="L461" s="26">
        <f>IFERROR((VLOOKUP(K461,tenute!D:E,2,FALSE)),0)</f>
        <v>0</v>
      </c>
      <c r="M461" s="26"/>
      <c r="N461" s="26">
        <f>IFERROR((VLOOKUP(M461,guarnizioni!G:H,2,FALSE)),0)</f>
        <v>0</v>
      </c>
      <c r="O461" s="26"/>
      <c r="P461" s="26">
        <f>IFERROR((VLOOKUP(O461,giranti!H:I,2,FALSE)),0)</f>
        <v>0</v>
      </c>
      <c r="Q461" s="26"/>
      <c r="R461" s="26">
        <f>IFERROR((VLOOKUP(Q461,'IP55'!A:C,3,FALSE)),0)</f>
        <v>0</v>
      </c>
      <c r="S461" s="26">
        <f t="shared" si="68"/>
        <v>10827.94</v>
      </c>
      <c r="T461" s="26">
        <f t="shared" si="67"/>
        <v>0</v>
      </c>
    </row>
    <row r="462" spans="1:20" ht="14.25" customHeight="1" x14ac:dyDescent="0.2">
      <c r="A462" s="167">
        <v>50002281001</v>
      </c>
      <c r="B462" s="22" t="s">
        <v>3043</v>
      </c>
      <c r="C462" s="22">
        <v>22</v>
      </c>
      <c r="D462" s="22">
        <v>30</v>
      </c>
      <c r="E462" s="24">
        <v>11302.21</v>
      </c>
      <c r="F462" s="35"/>
      <c r="G462" s="36">
        <f t="shared" si="69"/>
        <v>0</v>
      </c>
      <c r="H462" s="24">
        <f t="shared" si="70"/>
        <v>0</v>
      </c>
      <c r="I462" s="24">
        <f t="shared" si="66"/>
        <v>0</v>
      </c>
      <c r="J462" s="162"/>
      <c r="K462" s="26"/>
      <c r="L462" s="26">
        <f>IFERROR((VLOOKUP(K462,tenute!D:E,2,FALSE)),0)</f>
        <v>0</v>
      </c>
      <c r="M462" s="26"/>
      <c r="N462" s="26">
        <f>IFERROR((VLOOKUP(M462,guarnizioni!G:H,2,FALSE)),0)</f>
        <v>0</v>
      </c>
      <c r="O462" s="26"/>
      <c r="P462" s="26">
        <f>IFERROR((VLOOKUP(O462,giranti!H:I,2,FALSE)),0)</f>
        <v>0</v>
      </c>
      <c r="Q462" s="26"/>
      <c r="R462" s="26">
        <f>IFERROR((VLOOKUP(Q462,'IP55'!A:C,3,FALSE)),0)</f>
        <v>0</v>
      </c>
      <c r="S462" s="26">
        <f t="shared" si="68"/>
        <v>11302.21</v>
      </c>
      <c r="T462" s="26">
        <f t="shared" si="67"/>
        <v>0</v>
      </c>
    </row>
    <row r="463" spans="1:20" ht="14.25" customHeight="1" x14ac:dyDescent="0.2">
      <c r="A463" s="167">
        <v>50002301005</v>
      </c>
      <c r="B463" s="22" t="s">
        <v>3044</v>
      </c>
      <c r="C463" s="22">
        <v>30</v>
      </c>
      <c r="D463" s="22">
        <v>40</v>
      </c>
      <c r="E463" s="24">
        <v>12714.04</v>
      </c>
      <c r="F463" s="35"/>
      <c r="G463" s="36">
        <f t="shared" si="69"/>
        <v>0</v>
      </c>
      <c r="H463" s="24">
        <f t="shared" si="70"/>
        <v>0</v>
      </c>
      <c r="I463" s="24">
        <f t="shared" si="66"/>
        <v>0</v>
      </c>
      <c r="J463" s="162"/>
      <c r="K463" s="26"/>
      <c r="L463" s="26">
        <f>IFERROR((VLOOKUP(K463,tenute!D:E,2,FALSE)),0)</f>
        <v>0</v>
      </c>
      <c r="M463" s="26"/>
      <c r="N463" s="26">
        <f>IFERROR((VLOOKUP(M463,guarnizioni!G:H,2,FALSE)),0)</f>
        <v>0</v>
      </c>
      <c r="O463" s="26"/>
      <c r="P463" s="26">
        <f>IFERROR((VLOOKUP(O463,giranti!H:I,2,FALSE)),0)</f>
        <v>0</v>
      </c>
      <c r="Q463" s="26"/>
      <c r="R463" s="26">
        <f>IFERROR((VLOOKUP(Q463,'IP55'!A:C,3,FALSE)),0)</f>
        <v>0</v>
      </c>
      <c r="S463" s="26">
        <f t="shared" si="68"/>
        <v>12714.04</v>
      </c>
      <c r="T463" s="26">
        <f t="shared" si="67"/>
        <v>0</v>
      </c>
    </row>
    <row r="464" spans="1:20" ht="14.25" customHeight="1" x14ac:dyDescent="0.2">
      <c r="A464" s="167" t="s">
        <v>6367</v>
      </c>
      <c r="B464" s="22" t="s">
        <v>3045</v>
      </c>
      <c r="C464" s="22">
        <v>37</v>
      </c>
      <c r="D464" s="22">
        <v>50</v>
      </c>
      <c r="E464" s="24">
        <v>13517.88</v>
      </c>
      <c r="F464" s="35"/>
      <c r="G464" s="36">
        <f t="shared" si="69"/>
        <v>0</v>
      </c>
      <c r="H464" s="24">
        <f t="shared" si="70"/>
        <v>0</v>
      </c>
      <c r="I464" s="24">
        <f t="shared" si="66"/>
        <v>0</v>
      </c>
      <c r="J464" s="162"/>
      <c r="K464" s="26"/>
      <c r="L464" s="26">
        <f>IFERROR((VLOOKUP(K464,tenute!D:E,2,FALSE)),0)</f>
        <v>0</v>
      </c>
      <c r="M464" s="26"/>
      <c r="N464" s="26">
        <f>IFERROR((VLOOKUP(M464,guarnizioni!G:H,2,FALSE)),0)</f>
        <v>0</v>
      </c>
      <c r="O464" s="26"/>
      <c r="P464" s="26">
        <f>IFERROR((VLOOKUP(O464,giranti!H:I,2,FALSE)),0)</f>
        <v>0</v>
      </c>
      <c r="Q464" s="26"/>
      <c r="R464" s="26">
        <f>IFERROR((VLOOKUP(Q464,'IP55'!A:C,3,FALSE)),0)</f>
        <v>0</v>
      </c>
      <c r="S464" s="26">
        <f t="shared" si="68"/>
        <v>13517.88</v>
      </c>
      <c r="T464" s="26">
        <f t="shared" si="67"/>
        <v>0</v>
      </c>
    </row>
    <row r="465" spans="1:20" ht="14.25" customHeight="1" x14ac:dyDescent="0.2">
      <c r="A465" s="167">
        <v>50002380010</v>
      </c>
      <c r="B465" s="22" t="s">
        <v>2369</v>
      </c>
      <c r="C465" s="22">
        <v>3</v>
      </c>
      <c r="D465" s="22">
        <v>4</v>
      </c>
      <c r="E465" s="24">
        <v>4993.8900000000003</v>
      </c>
      <c r="F465" s="35"/>
      <c r="G465" s="36">
        <f t="shared" si="69"/>
        <v>0</v>
      </c>
      <c r="H465" s="24">
        <f t="shared" si="70"/>
        <v>0</v>
      </c>
      <c r="I465" s="24">
        <f t="shared" si="66"/>
        <v>0</v>
      </c>
      <c r="J465" s="162"/>
      <c r="K465" s="26"/>
      <c r="L465" s="26">
        <f>IFERROR((VLOOKUP(K465,tenute!D:E,2,FALSE)),0)</f>
        <v>0</v>
      </c>
      <c r="M465" s="26"/>
      <c r="N465" s="26"/>
      <c r="O465" s="26"/>
      <c r="P465" s="26">
        <f>IFERROR((VLOOKUP(O465,giranti!H:I,2,FALSE)),0)</f>
        <v>0</v>
      </c>
      <c r="Q465" s="26"/>
      <c r="R465" s="26">
        <f>IFERROR((VLOOKUP(Q465,'IP55'!A:C,3,FALSE)),0)</f>
        <v>0</v>
      </c>
      <c r="S465" s="26">
        <f t="shared" si="68"/>
        <v>4993.8900000000003</v>
      </c>
      <c r="T465" s="26">
        <f t="shared" si="67"/>
        <v>0</v>
      </c>
    </row>
    <row r="466" spans="1:20" ht="14.25" customHeight="1" x14ac:dyDescent="0.2">
      <c r="A466" s="167">
        <v>50002420009</v>
      </c>
      <c r="B466" s="22" t="s">
        <v>2370</v>
      </c>
      <c r="C466" s="22">
        <v>4</v>
      </c>
      <c r="D466" s="22">
        <v>5.5</v>
      </c>
      <c r="E466" s="24">
        <v>5157</v>
      </c>
      <c r="F466" s="35"/>
      <c r="G466" s="36">
        <f t="shared" si="69"/>
        <v>0</v>
      </c>
      <c r="H466" s="24">
        <f t="shared" si="70"/>
        <v>0</v>
      </c>
      <c r="I466" s="24">
        <f t="shared" si="66"/>
        <v>0</v>
      </c>
      <c r="J466" s="162"/>
      <c r="K466" s="26"/>
      <c r="L466" s="26">
        <f>IFERROR((VLOOKUP(K466,tenute!D:E,2,FALSE)),0)</f>
        <v>0</v>
      </c>
      <c r="M466" s="26"/>
      <c r="N466" s="26"/>
      <c r="O466" s="26"/>
      <c r="P466" s="26">
        <f>IFERROR((VLOOKUP(O466,giranti!H:I,2,FALSE)),0)</f>
        <v>0</v>
      </c>
      <c r="Q466" s="26"/>
      <c r="R466" s="26">
        <f>IFERROR((VLOOKUP(Q466,'IP55'!A:C,3,FALSE)),0)</f>
        <v>0</v>
      </c>
      <c r="S466" s="26">
        <f t="shared" si="68"/>
        <v>5157</v>
      </c>
      <c r="T466" s="26">
        <f t="shared" si="67"/>
        <v>0</v>
      </c>
    </row>
    <row r="467" spans="1:20" ht="14.25" customHeight="1" x14ac:dyDescent="0.2">
      <c r="A467" s="167">
        <v>50002460025</v>
      </c>
      <c r="B467" s="22" t="s">
        <v>2371</v>
      </c>
      <c r="C467" s="22">
        <v>5.5</v>
      </c>
      <c r="D467" s="22">
        <v>7.5</v>
      </c>
      <c r="E467" s="24">
        <v>5537.53</v>
      </c>
      <c r="F467" s="35"/>
      <c r="G467" s="36">
        <f t="shared" si="69"/>
        <v>0</v>
      </c>
      <c r="H467" s="24">
        <f t="shared" si="70"/>
        <v>0</v>
      </c>
      <c r="I467" s="24">
        <f t="shared" ref="I467:I492" si="71">H467*$I$10</f>
        <v>0</v>
      </c>
      <c r="J467" s="162"/>
      <c r="K467" s="26"/>
      <c r="L467" s="26">
        <f>IFERROR((VLOOKUP(K467,tenute!D:E,2,FALSE)),0)</f>
        <v>0</v>
      </c>
      <c r="M467" s="26"/>
      <c r="N467" s="26"/>
      <c r="O467" s="26"/>
      <c r="P467" s="26">
        <f>IFERROR((VLOOKUP(O467,giranti!H:I,2,FALSE)),0)</f>
        <v>0</v>
      </c>
      <c r="Q467" s="26"/>
      <c r="R467" s="26">
        <f>IFERROR((VLOOKUP(Q467,'IP55'!A:C,3,FALSE)),0)</f>
        <v>0</v>
      </c>
      <c r="S467" s="26">
        <f t="shared" si="68"/>
        <v>5537.53</v>
      </c>
      <c r="T467" s="26">
        <f t="shared" ref="T467:T494" si="72">S467*$I$8</f>
        <v>0</v>
      </c>
    </row>
    <row r="468" spans="1:20" ht="14.25" customHeight="1" x14ac:dyDescent="0.2">
      <c r="A468" s="167">
        <v>50002500018</v>
      </c>
      <c r="B468" s="22" t="s">
        <v>2372</v>
      </c>
      <c r="C468" s="22">
        <v>7.5</v>
      </c>
      <c r="D468" s="22">
        <v>10</v>
      </c>
      <c r="E468" s="24">
        <v>6053.21</v>
      </c>
      <c r="F468" s="35"/>
      <c r="G468" s="36">
        <f t="shared" si="69"/>
        <v>0</v>
      </c>
      <c r="H468" s="24">
        <f t="shared" ref="H468:H492" si="73">ROUND(E468*(G468),2)</f>
        <v>0</v>
      </c>
      <c r="I468" s="24">
        <f t="shared" si="71"/>
        <v>0</v>
      </c>
      <c r="J468" s="162"/>
      <c r="K468" s="26"/>
      <c r="L468" s="26">
        <f>IFERROR((VLOOKUP(K468,tenute!D:E,2,FALSE)),0)</f>
        <v>0</v>
      </c>
      <c r="M468" s="26"/>
      <c r="N468" s="26">
        <f>IFERROR((VLOOKUP(M468,guarnizioni!G:H,2,FALSE)),0)</f>
        <v>0</v>
      </c>
      <c r="O468" s="26"/>
      <c r="P468" s="26">
        <f>IFERROR((VLOOKUP(O468,giranti!H:I,2,FALSE)),0)</f>
        <v>0</v>
      </c>
      <c r="Q468" s="26"/>
      <c r="R468" s="26">
        <f>IFERROR((VLOOKUP(Q468,'IP55'!A:C,3,FALSE)),0)</f>
        <v>0</v>
      </c>
      <c r="S468" s="26">
        <f t="shared" si="68"/>
        <v>6053.21</v>
      </c>
      <c r="T468" s="26">
        <f t="shared" si="72"/>
        <v>0</v>
      </c>
    </row>
    <row r="469" spans="1:20" ht="14.25" customHeight="1" x14ac:dyDescent="0.2">
      <c r="A469" s="167">
        <v>50002540045</v>
      </c>
      <c r="B469" s="22" t="s">
        <v>2373</v>
      </c>
      <c r="C469" s="22">
        <v>11</v>
      </c>
      <c r="D469" s="22">
        <v>15</v>
      </c>
      <c r="E469" s="24">
        <v>6566.39</v>
      </c>
      <c r="F469" s="35"/>
      <c r="G469" s="36">
        <f t="shared" si="69"/>
        <v>0</v>
      </c>
      <c r="H469" s="24">
        <f t="shared" si="73"/>
        <v>0</v>
      </c>
      <c r="I469" s="24">
        <f t="shared" si="71"/>
        <v>0</v>
      </c>
      <c r="J469" s="162"/>
      <c r="K469" s="26"/>
      <c r="L469" s="26">
        <f>IFERROR((VLOOKUP(K469,tenute!D:E,2,FALSE)),0)</f>
        <v>0</v>
      </c>
      <c r="M469" s="26"/>
      <c r="N469" s="26">
        <f>IFERROR((VLOOKUP(M469,guarnizioni!G:H,2,FALSE)),0)</f>
        <v>0</v>
      </c>
      <c r="O469" s="26"/>
      <c r="P469" s="26">
        <f>IFERROR((VLOOKUP(O469,giranti!H:I,2,FALSE)),0)</f>
        <v>0</v>
      </c>
      <c r="Q469" s="26"/>
      <c r="R469" s="26">
        <f>IFERROR((VLOOKUP(Q469,'IP55'!A:C,3,FALSE)),0)</f>
        <v>0</v>
      </c>
      <c r="S469" s="26">
        <f t="shared" si="68"/>
        <v>6566.39</v>
      </c>
      <c r="T469" s="26">
        <f t="shared" si="72"/>
        <v>0</v>
      </c>
    </row>
    <row r="470" spans="1:20" ht="14.25" customHeight="1" x14ac:dyDescent="0.2">
      <c r="A470" s="167" t="s">
        <v>6368</v>
      </c>
      <c r="B470" s="22" t="s">
        <v>2374</v>
      </c>
      <c r="C470" s="22">
        <v>11</v>
      </c>
      <c r="D470" s="22">
        <v>15</v>
      </c>
      <c r="E470" s="24">
        <v>7028.37</v>
      </c>
      <c r="F470" s="35"/>
      <c r="G470" s="36">
        <f t="shared" si="69"/>
        <v>0</v>
      </c>
      <c r="H470" s="24">
        <f t="shared" si="73"/>
        <v>0</v>
      </c>
      <c r="I470" s="24">
        <f t="shared" si="71"/>
        <v>0</v>
      </c>
      <c r="J470" s="162"/>
      <c r="K470" s="26"/>
      <c r="L470" s="26">
        <f>IFERROR((VLOOKUP(K470,tenute!D:E,2,FALSE)),0)</f>
        <v>0</v>
      </c>
      <c r="M470" s="26"/>
      <c r="N470" s="26">
        <f>IFERROR((VLOOKUP(M470,guarnizioni!G:H,2,FALSE)),0)</f>
        <v>0</v>
      </c>
      <c r="O470" s="26"/>
      <c r="P470" s="26">
        <f>IFERROR((VLOOKUP(O470,giranti!H:I,2,FALSE)),0)</f>
        <v>0</v>
      </c>
      <c r="Q470" s="26"/>
      <c r="R470" s="26">
        <f>IFERROR((VLOOKUP(Q470,'IP55'!A:C,3,FALSE)),0)</f>
        <v>0</v>
      </c>
      <c r="S470" s="26">
        <f t="shared" si="68"/>
        <v>7028.37</v>
      </c>
      <c r="T470" s="26">
        <f t="shared" si="72"/>
        <v>0</v>
      </c>
    </row>
    <row r="471" spans="1:20" ht="14.25" customHeight="1" x14ac:dyDescent="0.2">
      <c r="A471" s="167">
        <v>50002580030</v>
      </c>
      <c r="B471" s="22" t="s">
        <v>2375</v>
      </c>
      <c r="C471" s="22">
        <v>15</v>
      </c>
      <c r="D471" s="22">
        <v>20</v>
      </c>
      <c r="E471" s="24">
        <v>7589.8</v>
      </c>
      <c r="F471" s="35"/>
      <c r="G471" s="36">
        <f t="shared" si="69"/>
        <v>0</v>
      </c>
      <c r="H471" s="24">
        <f t="shared" si="73"/>
        <v>0</v>
      </c>
      <c r="I471" s="24">
        <f t="shared" si="71"/>
        <v>0</v>
      </c>
      <c r="J471" s="162"/>
      <c r="K471" s="26"/>
      <c r="L471" s="26">
        <f>IFERROR((VLOOKUP(K471,tenute!D:E,2,FALSE)),0)</f>
        <v>0</v>
      </c>
      <c r="M471" s="26"/>
      <c r="N471" s="26">
        <f>IFERROR((VLOOKUP(M471,guarnizioni!G:H,2,FALSE)),0)</f>
        <v>0</v>
      </c>
      <c r="O471" s="26"/>
      <c r="P471" s="26">
        <f>IFERROR((VLOOKUP(O471,giranti!H:I,2,FALSE)),0)</f>
        <v>0</v>
      </c>
      <c r="Q471" s="26"/>
      <c r="R471" s="26">
        <f>IFERROR((VLOOKUP(Q471,'IP55'!A:C,3,FALSE)),0)</f>
        <v>0</v>
      </c>
      <c r="S471" s="26">
        <f t="shared" si="68"/>
        <v>7589.8</v>
      </c>
      <c r="T471" s="26">
        <f t="shared" si="72"/>
        <v>0</v>
      </c>
    </row>
    <row r="472" spans="1:20" ht="14.25" customHeight="1" x14ac:dyDescent="0.2">
      <c r="A472" s="167">
        <v>50002600038</v>
      </c>
      <c r="B472" s="22" t="s">
        <v>2376</v>
      </c>
      <c r="C472" s="22">
        <v>18.5</v>
      </c>
      <c r="D472" s="22">
        <v>25</v>
      </c>
      <c r="E472" s="24">
        <v>8509.6200000000008</v>
      </c>
      <c r="F472" s="35"/>
      <c r="G472" s="36">
        <f t="shared" si="69"/>
        <v>0</v>
      </c>
      <c r="H472" s="24">
        <f t="shared" si="73"/>
        <v>0</v>
      </c>
      <c r="I472" s="24">
        <f t="shared" si="71"/>
        <v>0</v>
      </c>
      <c r="J472" s="162"/>
      <c r="K472" s="26"/>
      <c r="L472" s="26">
        <f>IFERROR((VLOOKUP(K472,tenute!D:E,2,FALSE)),0)</f>
        <v>0</v>
      </c>
      <c r="M472" s="26"/>
      <c r="N472" s="26">
        <f>IFERROR((VLOOKUP(M472,guarnizioni!G:H,2,FALSE)),0)</f>
        <v>0</v>
      </c>
      <c r="O472" s="26"/>
      <c r="P472" s="26">
        <f>IFERROR((VLOOKUP(O472,giranti!H:I,2,FALSE)),0)</f>
        <v>0</v>
      </c>
      <c r="Q472" s="26"/>
      <c r="R472" s="26">
        <f>IFERROR((VLOOKUP(Q472,'IP55'!A:C,3,FALSE)),0)</f>
        <v>0</v>
      </c>
      <c r="S472" s="26">
        <f t="shared" si="68"/>
        <v>8509.6200000000008</v>
      </c>
      <c r="T472" s="26">
        <f t="shared" si="72"/>
        <v>0</v>
      </c>
    </row>
    <row r="473" spans="1:20" ht="14.25" customHeight="1" x14ac:dyDescent="0.2">
      <c r="A473" s="167">
        <v>50002620016</v>
      </c>
      <c r="B473" s="22" t="s">
        <v>2377</v>
      </c>
      <c r="C473" s="22">
        <v>22</v>
      </c>
      <c r="D473" s="22">
        <v>30</v>
      </c>
      <c r="E473" s="24">
        <v>11691.15</v>
      </c>
      <c r="F473" s="35"/>
      <c r="G473" s="36">
        <f t="shared" si="69"/>
        <v>0</v>
      </c>
      <c r="H473" s="24">
        <f t="shared" si="73"/>
        <v>0</v>
      </c>
      <c r="I473" s="24">
        <f t="shared" si="71"/>
        <v>0</v>
      </c>
      <c r="J473" s="162"/>
      <c r="K473" s="26"/>
      <c r="L473" s="26">
        <f>IFERROR((VLOOKUP(K473,tenute!D:E,2,FALSE)),0)</f>
        <v>0</v>
      </c>
      <c r="M473" s="26"/>
      <c r="N473" s="26">
        <f>IFERROR((VLOOKUP(M473,guarnizioni!G:H,2,FALSE)),0)</f>
        <v>0</v>
      </c>
      <c r="O473" s="26"/>
      <c r="P473" s="26">
        <f>IFERROR((VLOOKUP(O473,giranti!H:I,2,FALSE)),0)</f>
        <v>0</v>
      </c>
      <c r="Q473" s="26"/>
      <c r="R473" s="26">
        <f>IFERROR((VLOOKUP(Q473,'IP55'!A:C,3,FALSE)),0)</f>
        <v>0</v>
      </c>
      <c r="S473" s="26">
        <f t="shared" si="68"/>
        <v>11691.15</v>
      </c>
      <c r="T473" s="26">
        <f t="shared" si="72"/>
        <v>0</v>
      </c>
    </row>
    <row r="474" spans="1:20" ht="14.25" customHeight="1" x14ac:dyDescent="0.2">
      <c r="A474" s="167" t="s">
        <v>6369</v>
      </c>
      <c r="B474" s="22" t="s">
        <v>2378</v>
      </c>
      <c r="C474" s="22">
        <v>30</v>
      </c>
      <c r="D474" s="22">
        <v>40</v>
      </c>
      <c r="E474" s="24">
        <v>13104.66</v>
      </c>
      <c r="F474" s="35"/>
      <c r="G474" s="36">
        <f t="shared" si="69"/>
        <v>0</v>
      </c>
      <c r="H474" s="24">
        <f t="shared" si="73"/>
        <v>0</v>
      </c>
      <c r="I474" s="24">
        <f t="shared" si="71"/>
        <v>0</v>
      </c>
      <c r="J474" s="162"/>
      <c r="K474" s="26"/>
      <c r="L474" s="26">
        <f>IFERROR((VLOOKUP(K474,tenute!D:E,2,FALSE)),0)</f>
        <v>0</v>
      </c>
      <c r="M474" s="26"/>
      <c r="N474" s="26">
        <f>IFERROR((VLOOKUP(M474,guarnizioni!G:H,2,FALSE)),0)</f>
        <v>0</v>
      </c>
      <c r="O474" s="26"/>
      <c r="P474" s="26">
        <f>IFERROR((VLOOKUP(O474,giranti!H:I,2,FALSE)),0)</f>
        <v>0</v>
      </c>
      <c r="Q474" s="26"/>
      <c r="R474" s="26">
        <f>IFERROR((VLOOKUP(Q474,'IP55'!A:C,3,FALSE)),0)</f>
        <v>0</v>
      </c>
      <c r="S474" s="26">
        <f t="shared" si="68"/>
        <v>13104.66</v>
      </c>
      <c r="T474" s="26">
        <f t="shared" si="72"/>
        <v>0</v>
      </c>
    </row>
    <row r="475" spans="1:20" ht="14.25" customHeight="1" x14ac:dyDescent="0.2">
      <c r="A475" s="167">
        <v>50002660021</v>
      </c>
      <c r="B475" s="22" t="s">
        <v>2379</v>
      </c>
      <c r="C475" s="22">
        <v>37</v>
      </c>
      <c r="D475" s="22">
        <v>50</v>
      </c>
      <c r="E475" s="24">
        <v>13908.36</v>
      </c>
      <c r="F475" s="35"/>
      <c r="G475" s="36">
        <f t="shared" si="69"/>
        <v>0</v>
      </c>
      <c r="H475" s="24">
        <f t="shared" si="73"/>
        <v>0</v>
      </c>
      <c r="I475" s="24">
        <f t="shared" si="71"/>
        <v>0</v>
      </c>
      <c r="J475" s="162"/>
      <c r="K475" s="26"/>
      <c r="L475" s="26">
        <f>IFERROR((VLOOKUP(K475,tenute!D:E,2,FALSE)),0)</f>
        <v>0</v>
      </c>
      <c r="M475" s="26"/>
      <c r="N475" s="26">
        <f>IFERROR((VLOOKUP(M475,guarnizioni!G:H,2,FALSE)),0)</f>
        <v>0</v>
      </c>
      <c r="O475" s="26"/>
      <c r="P475" s="26">
        <f>IFERROR((VLOOKUP(O475,giranti!H:I,2,FALSE)),0)</f>
        <v>0</v>
      </c>
      <c r="Q475" s="26"/>
      <c r="R475" s="26">
        <f>IFERROR((VLOOKUP(Q475,'IP55'!A:C,3,FALSE)),0)</f>
        <v>0</v>
      </c>
      <c r="S475" s="26">
        <f t="shared" si="68"/>
        <v>13908.36</v>
      </c>
      <c r="T475" s="26">
        <f t="shared" si="72"/>
        <v>0</v>
      </c>
    </row>
    <row r="476" spans="1:20" ht="14.25" customHeight="1" x14ac:dyDescent="0.2">
      <c r="A476" s="167">
        <v>50002680013</v>
      </c>
      <c r="B476" s="22" t="s">
        <v>2380</v>
      </c>
      <c r="C476" s="22">
        <v>5.5</v>
      </c>
      <c r="D476" s="22">
        <v>7.5</v>
      </c>
      <c r="E476" s="24">
        <v>6013.09</v>
      </c>
      <c r="F476" s="35"/>
      <c r="G476" s="36">
        <f t="shared" si="69"/>
        <v>0</v>
      </c>
      <c r="H476" s="24">
        <f t="shared" si="73"/>
        <v>0</v>
      </c>
      <c r="I476" s="24">
        <f t="shared" si="71"/>
        <v>0</v>
      </c>
      <c r="J476" s="162"/>
      <c r="K476" s="26"/>
      <c r="L476" s="26">
        <f>IFERROR((VLOOKUP(K476,tenute!D:E,2,FALSE)),0)</f>
        <v>0</v>
      </c>
      <c r="M476" s="26"/>
      <c r="N476" s="26">
        <f>IFERROR((VLOOKUP(M476,guarnizioni!G:H,2,FALSE)),0)</f>
        <v>0</v>
      </c>
      <c r="O476" s="26"/>
      <c r="P476" s="26">
        <f>IFERROR((VLOOKUP(O476,giranti!H:I,2,FALSE)),0)</f>
        <v>0</v>
      </c>
      <c r="Q476" s="26"/>
      <c r="R476" s="26">
        <f>IFERROR((VLOOKUP(Q476,'IP55'!A:C,3,FALSE)),0)</f>
        <v>0</v>
      </c>
      <c r="S476" s="26">
        <f t="shared" si="68"/>
        <v>6013.09</v>
      </c>
      <c r="T476" s="26">
        <f t="shared" si="72"/>
        <v>0</v>
      </c>
    </row>
    <row r="477" spans="1:20" ht="14.25" customHeight="1" x14ac:dyDescent="0.2">
      <c r="A477" s="167">
        <v>50002700021</v>
      </c>
      <c r="B477" s="22" t="s">
        <v>2381</v>
      </c>
      <c r="C477" s="22">
        <v>7.5</v>
      </c>
      <c r="D477" s="22">
        <v>10</v>
      </c>
      <c r="E477" s="24">
        <v>6318.16</v>
      </c>
      <c r="F477" s="35"/>
      <c r="G477" s="36">
        <f t="shared" si="69"/>
        <v>0</v>
      </c>
      <c r="H477" s="24">
        <f t="shared" si="73"/>
        <v>0</v>
      </c>
      <c r="I477" s="24">
        <f t="shared" si="71"/>
        <v>0</v>
      </c>
      <c r="J477" s="162"/>
      <c r="K477" s="26"/>
      <c r="L477" s="26">
        <f>IFERROR((VLOOKUP(K477,tenute!D:E,2,FALSE)),0)</f>
        <v>0</v>
      </c>
      <c r="M477" s="26"/>
      <c r="N477" s="26">
        <f>IFERROR((VLOOKUP(M477,guarnizioni!G:H,2,FALSE)),0)</f>
        <v>0</v>
      </c>
      <c r="O477" s="26"/>
      <c r="P477" s="26">
        <f>IFERROR((VLOOKUP(O477,giranti!H:I,2,FALSE)),0)</f>
        <v>0</v>
      </c>
      <c r="Q477" s="26"/>
      <c r="R477" s="26">
        <f>IFERROR((VLOOKUP(Q477,'IP55'!A:C,3,FALSE)),0)</f>
        <v>0</v>
      </c>
      <c r="S477" s="26">
        <f t="shared" si="68"/>
        <v>6318.16</v>
      </c>
      <c r="T477" s="26">
        <f t="shared" si="72"/>
        <v>0</v>
      </c>
    </row>
    <row r="478" spans="1:20" ht="14.25" customHeight="1" x14ac:dyDescent="0.2">
      <c r="A478" s="167">
        <v>50002720024</v>
      </c>
      <c r="B478" s="22" t="s">
        <v>2382</v>
      </c>
      <c r="C478" s="22">
        <v>11</v>
      </c>
      <c r="D478" s="22">
        <v>15</v>
      </c>
      <c r="E478" s="24">
        <v>6863.64</v>
      </c>
      <c r="F478" s="35"/>
      <c r="G478" s="36">
        <f t="shared" si="69"/>
        <v>0</v>
      </c>
      <c r="H478" s="24">
        <f t="shared" si="73"/>
        <v>0</v>
      </c>
      <c r="I478" s="24">
        <f t="shared" si="71"/>
        <v>0</v>
      </c>
      <c r="J478" s="162"/>
      <c r="K478" s="26"/>
      <c r="L478" s="26">
        <f>IFERROR((VLOOKUP(K478,tenute!D:E,2,FALSE)),0)</f>
        <v>0</v>
      </c>
      <c r="M478" s="26"/>
      <c r="N478" s="26">
        <f>IFERROR((VLOOKUP(M478,guarnizioni!G:H,2,FALSE)),0)</f>
        <v>0</v>
      </c>
      <c r="O478" s="26"/>
      <c r="P478" s="26">
        <f>IFERROR((VLOOKUP(O478,giranti!H:I,2,FALSE)),0)</f>
        <v>0</v>
      </c>
      <c r="Q478" s="26"/>
      <c r="R478" s="26">
        <f>IFERROR((VLOOKUP(Q478,'IP55'!A:C,3,FALSE)),0)</f>
        <v>0</v>
      </c>
      <c r="S478" s="26">
        <f t="shared" si="68"/>
        <v>6863.64</v>
      </c>
      <c r="T478" s="26">
        <f t="shared" si="72"/>
        <v>0</v>
      </c>
    </row>
    <row r="479" spans="1:20" ht="14.25" customHeight="1" x14ac:dyDescent="0.2">
      <c r="A479" s="167">
        <v>50002740031</v>
      </c>
      <c r="B479" s="22" t="s">
        <v>2383</v>
      </c>
      <c r="C479" s="22">
        <v>11</v>
      </c>
      <c r="D479" s="22">
        <v>15</v>
      </c>
      <c r="E479" s="24">
        <v>6863.64</v>
      </c>
      <c r="F479" s="35"/>
      <c r="G479" s="36">
        <f t="shared" si="69"/>
        <v>0</v>
      </c>
      <c r="H479" s="24">
        <f t="shared" si="73"/>
        <v>0</v>
      </c>
      <c r="I479" s="24">
        <f t="shared" si="71"/>
        <v>0</v>
      </c>
      <c r="J479" s="162"/>
      <c r="K479" s="26"/>
      <c r="L479" s="26">
        <f>IFERROR((VLOOKUP(K479,tenute!D:E,2,FALSE)),0)</f>
        <v>0</v>
      </c>
      <c r="M479" s="26"/>
      <c r="N479" s="26">
        <f>IFERROR((VLOOKUP(M479,guarnizioni!G:H,2,FALSE)),0)</f>
        <v>0</v>
      </c>
      <c r="O479" s="26"/>
      <c r="P479" s="26">
        <f>IFERROR((VLOOKUP(O479,giranti!H:I,2,FALSE)),0)</f>
        <v>0</v>
      </c>
      <c r="Q479" s="26"/>
      <c r="R479" s="26">
        <f>IFERROR((VLOOKUP(Q479,'IP55'!A:C,3,FALSE)),0)</f>
        <v>0</v>
      </c>
      <c r="S479" s="26">
        <f t="shared" si="68"/>
        <v>6863.64</v>
      </c>
      <c r="T479" s="26">
        <f t="shared" si="72"/>
        <v>0</v>
      </c>
    </row>
    <row r="480" spans="1:20" ht="14.25" customHeight="1" x14ac:dyDescent="0.2">
      <c r="A480" s="167">
        <v>50002760037</v>
      </c>
      <c r="B480" s="22" t="s">
        <v>2384</v>
      </c>
      <c r="C480" s="22">
        <v>15</v>
      </c>
      <c r="D480" s="22">
        <v>20</v>
      </c>
      <c r="E480" s="24">
        <v>7426.73</v>
      </c>
      <c r="F480" s="35"/>
      <c r="G480" s="36">
        <f t="shared" si="69"/>
        <v>0</v>
      </c>
      <c r="H480" s="24">
        <f t="shared" si="73"/>
        <v>0</v>
      </c>
      <c r="I480" s="24">
        <f t="shared" si="71"/>
        <v>0</v>
      </c>
      <c r="J480" s="162"/>
      <c r="K480" s="26"/>
      <c r="L480" s="26">
        <f>IFERROR((VLOOKUP(K480,tenute!D:E,2,FALSE)),0)</f>
        <v>0</v>
      </c>
      <c r="M480" s="26"/>
      <c r="N480" s="26">
        <f>IFERROR((VLOOKUP(M480,guarnizioni!G:H,2,FALSE)),0)</f>
        <v>0</v>
      </c>
      <c r="O480" s="26"/>
      <c r="P480" s="26">
        <f>IFERROR((VLOOKUP(O480,giranti!H:I,2,FALSE)),0)</f>
        <v>0</v>
      </c>
      <c r="Q480" s="26"/>
      <c r="R480" s="26">
        <f>IFERROR((VLOOKUP(Q480,'IP55'!A:C,3,FALSE)),0)</f>
        <v>0</v>
      </c>
      <c r="S480" s="26">
        <f t="shared" ref="S480:S544" si="74">E480+L480+N480+P480+R480</f>
        <v>7426.73</v>
      </c>
      <c r="T480" s="26">
        <f t="shared" si="72"/>
        <v>0</v>
      </c>
    </row>
    <row r="481" spans="1:20" ht="14.25" customHeight="1" x14ac:dyDescent="0.2">
      <c r="A481" s="167">
        <v>50002780015</v>
      </c>
      <c r="B481" s="22" t="s">
        <v>2385</v>
      </c>
      <c r="C481" s="22">
        <v>18.5</v>
      </c>
      <c r="D481" s="22">
        <v>25</v>
      </c>
      <c r="E481" s="24">
        <v>10977.37</v>
      </c>
      <c r="F481" s="35"/>
      <c r="G481" s="36">
        <f t="shared" si="69"/>
        <v>0</v>
      </c>
      <c r="H481" s="24">
        <f t="shared" si="73"/>
        <v>0</v>
      </c>
      <c r="I481" s="24">
        <f t="shared" si="71"/>
        <v>0</v>
      </c>
      <c r="J481" s="162"/>
      <c r="K481" s="26"/>
      <c r="L481" s="26">
        <f>IFERROR((VLOOKUP(K481,tenute!D:E,2,FALSE)),0)</f>
        <v>0</v>
      </c>
      <c r="M481" s="26"/>
      <c r="N481" s="26">
        <f>IFERROR((VLOOKUP(M481,guarnizioni!G:H,2,FALSE)),0)</f>
        <v>0</v>
      </c>
      <c r="O481" s="26"/>
      <c r="P481" s="26">
        <f>IFERROR((VLOOKUP(O481,giranti!H:I,2,FALSE)),0)</f>
        <v>0</v>
      </c>
      <c r="Q481" s="26"/>
      <c r="R481" s="26">
        <f>IFERROR((VLOOKUP(Q481,'IP55'!A:C,3,FALSE)),0)</f>
        <v>0</v>
      </c>
      <c r="S481" s="26">
        <f t="shared" si="74"/>
        <v>10977.37</v>
      </c>
      <c r="T481" s="26">
        <f t="shared" si="72"/>
        <v>0</v>
      </c>
    </row>
    <row r="482" spans="1:20" ht="14.25" customHeight="1" x14ac:dyDescent="0.2">
      <c r="A482" s="167">
        <v>50002800025</v>
      </c>
      <c r="B482" s="22" t="s">
        <v>2386</v>
      </c>
      <c r="C482" s="22">
        <v>22</v>
      </c>
      <c r="D482" s="22">
        <v>30</v>
      </c>
      <c r="E482" s="24">
        <v>11451.67</v>
      </c>
      <c r="F482" s="35"/>
      <c r="G482" s="36">
        <f t="shared" si="69"/>
        <v>0</v>
      </c>
      <c r="H482" s="24">
        <f t="shared" si="73"/>
        <v>0</v>
      </c>
      <c r="I482" s="24">
        <f t="shared" si="71"/>
        <v>0</v>
      </c>
      <c r="J482" s="162"/>
      <c r="K482" s="26"/>
      <c r="L482" s="26">
        <f>IFERROR((VLOOKUP(K482,tenute!D:E,2,FALSE)),0)</f>
        <v>0</v>
      </c>
      <c r="M482" s="26"/>
      <c r="N482" s="26">
        <f>IFERROR((VLOOKUP(M482,guarnizioni!G:H,2,FALSE)),0)</f>
        <v>0</v>
      </c>
      <c r="O482" s="26"/>
      <c r="P482" s="26">
        <f>IFERROR((VLOOKUP(O482,giranti!H:I,2,FALSE)),0)</f>
        <v>0</v>
      </c>
      <c r="Q482" s="26"/>
      <c r="R482" s="26">
        <f>IFERROR((VLOOKUP(Q482,'IP55'!A:C,3,FALSE)),0)</f>
        <v>0</v>
      </c>
      <c r="S482" s="26">
        <f t="shared" si="74"/>
        <v>11451.67</v>
      </c>
      <c r="T482" s="26">
        <f t="shared" si="72"/>
        <v>0</v>
      </c>
    </row>
    <row r="483" spans="1:20" ht="14.25" customHeight="1" x14ac:dyDescent="0.2">
      <c r="A483" s="167">
        <v>50002820021</v>
      </c>
      <c r="B483" s="22" t="s">
        <v>2387</v>
      </c>
      <c r="C483" s="22">
        <v>30</v>
      </c>
      <c r="D483" s="22">
        <v>40</v>
      </c>
      <c r="E483" s="24">
        <v>12865.19</v>
      </c>
      <c r="F483" s="35"/>
      <c r="G483" s="36">
        <f t="shared" si="69"/>
        <v>0</v>
      </c>
      <c r="H483" s="24">
        <f t="shared" si="73"/>
        <v>0</v>
      </c>
      <c r="I483" s="24">
        <f t="shared" si="71"/>
        <v>0</v>
      </c>
      <c r="J483" s="162"/>
      <c r="K483" s="26"/>
      <c r="L483" s="26">
        <f>IFERROR((VLOOKUP(K483,tenute!D:E,2,FALSE)),0)</f>
        <v>0</v>
      </c>
      <c r="M483" s="26"/>
      <c r="N483" s="26">
        <f>IFERROR((VLOOKUP(M483,guarnizioni!G:H,2,FALSE)),0)</f>
        <v>0</v>
      </c>
      <c r="O483" s="26"/>
      <c r="P483" s="26">
        <f>IFERROR((VLOOKUP(O483,giranti!H:I,2,FALSE)),0)</f>
        <v>0</v>
      </c>
      <c r="Q483" s="26"/>
      <c r="R483" s="26">
        <f>IFERROR((VLOOKUP(Q483,'IP55'!A:C,3,FALSE)),0)</f>
        <v>0</v>
      </c>
      <c r="S483" s="26">
        <f t="shared" si="74"/>
        <v>12865.19</v>
      </c>
      <c r="T483" s="26">
        <f t="shared" si="72"/>
        <v>0</v>
      </c>
    </row>
    <row r="484" spans="1:20" ht="14.25" customHeight="1" x14ac:dyDescent="0.2">
      <c r="A484" s="167">
        <v>50002840003</v>
      </c>
      <c r="B484" s="22" t="s">
        <v>2388</v>
      </c>
      <c r="C484" s="22">
        <v>37</v>
      </c>
      <c r="D484" s="22">
        <v>50</v>
      </c>
      <c r="E484" s="24">
        <v>14171.6</v>
      </c>
      <c r="F484" s="35"/>
      <c r="G484" s="36">
        <f t="shared" si="69"/>
        <v>0</v>
      </c>
      <c r="H484" s="24">
        <f t="shared" si="73"/>
        <v>0</v>
      </c>
      <c r="I484" s="24">
        <f t="shared" si="71"/>
        <v>0</v>
      </c>
      <c r="J484" s="162"/>
      <c r="K484" s="26"/>
      <c r="L484" s="26">
        <f>IFERROR((VLOOKUP(K484,tenute!D:E,2,FALSE)),0)</f>
        <v>0</v>
      </c>
      <c r="M484" s="26"/>
      <c r="N484" s="26">
        <f>IFERROR((VLOOKUP(M484,guarnizioni!G:H,2,FALSE)),0)</f>
        <v>0</v>
      </c>
      <c r="O484" s="26"/>
      <c r="P484" s="26">
        <f>IFERROR((VLOOKUP(O484,giranti!H:I,2,FALSE)),0)</f>
        <v>0</v>
      </c>
      <c r="Q484" s="26"/>
      <c r="R484" s="26">
        <f>IFERROR((VLOOKUP(Q484,'IP55'!A:C,3,FALSE)),0)</f>
        <v>0</v>
      </c>
      <c r="S484" s="26">
        <f t="shared" si="74"/>
        <v>14171.6</v>
      </c>
      <c r="T484" s="26">
        <f t="shared" si="72"/>
        <v>0</v>
      </c>
    </row>
    <row r="485" spans="1:20" ht="14.25" customHeight="1" x14ac:dyDescent="0.2">
      <c r="A485" s="167">
        <v>50002860013</v>
      </c>
      <c r="B485" s="22" t="s">
        <v>2389</v>
      </c>
      <c r="C485" s="22">
        <v>45</v>
      </c>
      <c r="D485" s="22">
        <v>60</v>
      </c>
      <c r="E485" s="24">
        <v>15114.45</v>
      </c>
      <c r="F485" s="35"/>
      <c r="G485" s="36">
        <f t="shared" si="69"/>
        <v>0</v>
      </c>
      <c r="H485" s="24">
        <f t="shared" si="73"/>
        <v>0</v>
      </c>
      <c r="I485" s="24">
        <f t="shared" si="71"/>
        <v>0</v>
      </c>
      <c r="J485" s="162"/>
      <c r="K485" s="26"/>
      <c r="L485" s="26">
        <f>IFERROR((VLOOKUP(K485,tenute!D:E,2,FALSE)),0)</f>
        <v>0</v>
      </c>
      <c r="M485" s="26"/>
      <c r="N485" s="26">
        <f>IFERROR((VLOOKUP(M485,guarnizioni!G:H,2,FALSE)),0)</f>
        <v>0</v>
      </c>
      <c r="O485" s="26"/>
      <c r="P485" s="26">
        <f>IFERROR((VLOOKUP(O485,giranti!H:I,2,FALSE)),0)</f>
        <v>0</v>
      </c>
      <c r="Q485" s="26"/>
      <c r="R485" s="26">
        <f>IFERROR((VLOOKUP(Q485,'IP55'!A:C,3,FALSE)),0)</f>
        <v>0</v>
      </c>
      <c r="S485" s="26">
        <f t="shared" si="74"/>
        <v>15114.45</v>
      </c>
      <c r="T485" s="26">
        <f t="shared" si="72"/>
        <v>0</v>
      </c>
    </row>
    <row r="486" spans="1:20" ht="14.25" customHeight="1" x14ac:dyDescent="0.2">
      <c r="A486" s="167">
        <v>50002880024</v>
      </c>
      <c r="B486" s="22" t="s">
        <v>2390</v>
      </c>
      <c r="C486" s="22">
        <v>55</v>
      </c>
      <c r="D486" s="22">
        <v>75</v>
      </c>
      <c r="E486" s="24">
        <v>16547.169999999998</v>
      </c>
      <c r="F486" s="35"/>
      <c r="G486" s="36">
        <f t="shared" si="69"/>
        <v>0</v>
      </c>
      <c r="H486" s="24">
        <f t="shared" si="73"/>
        <v>0</v>
      </c>
      <c r="I486" s="24">
        <f t="shared" si="71"/>
        <v>0</v>
      </c>
      <c r="J486" s="162"/>
      <c r="K486" s="26"/>
      <c r="L486" s="26">
        <f>IFERROR((VLOOKUP(K486,tenute!D:E,2,FALSE)),0)</f>
        <v>0</v>
      </c>
      <c r="M486" s="26"/>
      <c r="N486" s="26">
        <f>IFERROR((VLOOKUP(M486,guarnizioni!G:H,2,FALSE)),0)</f>
        <v>0</v>
      </c>
      <c r="O486" s="26"/>
      <c r="P486" s="26">
        <f>IFERROR((VLOOKUP(O486,giranti!H:I,2,FALSE)),0)</f>
        <v>0</v>
      </c>
      <c r="Q486" s="26"/>
      <c r="R486" s="26">
        <f>IFERROR((VLOOKUP(Q486,'IP55'!A:C,3,FALSE)),0)</f>
        <v>0</v>
      </c>
      <c r="S486" s="26">
        <f t="shared" si="74"/>
        <v>16547.169999999998</v>
      </c>
      <c r="T486" s="26">
        <f t="shared" si="72"/>
        <v>0</v>
      </c>
    </row>
    <row r="487" spans="1:20" ht="14.25" customHeight="1" x14ac:dyDescent="0.2">
      <c r="A487" s="167">
        <v>50002900017</v>
      </c>
      <c r="B487" s="22" t="s">
        <v>2391</v>
      </c>
      <c r="C487" s="22">
        <v>18.5</v>
      </c>
      <c r="D487" s="22">
        <v>25</v>
      </c>
      <c r="E487" s="24">
        <v>11328.960499999999</v>
      </c>
      <c r="F487" s="35"/>
      <c r="G487" s="36">
        <f t="shared" si="69"/>
        <v>0</v>
      </c>
      <c r="H487" s="24">
        <f t="shared" si="73"/>
        <v>0</v>
      </c>
      <c r="I487" s="24">
        <f t="shared" si="71"/>
        <v>0</v>
      </c>
      <c r="J487" s="162"/>
      <c r="K487" s="26"/>
      <c r="L487" s="26">
        <f>IFERROR((VLOOKUP(K487,tenute!D:E,2,FALSE)),0)</f>
        <v>0</v>
      </c>
      <c r="M487" s="26"/>
      <c r="N487" s="26">
        <f>IFERROR((VLOOKUP(M487,guarnizioni!G:H,2,FALSE)),0)</f>
        <v>0</v>
      </c>
      <c r="O487" s="26"/>
      <c r="P487" s="26">
        <f>IFERROR((VLOOKUP(O487,giranti!H:I,2,FALSE)),0)</f>
        <v>0</v>
      </c>
      <c r="Q487" s="26"/>
      <c r="R487" s="26">
        <f>IFERROR((VLOOKUP(Q487,'IP55'!A:C,3,FALSE)),0)</f>
        <v>0</v>
      </c>
      <c r="S487" s="26">
        <f t="shared" si="74"/>
        <v>11328.960499999999</v>
      </c>
      <c r="T487" s="26">
        <f t="shared" si="72"/>
        <v>0</v>
      </c>
    </row>
    <row r="488" spans="1:20" ht="14.25" customHeight="1" x14ac:dyDescent="0.2">
      <c r="A488" s="167">
        <v>50002920019</v>
      </c>
      <c r="B488" s="22" t="s">
        <v>2392</v>
      </c>
      <c r="C488" s="22">
        <v>22</v>
      </c>
      <c r="D488" s="22">
        <v>30</v>
      </c>
      <c r="E488" s="24">
        <v>11801.5185</v>
      </c>
      <c r="F488" s="35"/>
      <c r="G488" s="36">
        <f t="shared" si="69"/>
        <v>0</v>
      </c>
      <c r="H488" s="24">
        <f t="shared" si="73"/>
        <v>0</v>
      </c>
      <c r="I488" s="24">
        <f t="shared" si="71"/>
        <v>0</v>
      </c>
      <c r="J488" s="162"/>
      <c r="K488" s="26"/>
      <c r="L488" s="26">
        <f>IFERROR((VLOOKUP(K488,tenute!D:E,2,FALSE)),0)</f>
        <v>0</v>
      </c>
      <c r="M488" s="26"/>
      <c r="N488" s="26">
        <f>IFERROR((VLOOKUP(M488,guarnizioni!G:H,2,FALSE)),0)</f>
        <v>0</v>
      </c>
      <c r="O488" s="26"/>
      <c r="P488" s="26">
        <f>IFERROR((VLOOKUP(O488,giranti!H:I,2,FALSE)),0)</f>
        <v>0</v>
      </c>
      <c r="Q488" s="26"/>
      <c r="R488" s="26">
        <f>IFERROR((VLOOKUP(Q488,'IP55'!A:C,3,FALSE)),0)</f>
        <v>0</v>
      </c>
      <c r="S488" s="26">
        <f t="shared" si="74"/>
        <v>11801.5185</v>
      </c>
      <c r="T488" s="26">
        <f t="shared" si="72"/>
        <v>0</v>
      </c>
    </row>
    <row r="489" spans="1:20" ht="14.25" customHeight="1" x14ac:dyDescent="0.2">
      <c r="A489" s="167">
        <v>50002941004</v>
      </c>
      <c r="B489" s="22" t="s">
        <v>2393</v>
      </c>
      <c r="C489" s="22">
        <v>30</v>
      </c>
      <c r="D489" s="22">
        <v>40</v>
      </c>
      <c r="E489" s="24">
        <v>13215.0525</v>
      </c>
      <c r="F489" s="35"/>
      <c r="G489" s="36">
        <f t="shared" si="69"/>
        <v>0</v>
      </c>
      <c r="H489" s="24">
        <f t="shared" si="73"/>
        <v>0</v>
      </c>
      <c r="I489" s="24">
        <f t="shared" si="71"/>
        <v>0</v>
      </c>
      <c r="J489" s="162"/>
      <c r="K489" s="26"/>
      <c r="L489" s="26">
        <f>IFERROR((VLOOKUP(K489,tenute!D:E,2,FALSE)),0)</f>
        <v>0</v>
      </c>
      <c r="M489" s="26"/>
      <c r="N489" s="26">
        <f>IFERROR((VLOOKUP(M489,guarnizioni!G:H,2,FALSE)),0)</f>
        <v>0</v>
      </c>
      <c r="O489" s="26"/>
      <c r="P489" s="26">
        <f>IFERROR((VLOOKUP(O489,giranti!H:I,2,FALSE)),0)</f>
        <v>0</v>
      </c>
      <c r="Q489" s="26"/>
      <c r="R489" s="26">
        <f>IFERROR((VLOOKUP(Q489,'IP55'!A:C,3,FALSE)),0)</f>
        <v>0</v>
      </c>
      <c r="S489" s="26">
        <f t="shared" si="74"/>
        <v>13215.0525</v>
      </c>
      <c r="T489" s="26">
        <f t="shared" si="72"/>
        <v>0</v>
      </c>
    </row>
    <row r="490" spans="1:20" ht="14.25" customHeight="1" x14ac:dyDescent="0.2">
      <c r="A490" s="167">
        <v>50002960039</v>
      </c>
      <c r="B490" s="22" t="s">
        <v>2394</v>
      </c>
      <c r="C490" s="22">
        <v>37</v>
      </c>
      <c r="D490" s="22">
        <v>50</v>
      </c>
      <c r="E490" s="24">
        <v>14018.73</v>
      </c>
      <c r="F490" s="35"/>
      <c r="G490" s="36">
        <f t="shared" si="69"/>
        <v>0</v>
      </c>
      <c r="H490" s="24">
        <f t="shared" si="73"/>
        <v>0</v>
      </c>
      <c r="I490" s="24">
        <f t="shared" si="71"/>
        <v>0</v>
      </c>
      <c r="J490" s="162"/>
      <c r="K490" s="26"/>
      <c r="L490" s="26">
        <f>IFERROR((VLOOKUP(K490,tenute!D:E,2,FALSE)),0)</f>
        <v>0</v>
      </c>
      <c r="M490" s="26"/>
      <c r="N490" s="26">
        <f>IFERROR((VLOOKUP(M490,guarnizioni!G:H,2,FALSE)),0)</f>
        <v>0</v>
      </c>
      <c r="O490" s="26"/>
      <c r="P490" s="26">
        <f>IFERROR((VLOOKUP(O490,giranti!H:I,2,FALSE)),0)</f>
        <v>0</v>
      </c>
      <c r="Q490" s="26"/>
      <c r="R490" s="26">
        <f>IFERROR((VLOOKUP(Q490,'IP55'!A:C,3,FALSE)),0)</f>
        <v>0</v>
      </c>
      <c r="S490" s="26">
        <f t="shared" si="74"/>
        <v>14018.73</v>
      </c>
      <c r="T490" s="26">
        <f t="shared" si="72"/>
        <v>0</v>
      </c>
    </row>
    <row r="491" spans="1:20" ht="14.25" customHeight="1" x14ac:dyDescent="0.2">
      <c r="A491" s="167" t="s">
        <v>8423</v>
      </c>
      <c r="B491" s="22" t="s">
        <v>8424</v>
      </c>
      <c r="C491" s="22">
        <v>45</v>
      </c>
      <c r="D491" s="22">
        <v>60</v>
      </c>
      <c r="E491" s="24">
        <v>14961.591999999999</v>
      </c>
      <c r="F491" s="35"/>
      <c r="G491" s="36">
        <f t="shared" ref="G491" si="75">IF(F491="",IF($I$8="","",$I$8),F491)</f>
        <v>0</v>
      </c>
      <c r="H491" s="24">
        <f t="shared" ref="H491" si="76">ROUND(E491*(G491),2)</f>
        <v>0</v>
      </c>
      <c r="I491" s="24">
        <f t="shared" ref="I491" si="77">H491*$I$10</f>
        <v>0</v>
      </c>
      <c r="J491" s="162"/>
      <c r="K491" s="26"/>
      <c r="L491" s="26">
        <f>IFERROR((VLOOKUP(K491,tenute!D:E,2,FALSE)),0)</f>
        <v>0</v>
      </c>
      <c r="M491" s="26"/>
      <c r="N491" s="26">
        <f>IFERROR((VLOOKUP(M491,guarnizioni!G:H,2,FALSE)),0)</f>
        <v>0</v>
      </c>
      <c r="O491" s="26"/>
      <c r="P491" s="26">
        <f>IFERROR((VLOOKUP(O491,giranti!H:I,2,FALSE)),0)</f>
        <v>0</v>
      </c>
      <c r="Q491" s="26"/>
      <c r="R491" s="26">
        <f>IFERROR((VLOOKUP(Q491,'IP55'!A:C,3,FALSE)),0)</f>
        <v>0</v>
      </c>
      <c r="S491" s="26">
        <f t="shared" ref="S491" si="78">E491+L491+N491+P491+R491</f>
        <v>14961.591999999999</v>
      </c>
      <c r="T491" s="26">
        <f t="shared" ref="T491" si="79">S491*$I$8</f>
        <v>0</v>
      </c>
    </row>
    <row r="492" spans="1:20" ht="14.25" customHeight="1" x14ac:dyDescent="0.2">
      <c r="A492" s="167">
        <v>50002980019</v>
      </c>
      <c r="B492" s="22" t="s">
        <v>2395</v>
      </c>
      <c r="C492" s="22">
        <v>45</v>
      </c>
      <c r="D492" s="22">
        <v>60</v>
      </c>
      <c r="E492" s="24">
        <v>16337.267999999998</v>
      </c>
      <c r="F492" s="35"/>
      <c r="G492" s="36">
        <f t="shared" ref="G492:G555" si="80">IF(F492="",IF($I$8="","",$I$8),F492)</f>
        <v>0</v>
      </c>
      <c r="H492" s="24">
        <f t="shared" si="73"/>
        <v>0</v>
      </c>
      <c r="I492" s="24">
        <f t="shared" si="71"/>
        <v>0</v>
      </c>
      <c r="J492" s="162"/>
      <c r="K492" s="26"/>
      <c r="L492" s="26">
        <f>IFERROR((VLOOKUP(K492,tenute!D:E,2,FALSE)),0)</f>
        <v>0</v>
      </c>
      <c r="M492" s="26"/>
      <c r="N492" s="26">
        <f>IFERROR((VLOOKUP(M492,guarnizioni!G:H,2,FALSE)),0)</f>
        <v>0</v>
      </c>
      <c r="O492" s="26"/>
      <c r="P492" s="26">
        <f>IFERROR((VLOOKUP(O492,giranti!H:I,2,FALSE)),0)</f>
        <v>0</v>
      </c>
      <c r="Q492" s="26"/>
      <c r="R492" s="26">
        <f>IFERROR((VLOOKUP(Q492,'IP55'!A:C,3,FALSE)),0)</f>
        <v>0</v>
      </c>
      <c r="S492" s="26">
        <f t="shared" si="74"/>
        <v>16337.267999999998</v>
      </c>
      <c r="T492" s="26">
        <f t="shared" si="72"/>
        <v>0</v>
      </c>
    </row>
    <row r="493" spans="1:20" ht="14.25" customHeight="1" x14ac:dyDescent="0.2">
      <c r="A493" s="167">
        <v>50003000017</v>
      </c>
      <c r="B493" s="22" t="s">
        <v>2396</v>
      </c>
      <c r="C493" s="22">
        <v>55</v>
      </c>
      <c r="D493" s="22">
        <v>75</v>
      </c>
      <c r="E493" s="24">
        <v>17639.205999999998</v>
      </c>
      <c r="F493" s="35"/>
      <c r="G493" s="36">
        <f t="shared" si="80"/>
        <v>0</v>
      </c>
      <c r="H493" s="24">
        <f>ROUND(E493*(G493),2)</f>
        <v>0</v>
      </c>
      <c r="I493" s="24">
        <f>H493*$I$10</f>
        <v>0</v>
      </c>
      <c r="J493" s="162"/>
      <c r="K493" s="26"/>
      <c r="L493" s="26">
        <f>IFERROR((VLOOKUP(K493,tenute!D:E,2,FALSE)),0)</f>
        <v>0</v>
      </c>
      <c r="M493" s="26"/>
      <c r="N493" s="26">
        <f>IFERROR((VLOOKUP(M493,guarnizioni!G:H,2,FALSE)),0)</f>
        <v>0</v>
      </c>
      <c r="O493" s="26"/>
      <c r="P493" s="26">
        <f>IFERROR((VLOOKUP(O493,giranti!H:I,2,FALSE)),0)</f>
        <v>0</v>
      </c>
      <c r="Q493" s="26"/>
      <c r="R493" s="26">
        <f>IFERROR((VLOOKUP(Q493,'IP55'!A:C,3,FALSE)),0)</f>
        <v>0</v>
      </c>
      <c r="S493" s="26">
        <f t="shared" si="74"/>
        <v>17639.205999999998</v>
      </c>
      <c r="T493" s="26">
        <f t="shared" si="72"/>
        <v>0</v>
      </c>
    </row>
    <row r="494" spans="1:20" ht="14.25" customHeight="1" x14ac:dyDescent="0.2">
      <c r="A494" s="167">
        <v>50003020023</v>
      </c>
      <c r="B494" s="22" t="s">
        <v>2397</v>
      </c>
      <c r="C494" s="22">
        <v>75</v>
      </c>
      <c r="D494" s="22">
        <v>100</v>
      </c>
      <c r="E494" s="24">
        <v>21400.35</v>
      </c>
      <c r="F494" s="35"/>
      <c r="G494" s="36">
        <f t="shared" si="80"/>
        <v>0</v>
      </c>
      <c r="H494" s="24">
        <f>ROUND(E494*(G494),2)</f>
        <v>0</v>
      </c>
      <c r="I494" s="24">
        <f>H494*$I$10</f>
        <v>0</v>
      </c>
      <c r="J494" s="162"/>
      <c r="K494" s="26"/>
      <c r="L494" s="26">
        <f>IFERROR((VLOOKUP(K494,tenute!D:E,2,FALSE)),0)</f>
        <v>0</v>
      </c>
      <c r="M494" s="26"/>
      <c r="N494" s="26">
        <f>IFERROR((VLOOKUP(M494,guarnizioni!G:H,2,FALSE)),0)</f>
        <v>0</v>
      </c>
      <c r="O494" s="26"/>
      <c r="P494" s="26">
        <f>IFERROR((VLOOKUP(O494,giranti!H:I,2,FALSE)),0)</f>
        <v>0</v>
      </c>
      <c r="Q494" s="26"/>
      <c r="R494" s="26">
        <f>IFERROR((VLOOKUP(Q494,'IP55'!A:C,3,FALSE)),0)</f>
        <v>0</v>
      </c>
      <c r="S494" s="26">
        <f t="shared" si="74"/>
        <v>21400.35</v>
      </c>
      <c r="T494" s="26">
        <f t="shared" si="72"/>
        <v>0</v>
      </c>
    </row>
    <row r="495" spans="1:20" s="162" customFormat="1" ht="14.25" customHeight="1" x14ac:dyDescent="0.2">
      <c r="E495" s="160"/>
      <c r="H495" s="160"/>
      <c r="I495" s="163"/>
    </row>
    <row r="496" spans="1:20" ht="14.25" customHeight="1" x14ac:dyDescent="0.2">
      <c r="A496" s="191">
        <v>5100004000000</v>
      </c>
      <c r="B496" s="134" t="s">
        <v>5845</v>
      </c>
      <c r="C496" s="22">
        <v>0.25</v>
      </c>
      <c r="D496" s="22">
        <v>0.34</v>
      </c>
      <c r="E496" s="24">
        <v>3973.49</v>
      </c>
      <c r="F496" s="35"/>
      <c r="G496" s="36">
        <f t="shared" si="80"/>
        <v>0</v>
      </c>
      <c r="H496" s="24">
        <f t="shared" ref="H496:H556" si="81">ROUND(E496*(G496),2)</f>
        <v>0</v>
      </c>
      <c r="I496" s="24">
        <f t="shared" ref="I496:I556" si="82">H496*$I$10</f>
        <v>0</v>
      </c>
      <c r="J496" s="162"/>
      <c r="K496" s="26"/>
      <c r="L496" s="26">
        <f>IFERROR((VLOOKUP(K496,tenute!D:E,2,FALSE)),0)</f>
        <v>0</v>
      </c>
      <c r="M496" s="26"/>
      <c r="N496" s="26">
        <f>IFERROR((VLOOKUP(M496,guarnizioni!G:H,2,FALSE)),0)</f>
        <v>0</v>
      </c>
      <c r="O496" s="26"/>
      <c r="P496" s="26"/>
      <c r="Q496" s="26"/>
      <c r="R496" s="26"/>
      <c r="S496" s="26">
        <f t="shared" si="74"/>
        <v>3973.49</v>
      </c>
      <c r="T496" s="26">
        <f t="shared" ref="T496:T559" si="83">S496*$I$8</f>
        <v>0</v>
      </c>
    </row>
    <row r="497" spans="1:20" ht="14.25" customHeight="1" x14ac:dyDescent="0.2">
      <c r="A497" s="191">
        <v>5100008000000</v>
      </c>
      <c r="B497" s="134" t="s">
        <v>5846</v>
      </c>
      <c r="C497" s="22">
        <v>0.25</v>
      </c>
      <c r="D497" s="22">
        <v>0.34</v>
      </c>
      <c r="E497" s="24">
        <v>3973.49</v>
      </c>
      <c r="F497" s="35"/>
      <c r="G497" s="36">
        <f t="shared" si="80"/>
        <v>0</v>
      </c>
      <c r="H497" s="24">
        <f t="shared" si="81"/>
        <v>0</v>
      </c>
      <c r="I497" s="24">
        <f t="shared" si="82"/>
        <v>0</v>
      </c>
      <c r="J497" s="162"/>
      <c r="K497" s="26"/>
      <c r="L497" s="26">
        <f>IFERROR((VLOOKUP(K497,tenute!D:E,2,FALSE)),0)</f>
        <v>0</v>
      </c>
      <c r="M497" s="26"/>
      <c r="N497" s="26">
        <f>IFERROR((VLOOKUP(M497,guarnizioni!G:H,2,FALSE)),0)</f>
        <v>0</v>
      </c>
      <c r="O497" s="26"/>
      <c r="P497" s="26"/>
      <c r="Q497" s="26"/>
      <c r="R497" s="26"/>
      <c r="S497" s="26">
        <f t="shared" si="74"/>
        <v>3973.49</v>
      </c>
      <c r="T497" s="26">
        <f t="shared" si="83"/>
        <v>0</v>
      </c>
    </row>
    <row r="498" spans="1:20" ht="14.25" customHeight="1" x14ac:dyDescent="0.2">
      <c r="A498" s="191">
        <v>5100012000000</v>
      </c>
      <c r="B498" s="134" t="s">
        <v>5847</v>
      </c>
      <c r="C498" s="22">
        <v>0.25</v>
      </c>
      <c r="D498" s="22">
        <v>0.34</v>
      </c>
      <c r="E498" s="24">
        <v>3973.49</v>
      </c>
      <c r="F498" s="35"/>
      <c r="G498" s="36">
        <f t="shared" si="80"/>
        <v>0</v>
      </c>
      <c r="H498" s="24">
        <f t="shared" si="81"/>
        <v>0</v>
      </c>
      <c r="I498" s="24">
        <f t="shared" si="82"/>
        <v>0</v>
      </c>
      <c r="J498" s="162"/>
      <c r="K498" s="26"/>
      <c r="L498" s="26">
        <f>IFERROR((VLOOKUP(K498,tenute!D:E,2,FALSE)),0)</f>
        <v>0</v>
      </c>
      <c r="M498" s="26"/>
      <c r="N498" s="26">
        <f>IFERROR((VLOOKUP(M498,guarnizioni!G:H,2,FALSE)),0)</f>
        <v>0</v>
      </c>
      <c r="O498" s="26"/>
      <c r="P498" s="26"/>
      <c r="Q498" s="26"/>
      <c r="R498" s="26"/>
      <c r="S498" s="26">
        <f t="shared" si="74"/>
        <v>3973.49</v>
      </c>
      <c r="T498" s="26">
        <f t="shared" si="83"/>
        <v>0</v>
      </c>
    </row>
    <row r="499" spans="1:20" ht="14.25" customHeight="1" x14ac:dyDescent="0.2">
      <c r="A499" s="191">
        <v>5100018000000</v>
      </c>
      <c r="B499" s="134" t="s">
        <v>5848</v>
      </c>
      <c r="C499" s="22">
        <v>0.37</v>
      </c>
      <c r="D499" s="22">
        <v>0.5</v>
      </c>
      <c r="E499" s="24">
        <v>4064.07</v>
      </c>
      <c r="F499" s="35"/>
      <c r="G499" s="36">
        <f t="shared" si="80"/>
        <v>0</v>
      </c>
      <c r="H499" s="24">
        <f t="shared" si="81"/>
        <v>0</v>
      </c>
      <c r="I499" s="24">
        <f t="shared" si="82"/>
        <v>0</v>
      </c>
      <c r="J499" s="162"/>
      <c r="K499" s="26"/>
      <c r="L499" s="26">
        <f>IFERROR((VLOOKUP(K499,tenute!D:E,2,FALSE)),0)</f>
        <v>0</v>
      </c>
      <c r="M499" s="26"/>
      <c r="N499" s="26">
        <f>IFERROR((VLOOKUP(M499,guarnizioni!G:H,2,FALSE)),0)</f>
        <v>0</v>
      </c>
      <c r="O499" s="26"/>
      <c r="P499" s="26"/>
      <c r="Q499" s="26"/>
      <c r="R499" s="26"/>
      <c r="S499" s="26">
        <f t="shared" si="74"/>
        <v>4064.07</v>
      </c>
      <c r="T499" s="26">
        <f t="shared" si="83"/>
        <v>0</v>
      </c>
    </row>
    <row r="500" spans="1:20" ht="14.25" customHeight="1" x14ac:dyDescent="0.2">
      <c r="A500" s="191">
        <v>5100022000000</v>
      </c>
      <c r="B500" s="134" t="s">
        <v>5849</v>
      </c>
      <c r="C500" s="22">
        <v>0.37</v>
      </c>
      <c r="D500" s="22">
        <v>0.5</v>
      </c>
      <c r="E500" s="24">
        <v>4064.07</v>
      </c>
      <c r="F500" s="35"/>
      <c r="G500" s="36">
        <f t="shared" si="80"/>
        <v>0</v>
      </c>
      <c r="H500" s="24">
        <f t="shared" si="81"/>
        <v>0</v>
      </c>
      <c r="I500" s="24">
        <f t="shared" si="82"/>
        <v>0</v>
      </c>
      <c r="J500" s="162"/>
      <c r="K500" s="26"/>
      <c r="L500" s="26">
        <f>IFERROR((VLOOKUP(K500,tenute!D:E,2,FALSE)),0)</f>
        <v>0</v>
      </c>
      <c r="M500" s="26"/>
      <c r="N500" s="26">
        <f>IFERROR((VLOOKUP(M500,guarnizioni!G:H,2,FALSE)),0)</f>
        <v>0</v>
      </c>
      <c r="O500" s="26"/>
      <c r="P500" s="26"/>
      <c r="Q500" s="26"/>
      <c r="R500" s="26"/>
      <c r="S500" s="26">
        <f t="shared" si="74"/>
        <v>4064.07</v>
      </c>
      <c r="T500" s="26">
        <f t="shared" si="83"/>
        <v>0</v>
      </c>
    </row>
    <row r="501" spans="1:20" ht="14.25" customHeight="1" x14ac:dyDescent="0.2">
      <c r="A501" s="191">
        <v>5100028000000</v>
      </c>
      <c r="B501" s="134" t="s">
        <v>5850</v>
      </c>
      <c r="C501" s="22">
        <v>0.55000000000000004</v>
      </c>
      <c r="D501" s="22">
        <v>0.75</v>
      </c>
      <c r="E501" s="24">
        <v>4568.9399999999996</v>
      </c>
      <c r="F501" s="35"/>
      <c r="G501" s="36">
        <f t="shared" si="80"/>
        <v>0</v>
      </c>
      <c r="H501" s="24">
        <f t="shared" si="81"/>
        <v>0</v>
      </c>
      <c r="I501" s="24">
        <f t="shared" si="82"/>
        <v>0</v>
      </c>
      <c r="J501" s="162"/>
      <c r="K501" s="26"/>
      <c r="L501" s="26">
        <f>IFERROR((VLOOKUP(K501,tenute!D:E,2,FALSE)),0)</f>
        <v>0</v>
      </c>
      <c r="M501" s="26"/>
      <c r="N501" s="26">
        <f>IFERROR((VLOOKUP(M501,guarnizioni!G:H,2,FALSE)),0)</f>
        <v>0</v>
      </c>
      <c r="O501" s="26"/>
      <c r="P501" s="26"/>
      <c r="Q501" s="26"/>
      <c r="R501" s="26"/>
      <c r="S501" s="26">
        <f t="shared" si="74"/>
        <v>4568.9399999999996</v>
      </c>
      <c r="T501" s="26">
        <f t="shared" si="83"/>
        <v>0</v>
      </c>
    </row>
    <row r="502" spans="1:20" ht="14.25" customHeight="1" x14ac:dyDescent="0.2">
      <c r="A502" s="191">
        <v>5100032000000</v>
      </c>
      <c r="B502" s="134" t="s">
        <v>5851</v>
      </c>
      <c r="C502" s="22">
        <v>0.75</v>
      </c>
      <c r="D502" s="22">
        <v>1</v>
      </c>
      <c r="E502" s="24">
        <v>4568.9399999999996</v>
      </c>
      <c r="F502" s="35"/>
      <c r="G502" s="36">
        <f t="shared" si="80"/>
        <v>0</v>
      </c>
      <c r="H502" s="24">
        <f t="shared" si="81"/>
        <v>0</v>
      </c>
      <c r="I502" s="24">
        <f t="shared" si="82"/>
        <v>0</v>
      </c>
      <c r="J502" s="162"/>
      <c r="K502" s="26"/>
      <c r="L502" s="26">
        <f>IFERROR((VLOOKUP(K502,tenute!D:E,2,FALSE)),0)</f>
        <v>0</v>
      </c>
      <c r="M502" s="26"/>
      <c r="N502" s="26">
        <f>IFERROR((VLOOKUP(M502,guarnizioni!G:H,2,FALSE)),0)</f>
        <v>0</v>
      </c>
      <c r="O502" s="26"/>
      <c r="P502" s="26"/>
      <c r="Q502" s="26"/>
      <c r="R502" s="26"/>
      <c r="S502" s="26">
        <f t="shared" si="74"/>
        <v>4568.9399999999996</v>
      </c>
      <c r="T502" s="26">
        <f t="shared" si="83"/>
        <v>0</v>
      </c>
    </row>
    <row r="503" spans="1:20" ht="14.25" customHeight="1" x14ac:dyDescent="0.2">
      <c r="A503" s="191">
        <v>5100048000000</v>
      </c>
      <c r="B503" s="134" t="s">
        <v>5852</v>
      </c>
      <c r="C503" s="22">
        <v>0.37</v>
      </c>
      <c r="D503" s="22">
        <v>0.5</v>
      </c>
      <c r="E503" s="24">
        <v>4268.32</v>
      </c>
      <c r="F503" s="35"/>
      <c r="G503" s="36">
        <f t="shared" si="80"/>
        <v>0</v>
      </c>
      <c r="H503" s="24">
        <f t="shared" si="81"/>
        <v>0</v>
      </c>
      <c r="I503" s="24">
        <f t="shared" si="82"/>
        <v>0</v>
      </c>
      <c r="J503" s="162"/>
      <c r="K503" s="26"/>
      <c r="L503" s="26">
        <f>IFERROR((VLOOKUP(K503,tenute!D:E,2,FALSE)),0)</f>
        <v>0</v>
      </c>
      <c r="M503" s="26"/>
      <c r="N503" s="26">
        <f>IFERROR((VLOOKUP(M503,guarnizioni!G:H,2,FALSE)),0)</f>
        <v>0</v>
      </c>
      <c r="O503" s="26"/>
      <c r="P503" s="26"/>
      <c r="Q503" s="26"/>
      <c r="R503" s="26"/>
      <c r="S503" s="26">
        <f t="shared" si="74"/>
        <v>4268.32</v>
      </c>
      <c r="T503" s="26">
        <f t="shared" si="83"/>
        <v>0</v>
      </c>
    </row>
    <row r="504" spans="1:20" ht="14.25" customHeight="1" x14ac:dyDescent="0.2">
      <c r="A504" s="191">
        <v>5100052000000</v>
      </c>
      <c r="B504" s="134" t="s">
        <v>5853</v>
      </c>
      <c r="C504" s="22">
        <v>0.55000000000000004</v>
      </c>
      <c r="D504" s="22">
        <v>0.75</v>
      </c>
      <c r="E504" s="24">
        <v>4268.32</v>
      </c>
      <c r="F504" s="35"/>
      <c r="G504" s="36">
        <f t="shared" si="80"/>
        <v>0</v>
      </c>
      <c r="H504" s="24">
        <f t="shared" si="81"/>
        <v>0</v>
      </c>
      <c r="I504" s="24">
        <f t="shared" si="82"/>
        <v>0</v>
      </c>
      <c r="J504" s="162"/>
      <c r="K504" s="26"/>
      <c r="L504" s="26">
        <f>IFERROR((VLOOKUP(K504,tenute!D:E,2,FALSE)),0)</f>
        <v>0</v>
      </c>
      <c r="M504" s="26"/>
      <c r="N504" s="26">
        <f>IFERROR((VLOOKUP(M504,guarnizioni!G:H,2,FALSE)),0)</f>
        <v>0</v>
      </c>
      <c r="O504" s="26"/>
      <c r="P504" s="26"/>
      <c r="Q504" s="26"/>
      <c r="R504" s="26"/>
      <c r="S504" s="26">
        <f t="shared" si="74"/>
        <v>4268.32</v>
      </c>
      <c r="T504" s="26">
        <f t="shared" si="83"/>
        <v>0</v>
      </c>
    </row>
    <row r="505" spans="1:20" ht="14.25" customHeight="1" x14ac:dyDescent="0.2">
      <c r="A505" s="191">
        <v>5100056000000</v>
      </c>
      <c r="B505" s="134" t="s">
        <v>5854</v>
      </c>
      <c r="C505" s="22">
        <v>0.75</v>
      </c>
      <c r="D505" s="22">
        <v>1</v>
      </c>
      <c r="E505" s="24">
        <v>4268.32</v>
      </c>
      <c r="F505" s="35"/>
      <c r="G505" s="36">
        <f t="shared" si="80"/>
        <v>0</v>
      </c>
      <c r="H505" s="24">
        <f t="shared" si="81"/>
        <v>0</v>
      </c>
      <c r="I505" s="24">
        <f t="shared" si="82"/>
        <v>0</v>
      </c>
      <c r="J505" s="162"/>
      <c r="K505" s="26"/>
      <c r="L505" s="26">
        <f>IFERROR((VLOOKUP(K505,tenute!D:E,2,FALSE)),0)</f>
        <v>0</v>
      </c>
      <c r="M505" s="26"/>
      <c r="N505" s="26">
        <f>IFERROR((VLOOKUP(M505,guarnizioni!G:H,2,FALSE)),0)</f>
        <v>0</v>
      </c>
      <c r="O505" s="26"/>
      <c r="P505" s="26"/>
      <c r="Q505" s="26"/>
      <c r="R505" s="26"/>
      <c r="S505" s="26">
        <f t="shared" si="74"/>
        <v>4268.32</v>
      </c>
      <c r="T505" s="26">
        <f t="shared" si="83"/>
        <v>0</v>
      </c>
    </row>
    <row r="506" spans="1:20" ht="14.25" customHeight="1" x14ac:dyDescent="0.2">
      <c r="A506" s="191">
        <v>5100062000000</v>
      </c>
      <c r="B506" s="134" t="s">
        <v>5855</v>
      </c>
      <c r="C506" s="22">
        <v>1.1000000000000001</v>
      </c>
      <c r="D506" s="22">
        <v>1.5</v>
      </c>
      <c r="E506" s="24">
        <v>4904.2299999999996</v>
      </c>
      <c r="F506" s="35"/>
      <c r="G506" s="36">
        <f t="shared" si="80"/>
        <v>0</v>
      </c>
      <c r="H506" s="24">
        <f t="shared" si="81"/>
        <v>0</v>
      </c>
      <c r="I506" s="24">
        <f t="shared" si="82"/>
        <v>0</v>
      </c>
      <c r="J506" s="162"/>
      <c r="K506" s="26"/>
      <c r="L506" s="26">
        <f>IFERROR((VLOOKUP(K506,tenute!D:E,2,FALSE)),0)</f>
        <v>0</v>
      </c>
      <c r="M506" s="26"/>
      <c r="N506" s="26">
        <f>IFERROR((VLOOKUP(M506,guarnizioni!G:H,2,FALSE)),0)</f>
        <v>0</v>
      </c>
      <c r="O506" s="26"/>
      <c r="P506" s="26"/>
      <c r="Q506" s="26"/>
      <c r="R506" s="26"/>
      <c r="S506" s="26">
        <f t="shared" si="74"/>
        <v>4904.2299999999996</v>
      </c>
      <c r="T506" s="26">
        <f t="shared" si="83"/>
        <v>0</v>
      </c>
    </row>
    <row r="507" spans="1:20" ht="14.25" customHeight="1" x14ac:dyDescent="0.2">
      <c r="A507" s="191">
        <v>5100068000000</v>
      </c>
      <c r="B507" s="134" t="s">
        <v>5856</v>
      </c>
      <c r="C507" s="22">
        <v>1.1000000000000001</v>
      </c>
      <c r="D507" s="22">
        <v>1.5</v>
      </c>
      <c r="E507" s="24">
        <v>4904.2299999999996</v>
      </c>
      <c r="F507" s="35"/>
      <c r="G507" s="36">
        <f t="shared" si="80"/>
        <v>0</v>
      </c>
      <c r="H507" s="24">
        <f t="shared" si="81"/>
        <v>0</v>
      </c>
      <c r="I507" s="24">
        <f t="shared" si="82"/>
        <v>0</v>
      </c>
      <c r="J507" s="162"/>
      <c r="K507" s="26"/>
      <c r="L507" s="26">
        <f>IFERROR((VLOOKUP(K507,tenute!D:E,2,FALSE)),0)</f>
        <v>0</v>
      </c>
      <c r="M507" s="26"/>
      <c r="N507" s="26">
        <f>IFERROR((VLOOKUP(M507,guarnizioni!G:H,2,FALSE)),0)</f>
        <v>0</v>
      </c>
      <c r="O507" s="26"/>
      <c r="P507" s="26"/>
      <c r="Q507" s="26"/>
      <c r="R507" s="26"/>
      <c r="S507" s="26">
        <f t="shared" si="74"/>
        <v>4904.2299999999996</v>
      </c>
      <c r="T507" s="26">
        <f t="shared" si="83"/>
        <v>0</v>
      </c>
    </row>
    <row r="508" spans="1:20" ht="14.25" customHeight="1" x14ac:dyDescent="0.2">
      <c r="A508" s="191">
        <v>5100072000000</v>
      </c>
      <c r="B508" s="134" t="s">
        <v>5857</v>
      </c>
      <c r="C508" s="22">
        <v>1.5</v>
      </c>
      <c r="D508" s="22">
        <v>2</v>
      </c>
      <c r="E508" s="24">
        <v>5881.22</v>
      </c>
      <c r="F508" s="35"/>
      <c r="G508" s="36">
        <f t="shared" si="80"/>
        <v>0</v>
      </c>
      <c r="H508" s="24">
        <f t="shared" si="81"/>
        <v>0</v>
      </c>
      <c r="I508" s="24">
        <f t="shared" si="82"/>
        <v>0</v>
      </c>
      <c r="J508" s="162"/>
      <c r="K508" s="26"/>
      <c r="L508" s="26">
        <f>IFERROR((VLOOKUP(K508,tenute!D:E,2,FALSE)),0)</f>
        <v>0</v>
      </c>
      <c r="M508" s="26"/>
      <c r="N508" s="26">
        <f>IFERROR((VLOOKUP(M508,guarnizioni!G:H,2,FALSE)),0)</f>
        <v>0</v>
      </c>
      <c r="O508" s="26"/>
      <c r="P508" s="26"/>
      <c r="Q508" s="26"/>
      <c r="R508" s="26"/>
      <c r="S508" s="26">
        <f t="shared" si="74"/>
        <v>5881.22</v>
      </c>
      <c r="T508" s="26">
        <f t="shared" si="83"/>
        <v>0</v>
      </c>
    </row>
    <row r="509" spans="1:20" ht="14.25" customHeight="1" x14ac:dyDescent="0.2">
      <c r="A509" s="191">
        <v>5100076000000</v>
      </c>
      <c r="B509" s="134" t="s">
        <v>5858</v>
      </c>
      <c r="C509" s="22">
        <v>2.2000000000000002</v>
      </c>
      <c r="D509" s="22">
        <v>3</v>
      </c>
      <c r="E509" s="24">
        <v>5881.22</v>
      </c>
      <c r="F509" s="35"/>
      <c r="G509" s="36">
        <f t="shared" si="80"/>
        <v>0</v>
      </c>
      <c r="H509" s="24">
        <f t="shared" si="81"/>
        <v>0</v>
      </c>
      <c r="I509" s="24">
        <f t="shared" si="82"/>
        <v>0</v>
      </c>
      <c r="J509" s="162"/>
      <c r="K509" s="26"/>
      <c r="L509" s="26">
        <f>IFERROR((VLOOKUP(K509,tenute!D:E,2,FALSE)),0)</f>
        <v>0</v>
      </c>
      <c r="M509" s="26"/>
      <c r="N509" s="26">
        <f>IFERROR((VLOOKUP(M509,guarnizioni!G:H,2,FALSE)),0)</f>
        <v>0</v>
      </c>
      <c r="O509" s="26"/>
      <c r="P509" s="26"/>
      <c r="Q509" s="26"/>
      <c r="R509" s="26"/>
      <c r="S509" s="26">
        <f t="shared" si="74"/>
        <v>5881.22</v>
      </c>
      <c r="T509" s="26">
        <f t="shared" si="83"/>
        <v>0</v>
      </c>
    </row>
    <row r="510" spans="1:20" ht="14.25" customHeight="1" x14ac:dyDescent="0.2">
      <c r="A510" s="191">
        <v>5100080000000</v>
      </c>
      <c r="B510" s="134" t="s">
        <v>5859</v>
      </c>
      <c r="C510" s="22">
        <v>3</v>
      </c>
      <c r="D510" s="22">
        <v>4</v>
      </c>
      <c r="E510" s="24">
        <v>5881.22</v>
      </c>
      <c r="F510" s="35"/>
      <c r="G510" s="36">
        <f t="shared" si="80"/>
        <v>0</v>
      </c>
      <c r="H510" s="24">
        <f t="shared" si="81"/>
        <v>0</v>
      </c>
      <c r="I510" s="24">
        <f t="shared" si="82"/>
        <v>0</v>
      </c>
      <c r="J510" s="162"/>
      <c r="K510" s="26"/>
      <c r="L510" s="26">
        <f>IFERROR((VLOOKUP(K510,tenute!D:E,2,FALSE)),0)</f>
        <v>0</v>
      </c>
      <c r="M510" s="26"/>
      <c r="N510" s="26">
        <f>IFERROR((VLOOKUP(M510,guarnizioni!G:H,2,FALSE)),0)</f>
        <v>0</v>
      </c>
      <c r="O510" s="26"/>
      <c r="P510" s="26"/>
      <c r="Q510" s="26"/>
      <c r="R510" s="26"/>
      <c r="S510" s="26">
        <f t="shared" si="74"/>
        <v>5881.22</v>
      </c>
      <c r="T510" s="26">
        <f t="shared" si="83"/>
        <v>0</v>
      </c>
    </row>
    <row r="511" spans="1:20" ht="14.25" customHeight="1" x14ac:dyDescent="0.2">
      <c r="A511" s="191">
        <v>5100084000000</v>
      </c>
      <c r="B511" s="134" t="s">
        <v>5860</v>
      </c>
      <c r="C511" s="22">
        <v>0.37</v>
      </c>
      <c r="D511" s="22">
        <v>0.5</v>
      </c>
      <c r="E511" s="24">
        <v>4358.8999999999996</v>
      </c>
      <c r="F511" s="35"/>
      <c r="G511" s="36">
        <f t="shared" si="80"/>
        <v>0</v>
      </c>
      <c r="H511" s="24">
        <f t="shared" si="81"/>
        <v>0</v>
      </c>
      <c r="I511" s="24">
        <f t="shared" si="82"/>
        <v>0</v>
      </c>
      <c r="J511" s="162"/>
      <c r="K511" s="26"/>
      <c r="L511" s="26">
        <f>IFERROR((VLOOKUP(K511,tenute!D:E,2,FALSE)),0)</f>
        <v>0</v>
      </c>
      <c r="M511" s="26"/>
      <c r="N511" s="26">
        <f>IFERROR((VLOOKUP(M511,guarnizioni!G:H,2,FALSE)),0)</f>
        <v>0</v>
      </c>
      <c r="O511" s="26"/>
      <c r="P511" s="26"/>
      <c r="Q511" s="26"/>
      <c r="R511" s="26"/>
      <c r="S511" s="26">
        <f t="shared" si="74"/>
        <v>4358.8999999999996</v>
      </c>
      <c r="T511" s="26">
        <f t="shared" si="83"/>
        <v>0</v>
      </c>
    </row>
    <row r="512" spans="1:20" ht="14.25" customHeight="1" x14ac:dyDescent="0.2">
      <c r="A512" s="191">
        <v>5100088000000</v>
      </c>
      <c r="B512" s="134" t="s">
        <v>5861</v>
      </c>
      <c r="C512" s="22">
        <v>0.55000000000000004</v>
      </c>
      <c r="D512" s="22">
        <v>0.75</v>
      </c>
      <c r="E512" s="24">
        <v>4358.8999999999996</v>
      </c>
      <c r="F512" s="35"/>
      <c r="G512" s="36">
        <f t="shared" si="80"/>
        <v>0</v>
      </c>
      <c r="H512" s="24">
        <f t="shared" si="81"/>
        <v>0</v>
      </c>
      <c r="I512" s="24">
        <f t="shared" si="82"/>
        <v>0</v>
      </c>
      <c r="J512" s="162"/>
      <c r="K512" s="26"/>
      <c r="L512" s="26">
        <f>IFERROR((VLOOKUP(K512,tenute!D:E,2,FALSE)),0)</f>
        <v>0</v>
      </c>
      <c r="M512" s="26"/>
      <c r="N512" s="26">
        <f>IFERROR((VLOOKUP(M512,guarnizioni!G:H,2,FALSE)),0)</f>
        <v>0</v>
      </c>
      <c r="O512" s="26"/>
      <c r="P512" s="26"/>
      <c r="Q512" s="26"/>
      <c r="R512" s="26"/>
      <c r="S512" s="26">
        <f t="shared" si="74"/>
        <v>4358.8999999999996</v>
      </c>
      <c r="T512" s="26">
        <f t="shared" si="83"/>
        <v>0</v>
      </c>
    </row>
    <row r="513" spans="1:20" ht="14.25" customHeight="1" x14ac:dyDescent="0.2">
      <c r="A513" s="191">
        <v>5100092000000</v>
      </c>
      <c r="B513" s="134" t="s">
        <v>5862</v>
      </c>
      <c r="C513" s="22">
        <v>0.75</v>
      </c>
      <c r="D513" s="22">
        <v>1</v>
      </c>
      <c r="E513" s="24">
        <v>4358.8999999999996</v>
      </c>
      <c r="F513" s="35"/>
      <c r="G513" s="36">
        <f t="shared" si="80"/>
        <v>0</v>
      </c>
      <c r="H513" s="24">
        <f t="shared" si="81"/>
        <v>0</v>
      </c>
      <c r="I513" s="24">
        <f t="shared" si="82"/>
        <v>0</v>
      </c>
      <c r="J513" s="162"/>
      <c r="K513" s="26"/>
      <c r="L513" s="26">
        <f>IFERROR((VLOOKUP(K513,tenute!D:E,2,FALSE)),0)</f>
        <v>0</v>
      </c>
      <c r="M513" s="26"/>
      <c r="N513" s="26">
        <f>IFERROR((VLOOKUP(M513,guarnizioni!G:H,2,FALSE)),0)</f>
        <v>0</v>
      </c>
      <c r="O513" s="26"/>
      <c r="P513" s="26"/>
      <c r="Q513" s="26"/>
      <c r="R513" s="26"/>
      <c r="S513" s="26">
        <f t="shared" si="74"/>
        <v>4358.8999999999996</v>
      </c>
      <c r="T513" s="26">
        <f t="shared" si="83"/>
        <v>0</v>
      </c>
    </row>
    <row r="514" spans="1:20" ht="14.25" customHeight="1" x14ac:dyDescent="0.2">
      <c r="A514" s="191" t="s">
        <v>6917</v>
      </c>
      <c r="B514" s="134" t="s">
        <v>5863</v>
      </c>
      <c r="C514" s="22">
        <v>0.75</v>
      </c>
      <c r="D514" s="22">
        <v>1</v>
      </c>
      <c r="E514" s="24">
        <v>4358.8999999999996</v>
      </c>
      <c r="F514" s="35"/>
      <c r="G514" s="36">
        <f t="shared" si="80"/>
        <v>0</v>
      </c>
      <c r="H514" s="24">
        <f t="shared" si="81"/>
        <v>0</v>
      </c>
      <c r="I514" s="24">
        <f t="shared" si="82"/>
        <v>0</v>
      </c>
      <c r="J514" s="162"/>
      <c r="K514" s="26"/>
      <c r="L514" s="26">
        <f>IFERROR((VLOOKUP(K514,tenute!D:E,2,FALSE)),0)</f>
        <v>0</v>
      </c>
      <c r="M514" s="26"/>
      <c r="N514" s="26">
        <f>IFERROR((VLOOKUP(M514,guarnizioni!G:H,2,FALSE)),0)</f>
        <v>0</v>
      </c>
      <c r="O514" s="26"/>
      <c r="P514" s="26"/>
      <c r="Q514" s="26"/>
      <c r="R514" s="26"/>
      <c r="S514" s="26">
        <f t="shared" si="74"/>
        <v>4358.8999999999996</v>
      </c>
      <c r="T514" s="26">
        <f t="shared" si="83"/>
        <v>0</v>
      </c>
    </row>
    <row r="515" spans="1:20" ht="14.25" customHeight="1" x14ac:dyDescent="0.2">
      <c r="A515" s="191">
        <v>5100096000000</v>
      </c>
      <c r="B515" s="134" t="s">
        <v>5864</v>
      </c>
      <c r="C515" s="22">
        <v>1.1000000000000001</v>
      </c>
      <c r="D515" s="22">
        <v>1.5</v>
      </c>
      <c r="E515" s="24">
        <v>4713.4399999999996</v>
      </c>
      <c r="F515" s="35"/>
      <c r="G515" s="36">
        <f t="shared" si="80"/>
        <v>0</v>
      </c>
      <c r="H515" s="24">
        <f t="shared" si="81"/>
        <v>0</v>
      </c>
      <c r="I515" s="24">
        <f t="shared" si="82"/>
        <v>0</v>
      </c>
      <c r="J515" s="162"/>
      <c r="K515" s="26"/>
      <c r="L515" s="26">
        <f>IFERROR((VLOOKUP(K515,tenute!D:E,2,FALSE)),0)</f>
        <v>0</v>
      </c>
      <c r="M515" s="26"/>
      <c r="N515" s="26">
        <f>IFERROR((VLOOKUP(M515,guarnizioni!G:H,2,FALSE)),0)</f>
        <v>0</v>
      </c>
      <c r="O515" s="26"/>
      <c r="P515" s="26"/>
      <c r="Q515" s="26"/>
      <c r="R515" s="26"/>
      <c r="S515" s="26">
        <f t="shared" si="74"/>
        <v>4713.4399999999996</v>
      </c>
      <c r="T515" s="26">
        <f t="shared" si="83"/>
        <v>0</v>
      </c>
    </row>
    <row r="516" spans="1:20" ht="14.25" customHeight="1" x14ac:dyDescent="0.2">
      <c r="A516" s="191">
        <v>5100100000000</v>
      </c>
      <c r="B516" s="134" t="s">
        <v>5865</v>
      </c>
      <c r="C516" s="22">
        <v>1.1000000000000001</v>
      </c>
      <c r="D516" s="22">
        <v>1.5</v>
      </c>
      <c r="E516" s="24">
        <v>4713.4399999999996</v>
      </c>
      <c r="F516" s="35"/>
      <c r="G516" s="36">
        <f t="shared" si="80"/>
        <v>0</v>
      </c>
      <c r="H516" s="24">
        <f t="shared" si="81"/>
        <v>0</v>
      </c>
      <c r="I516" s="24">
        <f t="shared" si="82"/>
        <v>0</v>
      </c>
      <c r="J516" s="162"/>
      <c r="K516" s="26"/>
      <c r="L516" s="26">
        <f>IFERROR((VLOOKUP(K516,tenute!D:E,2,FALSE)),0)</f>
        <v>0</v>
      </c>
      <c r="M516" s="26"/>
      <c r="N516" s="26">
        <f>IFERROR((VLOOKUP(M516,guarnizioni!G:H,2,FALSE)),0)</f>
        <v>0</v>
      </c>
      <c r="O516" s="26"/>
      <c r="P516" s="26"/>
      <c r="Q516" s="26"/>
      <c r="R516" s="26"/>
      <c r="S516" s="26">
        <f t="shared" si="74"/>
        <v>4713.4399999999996</v>
      </c>
      <c r="T516" s="26">
        <f t="shared" si="83"/>
        <v>0</v>
      </c>
    </row>
    <row r="517" spans="1:20" ht="14.25" customHeight="1" x14ac:dyDescent="0.2">
      <c r="A517" s="191">
        <v>5100102000000</v>
      </c>
      <c r="B517" s="134" t="s">
        <v>5866</v>
      </c>
      <c r="C517" s="22">
        <v>1.1000000000000001</v>
      </c>
      <c r="D517" s="22">
        <v>1.5</v>
      </c>
      <c r="E517" s="24">
        <v>5149.1400000000003</v>
      </c>
      <c r="F517" s="35"/>
      <c r="G517" s="36">
        <f t="shared" si="80"/>
        <v>0</v>
      </c>
      <c r="H517" s="24">
        <f t="shared" si="81"/>
        <v>0</v>
      </c>
      <c r="I517" s="24">
        <f t="shared" si="82"/>
        <v>0</v>
      </c>
      <c r="J517" s="162"/>
      <c r="K517" s="26"/>
      <c r="L517" s="26">
        <f>IFERROR((VLOOKUP(K517,tenute!D:E,2,FALSE)),0)</f>
        <v>0</v>
      </c>
      <c r="M517" s="26"/>
      <c r="N517" s="26">
        <f>IFERROR((VLOOKUP(M517,guarnizioni!G:H,2,FALSE)),0)</f>
        <v>0</v>
      </c>
      <c r="O517" s="26"/>
      <c r="P517" s="26"/>
      <c r="Q517" s="26"/>
      <c r="R517" s="26"/>
      <c r="S517" s="26">
        <f t="shared" si="74"/>
        <v>5149.1400000000003</v>
      </c>
      <c r="T517" s="26">
        <f t="shared" si="83"/>
        <v>0</v>
      </c>
    </row>
    <row r="518" spans="1:20" ht="14.25" customHeight="1" x14ac:dyDescent="0.2">
      <c r="A518" s="191">
        <v>5100106000000</v>
      </c>
      <c r="B518" s="134" t="s">
        <v>5867</v>
      </c>
      <c r="C518" s="22">
        <v>1.5</v>
      </c>
      <c r="D518" s="22">
        <v>2</v>
      </c>
      <c r="E518" s="24">
        <v>5149.1400000000003</v>
      </c>
      <c r="F518" s="35"/>
      <c r="G518" s="36">
        <f t="shared" si="80"/>
        <v>0</v>
      </c>
      <c r="H518" s="24">
        <f t="shared" si="81"/>
        <v>0</v>
      </c>
      <c r="I518" s="24">
        <f t="shared" si="82"/>
        <v>0</v>
      </c>
      <c r="J518" s="162"/>
      <c r="K518" s="26"/>
      <c r="L518" s="26">
        <f>IFERROR((VLOOKUP(K518,tenute!D:E,2,FALSE)),0)</f>
        <v>0</v>
      </c>
      <c r="M518" s="26"/>
      <c r="N518" s="26">
        <f>IFERROR((VLOOKUP(M518,guarnizioni!G:H,2,FALSE)),0)</f>
        <v>0</v>
      </c>
      <c r="O518" s="26"/>
      <c r="P518" s="26"/>
      <c r="Q518" s="26"/>
      <c r="R518" s="26"/>
      <c r="S518" s="26">
        <f t="shared" si="74"/>
        <v>5149.1400000000003</v>
      </c>
      <c r="T518" s="26">
        <f t="shared" si="83"/>
        <v>0</v>
      </c>
    </row>
    <row r="519" spans="1:20" ht="14.25" customHeight="1" x14ac:dyDescent="0.2">
      <c r="A519" s="191">
        <v>5100110000000</v>
      </c>
      <c r="B519" s="134" t="s">
        <v>5868</v>
      </c>
      <c r="C519" s="22">
        <v>2.2000000000000002</v>
      </c>
      <c r="D519" s="22">
        <v>3</v>
      </c>
      <c r="E519" s="24">
        <v>5149.1400000000003</v>
      </c>
      <c r="F519" s="35"/>
      <c r="G519" s="36">
        <f t="shared" si="80"/>
        <v>0</v>
      </c>
      <c r="H519" s="24">
        <f t="shared" si="81"/>
        <v>0</v>
      </c>
      <c r="I519" s="24">
        <f t="shared" si="82"/>
        <v>0</v>
      </c>
      <c r="J519" s="162"/>
      <c r="K519" s="26"/>
      <c r="L519" s="26">
        <f>IFERROR((VLOOKUP(K519,tenute!D:E,2,FALSE)),0)</f>
        <v>0</v>
      </c>
      <c r="M519" s="26"/>
      <c r="N519" s="26">
        <f>IFERROR((VLOOKUP(M519,guarnizioni!G:H,2,FALSE)),0)</f>
        <v>0</v>
      </c>
      <c r="O519" s="26"/>
      <c r="P519" s="26"/>
      <c r="Q519" s="26"/>
      <c r="R519" s="26"/>
      <c r="S519" s="26">
        <f t="shared" si="74"/>
        <v>5149.1400000000003</v>
      </c>
      <c r="T519" s="26">
        <f t="shared" si="83"/>
        <v>0</v>
      </c>
    </row>
    <row r="520" spans="1:20" ht="14.25" customHeight="1" x14ac:dyDescent="0.2">
      <c r="A520" s="191">
        <v>5100114010000</v>
      </c>
      <c r="B520" s="134" t="s">
        <v>5869</v>
      </c>
      <c r="C520" s="22">
        <v>2.2000000000000002</v>
      </c>
      <c r="D520" s="22">
        <v>3</v>
      </c>
      <c r="E520" s="24">
        <v>6222.67</v>
      </c>
      <c r="F520" s="35"/>
      <c r="G520" s="36">
        <f t="shared" si="80"/>
        <v>0</v>
      </c>
      <c r="H520" s="24">
        <f t="shared" si="81"/>
        <v>0</v>
      </c>
      <c r="I520" s="24">
        <f t="shared" si="82"/>
        <v>0</v>
      </c>
      <c r="J520" s="162"/>
      <c r="K520" s="26"/>
      <c r="L520" s="26">
        <f>IFERROR((VLOOKUP(K520,tenute!D:E,2,FALSE)),0)</f>
        <v>0</v>
      </c>
      <c r="M520" s="26"/>
      <c r="N520" s="26">
        <f>IFERROR((VLOOKUP(M520,guarnizioni!G:H,2,FALSE)),0)</f>
        <v>0</v>
      </c>
      <c r="O520" s="26"/>
      <c r="P520" s="26"/>
      <c r="Q520" s="26"/>
      <c r="R520" s="26"/>
      <c r="S520" s="26">
        <f t="shared" si="74"/>
        <v>6222.67</v>
      </c>
      <c r="T520" s="26">
        <f t="shared" si="83"/>
        <v>0</v>
      </c>
    </row>
    <row r="521" spans="1:20" ht="14.25" customHeight="1" x14ac:dyDescent="0.2">
      <c r="A521" s="191">
        <v>5100114000000</v>
      </c>
      <c r="B521" s="134" t="s">
        <v>5870</v>
      </c>
      <c r="C521" s="22">
        <v>2.2000000000000002</v>
      </c>
      <c r="D521" s="22">
        <v>3</v>
      </c>
      <c r="E521" s="24">
        <v>6222.67</v>
      </c>
      <c r="F521" s="35"/>
      <c r="G521" s="36">
        <f t="shared" si="80"/>
        <v>0</v>
      </c>
      <c r="H521" s="24">
        <f t="shared" si="81"/>
        <v>0</v>
      </c>
      <c r="I521" s="24">
        <f t="shared" si="82"/>
        <v>0</v>
      </c>
      <c r="J521" s="162"/>
      <c r="K521" s="26"/>
      <c r="L521" s="26">
        <f>IFERROR((VLOOKUP(K521,tenute!D:E,2,FALSE)),0)</f>
        <v>0</v>
      </c>
      <c r="M521" s="26"/>
      <c r="N521" s="26">
        <f>IFERROR((VLOOKUP(M521,guarnizioni!G:H,2,FALSE)),0)</f>
        <v>0</v>
      </c>
      <c r="O521" s="26"/>
      <c r="P521" s="26"/>
      <c r="Q521" s="26"/>
      <c r="R521" s="26"/>
      <c r="S521" s="26">
        <f t="shared" si="74"/>
        <v>6222.67</v>
      </c>
      <c r="T521" s="26">
        <f t="shared" si="83"/>
        <v>0</v>
      </c>
    </row>
    <row r="522" spans="1:20" ht="14.25" customHeight="1" x14ac:dyDescent="0.2">
      <c r="A522" s="191">
        <v>5100118000000</v>
      </c>
      <c r="B522" s="134" t="s">
        <v>5871</v>
      </c>
      <c r="C522" s="22">
        <v>3</v>
      </c>
      <c r="D522" s="22">
        <v>4</v>
      </c>
      <c r="E522" s="24">
        <v>6222.67</v>
      </c>
      <c r="F522" s="35"/>
      <c r="G522" s="36">
        <f t="shared" si="80"/>
        <v>0</v>
      </c>
      <c r="H522" s="24">
        <f t="shared" si="81"/>
        <v>0</v>
      </c>
      <c r="I522" s="24">
        <f t="shared" si="82"/>
        <v>0</v>
      </c>
      <c r="J522" s="162"/>
      <c r="K522" s="26"/>
      <c r="L522" s="26">
        <f>IFERROR((VLOOKUP(K522,tenute!D:E,2,FALSE)),0)</f>
        <v>0</v>
      </c>
      <c r="M522" s="26"/>
      <c r="N522" s="26">
        <f>IFERROR((VLOOKUP(M522,guarnizioni!G:H,2,FALSE)),0)</f>
        <v>0</v>
      </c>
      <c r="O522" s="26"/>
      <c r="P522" s="26"/>
      <c r="Q522" s="26"/>
      <c r="R522" s="26"/>
      <c r="S522" s="26">
        <f t="shared" si="74"/>
        <v>6222.67</v>
      </c>
      <c r="T522" s="26">
        <f t="shared" si="83"/>
        <v>0</v>
      </c>
    </row>
    <row r="523" spans="1:20" ht="14.25" customHeight="1" x14ac:dyDescent="0.2">
      <c r="A523" s="191">
        <v>5100122000000</v>
      </c>
      <c r="B523" s="134" t="s">
        <v>5872</v>
      </c>
      <c r="C523" s="22">
        <v>4</v>
      </c>
      <c r="D523" s="22">
        <v>5.5</v>
      </c>
      <c r="E523" s="24">
        <v>6222.67</v>
      </c>
      <c r="F523" s="35"/>
      <c r="G523" s="36">
        <f t="shared" si="80"/>
        <v>0</v>
      </c>
      <c r="H523" s="24">
        <f t="shared" si="81"/>
        <v>0</v>
      </c>
      <c r="I523" s="24">
        <f t="shared" si="82"/>
        <v>0</v>
      </c>
      <c r="J523" s="162"/>
      <c r="K523" s="26"/>
      <c r="L523" s="26">
        <f>IFERROR((VLOOKUP(K523,tenute!D:E,2,FALSE)),0)</f>
        <v>0</v>
      </c>
      <c r="M523" s="26"/>
      <c r="N523" s="26">
        <f>IFERROR((VLOOKUP(M523,guarnizioni!G:H,2,FALSE)),0)</f>
        <v>0</v>
      </c>
      <c r="O523" s="26"/>
      <c r="P523" s="26"/>
      <c r="Q523" s="26"/>
      <c r="R523" s="26"/>
      <c r="S523" s="26">
        <f t="shared" si="74"/>
        <v>6222.67</v>
      </c>
      <c r="T523" s="26">
        <f t="shared" si="83"/>
        <v>0</v>
      </c>
    </row>
    <row r="524" spans="1:20" ht="14.25" customHeight="1" x14ac:dyDescent="0.2">
      <c r="A524" s="191">
        <v>5100126100000</v>
      </c>
      <c r="B524" s="134" t="s">
        <v>5873</v>
      </c>
      <c r="C524" s="22">
        <v>0.75</v>
      </c>
      <c r="D524" s="22">
        <v>1</v>
      </c>
      <c r="E524" s="24">
        <v>4873.3999999999996</v>
      </c>
      <c r="F524" s="35"/>
      <c r="G524" s="36">
        <f t="shared" si="80"/>
        <v>0</v>
      </c>
      <c r="H524" s="24">
        <f t="shared" si="81"/>
        <v>0</v>
      </c>
      <c r="I524" s="24">
        <f t="shared" si="82"/>
        <v>0</v>
      </c>
      <c r="J524" s="162"/>
      <c r="K524" s="26"/>
      <c r="L524" s="26">
        <f>IFERROR((VLOOKUP(K524,tenute!D:E,2,FALSE)),0)</f>
        <v>0</v>
      </c>
      <c r="M524" s="26"/>
      <c r="N524" s="26">
        <f>IFERROR((VLOOKUP(M524,guarnizioni!G:H,2,FALSE)),0)</f>
        <v>0</v>
      </c>
      <c r="O524" s="26"/>
      <c r="P524" s="26"/>
      <c r="Q524" s="26"/>
      <c r="R524" s="26"/>
      <c r="S524" s="26">
        <f t="shared" si="74"/>
        <v>4873.3999999999996</v>
      </c>
      <c r="T524" s="26">
        <f t="shared" si="83"/>
        <v>0</v>
      </c>
    </row>
    <row r="525" spans="1:20" ht="14.25" customHeight="1" x14ac:dyDescent="0.2">
      <c r="A525" s="191">
        <v>5100130100000</v>
      </c>
      <c r="B525" s="134" t="s">
        <v>5874</v>
      </c>
      <c r="C525" s="22">
        <v>0.75</v>
      </c>
      <c r="D525" s="22">
        <v>1</v>
      </c>
      <c r="E525" s="24">
        <v>4873.3999999999996</v>
      </c>
      <c r="F525" s="35"/>
      <c r="G525" s="36">
        <f t="shared" si="80"/>
        <v>0</v>
      </c>
      <c r="H525" s="24">
        <f t="shared" si="81"/>
        <v>0</v>
      </c>
      <c r="I525" s="24">
        <f t="shared" si="82"/>
        <v>0</v>
      </c>
      <c r="J525" s="162"/>
      <c r="K525" s="26"/>
      <c r="L525" s="26">
        <f>IFERROR((VLOOKUP(K525,tenute!D:E,2,FALSE)),0)</f>
        <v>0</v>
      </c>
      <c r="M525" s="26"/>
      <c r="N525" s="26">
        <f>IFERROR((VLOOKUP(M525,guarnizioni!G:H,2,FALSE)),0)</f>
        <v>0</v>
      </c>
      <c r="O525" s="26"/>
      <c r="P525" s="26"/>
      <c r="Q525" s="26"/>
      <c r="R525" s="26"/>
      <c r="S525" s="26">
        <f t="shared" si="74"/>
        <v>4873.3999999999996</v>
      </c>
      <c r="T525" s="26">
        <f t="shared" si="83"/>
        <v>0</v>
      </c>
    </row>
    <row r="526" spans="1:20" ht="14.25" customHeight="1" x14ac:dyDescent="0.2">
      <c r="A526" s="191">
        <v>5100134100000</v>
      </c>
      <c r="B526" s="134" t="s">
        <v>5875</v>
      </c>
      <c r="C526" s="22">
        <v>1.1000000000000001</v>
      </c>
      <c r="D526" s="22">
        <v>1.5</v>
      </c>
      <c r="E526" s="24">
        <v>4873.3999999999996</v>
      </c>
      <c r="F526" s="35"/>
      <c r="G526" s="36">
        <f t="shared" si="80"/>
        <v>0</v>
      </c>
      <c r="H526" s="24">
        <f t="shared" si="81"/>
        <v>0</v>
      </c>
      <c r="I526" s="24">
        <f t="shared" si="82"/>
        <v>0</v>
      </c>
      <c r="J526" s="162"/>
      <c r="K526" s="26"/>
      <c r="L526" s="26">
        <f>IFERROR((VLOOKUP(K526,tenute!D:E,2,FALSE)),0)</f>
        <v>0</v>
      </c>
      <c r="M526" s="26"/>
      <c r="N526" s="26">
        <f>IFERROR((VLOOKUP(M526,guarnizioni!G:H,2,FALSE)),0)</f>
        <v>0</v>
      </c>
      <c r="O526" s="26"/>
      <c r="P526" s="26"/>
      <c r="Q526" s="26"/>
      <c r="R526" s="26"/>
      <c r="S526" s="26">
        <f t="shared" si="74"/>
        <v>4873.3999999999996</v>
      </c>
      <c r="T526" s="26">
        <f t="shared" si="83"/>
        <v>0</v>
      </c>
    </row>
    <row r="527" spans="1:20" ht="14.25" customHeight="1" x14ac:dyDescent="0.2">
      <c r="A527" s="191">
        <v>5100142100000</v>
      </c>
      <c r="B527" s="134" t="s">
        <v>6899</v>
      </c>
      <c r="C527" s="22">
        <v>1.1000000000000001</v>
      </c>
      <c r="D527" s="22">
        <v>1.5</v>
      </c>
      <c r="E527" s="24">
        <v>4925.3999999999996</v>
      </c>
      <c r="F527" s="35"/>
      <c r="G527" s="36">
        <f t="shared" si="80"/>
        <v>0</v>
      </c>
      <c r="H527" s="24">
        <f t="shared" si="81"/>
        <v>0</v>
      </c>
      <c r="I527" s="24">
        <f t="shared" si="82"/>
        <v>0</v>
      </c>
      <c r="J527" s="162"/>
      <c r="K527" s="26"/>
      <c r="L527" s="26">
        <f>IFERROR((VLOOKUP(K527,tenute!D:E,2,FALSE)),0)</f>
        <v>0</v>
      </c>
      <c r="M527" s="26"/>
      <c r="N527" s="26">
        <f>IFERROR((VLOOKUP(M527,guarnizioni!G:H,2,FALSE)),0)</f>
        <v>0</v>
      </c>
      <c r="O527" s="26"/>
      <c r="P527" s="26"/>
      <c r="Q527" s="26"/>
      <c r="R527" s="26"/>
      <c r="S527" s="26">
        <f t="shared" si="74"/>
        <v>4925.3999999999996</v>
      </c>
      <c r="T527" s="26">
        <f t="shared" si="83"/>
        <v>0</v>
      </c>
    </row>
    <row r="528" spans="1:20" ht="14.25" customHeight="1" x14ac:dyDescent="0.2">
      <c r="A528" s="191">
        <v>5100146100000</v>
      </c>
      <c r="B528" s="134" t="s">
        <v>6898</v>
      </c>
      <c r="C528" s="22">
        <v>1.1000000000000001</v>
      </c>
      <c r="D528" s="22">
        <v>1.5</v>
      </c>
      <c r="E528" s="24">
        <v>4925.3999999999996</v>
      </c>
      <c r="F528" s="35"/>
      <c r="G528" s="36">
        <f t="shared" si="80"/>
        <v>0</v>
      </c>
      <c r="H528" s="24">
        <f t="shared" si="81"/>
        <v>0</v>
      </c>
      <c r="I528" s="24">
        <f t="shared" si="82"/>
        <v>0</v>
      </c>
      <c r="J528" s="162"/>
      <c r="K528" s="26"/>
      <c r="L528" s="26">
        <f>IFERROR((VLOOKUP(K528,tenute!D:E,2,FALSE)),0)</f>
        <v>0</v>
      </c>
      <c r="M528" s="26"/>
      <c r="N528" s="26">
        <f>IFERROR((VLOOKUP(M528,guarnizioni!G:H,2,FALSE)),0)</f>
        <v>0</v>
      </c>
      <c r="O528" s="26"/>
      <c r="P528" s="26"/>
      <c r="Q528" s="26"/>
      <c r="R528" s="26"/>
      <c r="S528" s="26">
        <f t="shared" si="74"/>
        <v>4925.3999999999996</v>
      </c>
      <c r="T528" s="26">
        <f t="shared" si="83"/>
        <v>0</v>
      </c>
    </row>
    <row r="529" spans="1:20" ht="14.25" customHeight="1" x14ac:dyDescent="0.2">
      <c r="A529" s="191">
        <v>5100150100000</v>
      </c>
      <c r="B529" s="134" t="s">
        <v>6897</v>
      </c>
      <c r="C529" s="22">
        <v>1.5</v>
      </c>
      <c r="D529" s="22">
        <v>2</v>
      </c>
      <c r="E529" s="24">
        <v>4925.3999999999996</v>
      </c>
      <c r="F529" s="35"/>
      <c r="G529" s="36">
        <f t="shared" si="80"/>
        <v>0</v>
      </c>
      <c r="H529" s="24">
        <f t="shared" si="81"/>
        <v>0</v>
      </c>
      <c r="I529" s="24">
        <f t="shared" si="82"/>
        <v>0</v>
      </c>
      <c r="J529" s="162"/>
      <c r="K529" s="26"/>
      <c r="L529" s="26">
        <f>IFERROR((VLOOKUP(K529,tenute!D:E,2,FALSE)),0)</f>
        <v>0</v>
      </c>
      <c r="M529" s="26"/>
      <c r="N529" s="26">
        <f>IFERROR((VLOOKUP(M529,guarnizioni!G:H,2,FALSE)),0)</f>
        <v>0</v>
      </c>
      <c r="O529" s="26"/>
      <c r="P529" s="26"/>
      <c r="Q529" s="26"/>
      <c r="R529" s="26"/>
      <c r="S529" s="26">
        <f t="shared" si="74"/>
        <v>4925.3999999999996</v>
      </c>
      <c r="T529" s="26">
        <f t="shared" si="83"/>
        <v>0</v>
      </c>
    </row>
    <row r="530" spans="1:20" ht="14.25" customHeight="1" x14ac:dyDescent="0.2">
      <c r="A530" s="191" t="s">
        <v>6918</v>
      </c>
      <c r="B530" s="134" t="s">
        <v>5879</v>
      </c>
      <c r="C530" s="22">
        <v>2.2000000000000002</v>
      </c>
      <c r="D530" s="22">
        <v>3</v>
      </c>
      <c r="E530" s="24">
        <v>4925.3999999999996</v>
      </c>
      <c r="F530" s="35"/>
      <c r="G530" s="36">
        <f t="shared" si="80"/>
        <v>0</v>
      </c>
      <c r="H530" s="24">
        <f t="shared" si="81"/>
        <v>0</v>
      </c>
      <c r="I530" s="24">
        <f t="shared" si="82"/>
        <v>0</v>
      </c>
      <c r="J530" s="162"/>
      <c r="K530" s="26"/>
      <c r="L530" s="26">
        <f>IFERROR((VLOOKUP(K530,tenute!D:E,2,FALSE)),0)</f>
        <v>0</v>
      </c>
      <c r="M530" s="26"/>
      <c r="N530" s="26">
        <f>IFERROR((VLOOKUP(M530,guarnizioni!G:H,2,FALSE)),0)</f>
        <v>0</v>
      </c>
      <c r="O530" s="26"/>
      <c r="P530" s="26"/>
      <c r="Q530" s="26"/>
      <c r="R530" s="26"/>
      <c r="S530" s="26">
        <f t="shared" si="74"/>
        <v>4925.3999999999996</v>
      </c>
      <c r="T530" s="26">
        <f t="shared" si="83"/>
        <v>0</v>
      </c>
    </row>
    <row r="531" spans="1:20" ht="14.25" customHeight="1" x14ac:dyDescent="0.2">
      <c r="A531" s="191">
        <v>5100156100000</v>
      </c>
      <c r="B531" s="134" t="s">
        <v>5880</v>
      </c>
      <c r="C531" s="22">
        <v>2.2000000000000002</v>
      </c>
      <c r="D531" s="22">
        <v>3</v>
      </c>
      <c r="E531" s="24">
        <v>5378.57</v>
      </c>
      <c r="F531" s="35"/>
      <c r="G531" s="36">
        <f t="shared" si="80"/>
        <v>0</v>
      </c>
      <c r="H531" s="24">
        <f t="shared" si="81"/>
        <v>0</v>
      </c>
      <c r="I531" s="24">
        <f t="shared" si="82"/>
        <v>0</v>
      </c>
      <c r="J531" s="162"/>
      <c r="K531" s="26"/>
      <c r="L531" s="26">
        <f>IFERROR((VLOOKUP(K531,tenute!D:E,2,FALSE)),0)</f>
        <v>0</v>
      </c>
      <c r="M531" s="26"/>
      <c r="N531" s="26">
        <f>IFERROR((VLOOKUP(M531,guarnizioni!G:H,2,FALSE)),0)</f>
        <v>0</v>
      </c>
      <c r="O531" s="26"/>
      <c r="P531" s="26"/>
      <c r="Q531" s="26"/>
      <c r="R531" s="26"/>
      <c r="S531" s="26">
        <f t="shared" si="74"/>
        <v>5378.57</v>
      </c>
      <c r="T531" s="26">
        <f t="shared" si="83"/>
        <v>0</v>
      </c>
    </row>
    <row r="532" spans="1:20" ht="14.25" customHeight="1" x14ac:dyDescent="0.2">
      <c r="A532" s="191">
        <v>5100160100000</v>
      </c>
      <c r="B532" s="134" t="s">
        <v>5881</v>
      </c>
      <c r="C532" s="22">
        <v>3</v>
      </c>
      <c r="D532" s="22">
        <v>4</v>
      </c>
      <c r="E532" s="24">
        <v>5378.57</v>
      </c>
      <c r="F532" s="35"/>
      <c r="G532" s="36">
        <f t="shared" si="80"/>
        <v>0</v>
      </c>
      <c r="H532" s="24">
        <f t="shared" si="81"/>
        <v>0</v>
      </c>
      <c r="I532" s="24">
        <f t="shared" si="82"/>
        <v>0</v>
      </c>
      <c r="J532" s="162"/>
      <c r="K532" s="26"/>
      <c r="L532" s="26">
        <f>IFERROR((VLOOKUP(K532,tenute!D:E,2,FALSE)),0)</f>
        <v>0</v>
      </c>
      <c r="M532" s="26"/>
      <c r="N532" s="26">
        <f>IFERROR((VLOOKUP(M532,guarnizioni!G:H,2,FALSE)),0)</f>
        <v>0</v>
      </c>
      <c r="O532" s="26"/>
      <c r="P532" s="26"/>
      <c r="Q532" s="26"/>
      <c r="R532" s="26"/>
      <c r="S532" s="26">
        <f t="shared" si="74"/>
        <v>5378.57</v>
      </c>
      <c r="T532" s="26">
        <f t="shared" si="83"/>
        <v>0</v>
      </c>
    </row>
    <row r="533" spans="1:20" ht="14.25" customHeight="1" x14ac:dyDescent="0.2">
      <c r="A533" s="191">
        <v>5100166100000</v>
      </c>
      <c r="B533" s="134" t="s">
        <v>5882</v>
      </c>
      <c r="C533" s="22">
        <v>4</v>
      </c>
      <c r="D533" s="22">
        <v>5.5</v>
      </c>
      <c r="E533" s="24">
        <v>7651.2</v>
      </c>
      <c r="F533" s="35"/>
      <c r="G533" s="36">
        <f t="shared" si="80"/>
        <v>0</v>
      </c>
      <c r="H533" s="24">
        <f t="shared" si="81"/>
        <v>0</v>
      </c>
      <c r="I533" s="24">
        <f t="shared" si="82"/>
        <v>0</v>
      </c>
      <c r="J533" s="162"/>
      <c r="K533" s="26"/>
      <c r="L533" s="26">
        <f>IFERROR((VLOOKUP(K533,tenute!D:E,2,FALSE)),0)</f>
        <v>0</v>
      </c>
      <c r="M533" s="26"/>
      <c r="N533" s="26">
        <f>IFERROR((VLOOKUP(M533,guarnizioni!G:H,2,FALSE)),0)</f>
        <v>0</v>
      </c>
      <c r="O533" s="26"/>
      <c r="P533" s="26"/>
      <c r="Q533" s="26"/>
      <c r="R533" s="26"/>
      <c r="S533" s="26">
        <f t="shared" si="74"/>
        <v>7651.2</v>
      </c>
      <c r="T533" s="26">
        <f t="shared" si="83"/>
        <v>0</v>
      </c>
    </row>
    <row r="534" spans="1:20" ht="14.25" customHeight="1" x14ac:dyDescent="0.2">
      <c r="A534" s="191">
        <v>5100170100000</v>
      </c>
      <c r="B534" s="134" t="s">
        <v>5883</v>
      </c>
      <c r="C534" s="22">
        <v>5.5</v>
      </c>
      <c r="D534" s="22">
        <v>7.5</v>
      </c>
      <c r="E534" s="24">
        <v>7651.2</v>
      </c>
      <c r="F534" s="35"/>
      <c r="G534" s="36">
        <f t="shared" si="80"/>
        <v>0</v>
      </c>
      <c r="H534" s="24">
        <f t="shared" si="81"/>
        <v>0</v>
      </c>
      <c r="I534" s="24">
        <f t="shared" si="82"/>
        <v>0</v>
      </c>
      <c r="J534" s="162"/>
      <c r="K534" s="26"/>
      <c r="L534" s="26">
        <f>IFERROR((VLOOKUP(K534,tenute!D:E,2,FALSE)),0)</f>
        <v>0</v>
      </c>
      <c r="M534" s="26"/>
      <c r="N534" s="26">
        <f>IFERROR((VLOOKUP(M534,guarnizioni!G:H,2,FALSE)),0)</f>
        <v>0</v>
      </c>
      <c r="O534" s="26"/>
      <c r="P534" s="26"/>
      <c r="Q534" s="26"/>
      <c r="R534" s="26"/>
      <c r="S534" s="26">
        <f t="shared" si="74"/>
        <v>7651.2</v>
      </c>
      <c r="T534" s="26">
        <f t="shared" si="83"/>
        <v>0</v>
      </c>
    </row>
    <row r="535" spans="1:20" ht="14.25" customHeight="1" x14ac:dyDescent="0.2">
      <c r="A535" s="191">
        <v>5100172000000</v>
      </c>
      <c r="B535" s="134" t="s">
        <v>5884</v>
      </c>
      <c r="C535" s="22">
        <v>5.5</v>
      </c>
      <c r="D535" s="22">
        <v>7.5</v>
      </c>
      <c r="E535" s="24">
        <v>9665.84</v>
      </c>
      <c r="F535" s="35"/>
      <c r="G535" s="36">
        <f t="shared" si="80"/>
        <v>0</v>
      </c>
      <c r="H535" s="24">
        <f t="shared" si="81"/>
        <v>0</v>
      </c>
      <c r="I535" s="24">
        <f t="shared" si="82"/>
        <v>0</v>
      </c>
      <c r="J535" s="162"/>
      <c r="K535" s="26"/>
      <c r="L535" s="26">
        <f>IFERROR((VLOOKUP(K535,tenute!D:E,2,FALSE)),0)</f>
        <v>0</v>
      </c>
      <c r="M535" s="26"/>
      <c r="N535" s="26">
        <f>IFERROR((VLOOKUP(M535,guarnizioni!G:H,2,FALSE)),0)</f>
        <v>0</v>
      </c>
      <c r="O535" s="26"/>
      <c r="P535" s="26"/>
      <c r="Q535" s="26"/>
      <c r="R535" s="26"/>
      <c r="S535" s="26">
        <f t="shared" si="74"/>
        <v>9665.84</v>
      </c>
      <c r="T535" s="26">
        <f t="shared" si="83"/>
        <v>0</v>
      </c>
    </row>
    <row r="536" spans="1:20" ht="14.25" customHeight="1" x14ac:dyDescent="0.2">
      <c r="A536" s="191">
        <v>5100174000000</v>
      </c>
      <c r="B536" s="134" t="s">
        <v>5885</v>
      </c>
      <c r="C536" s="22">
        <v>7.5</v>
      </c>
      <c r="D536" s="22">
        <v>10</v>
      </c>
      <c r="E536" s="24">
        <v>9665.84</v>
      </c>
      <c r="F536" s="35"/>
      <c r="G536" s="36">
        <f t="shared" si="80"/>
        <v>0</v>
      </c>
      <c r="H536" s="24">
        <f t="shared" si="81"/>
        <v>0</v>
      </c>
      <c r="I536" s="24">
        <f t="shared" si="82"/>
        <v>0</v>
      </c>
      <c r="J536" s="162"/>
      <c r="K536" s="26"/>
      <c r="L536" s="26">
        <f>IFERROR((VLOOKUP(K536,tenute!D:E,2,FALSE)),0)</f>
        <v>0</v>
      </c>
      <c r="M536" s="26"/>
      <c r="N536" s="26">
        <f>IFERROR((VLOOKUP(M536,guarnizioni!G:H,2,FALSE)),0)</f>
        <v>0</v>
      </c>
      <c r="O536" s="26"/>
      <c r="P536" s="26"/>
      <c r="Q536" s="26"/>
      <c r="R536" s="26"/>
      <c r="S536" s="26">
        <f t="shared" si="74"/>
        <v>9665.84</v>
      </c>
      <c r="T536" s="26">
        <f t="shared" si="83"/>
        <v>0</v>
      </c>
    </row>
    <row r="537" spans="1:20" ht="14.25" customHeight="1" x14ac:dyDescent="0.2">
      <c r="A537" s="191">
        <v>5100176000000</v>
      </c>
      <c r="B537" s="134" t="s">
        <v>5886</v>
      </c>
      <c r="C537" s="22">
        <v>11</v>
      </c>
      <c r="D537" s="22">
        <v>15</v>
      </c>
      <c r="E537" s="24">
        <v>9665.84</v>
      </c>
      <c r="F537" s="35"/>
      <c r="G537" s="36">
        <f t="shared" si="80"/>
        <v>0</v>
      </c>
      <c r="H537" s="24">
        <f t="shared" si="81"/>
        <v>0</v>
      </c>
      <c r="I537" s="24">
        <f t="shared" si="82"/>
        <v>0</v>
      </c>
      <c r="J537" s="162"/>
      <c r="K537" s="26"/>
      <c r="L537" s="26">
        <f>IFERROR((VLOOKUP(K537,tenute!D:E,2,FALSE)),0)</f>
        <v>0</v>
      </c>
      <c r="M537" s="26"/>
      <c r="N537" s="26">
        <f>IFERROR((VLOOKUP(M537,guarnizioni!G:H,2,FALSE)),0)</f>
        <v>0</v>
      </c>
      <c r="O537" s="26"/>
      <c r="P537" s="26"/>
      <c r="Q537" s="26"/>
      <c r="R537" s="26"/>
      <c r="S537" s="26">
        <f t="shared" si="74"/>
        <v>9665.84</v>
      </c>
      <c r="T537" s="26">
        <f t="shared" si="83"/>
        <v>0</v>
      </c>
    </row>
    <row r="538" spans="1:20" ht="14.25" customHeight="1" x14ac:dyDescent="0.2">
      <c r="A538" s="191">
        <v>5100184100000</v>
      </c>
      <c r="B538" s="134" t="s">
        <v>5887</v>
      </c>
      <c r="C538" s="22">
        <v>1.1000000000000001</v>
      </c>
      <c r="D538" s="22">
        <v>1.5</v>
      </c>
      <c r="E538" s="24">
        <v>5515.09</v>
      </c>
      <c r="F538" s="35"/>
      <c r="G538" s="36">
        <f t="shared" si="80"/>
        <v>0</v>
      </c>
      <c r="H538" s="24">
        <f t="shared" si="81"/>
        <v>0</v>
      </c>
      <c r="I538" s="24">
        <f t="shared" si="82"/>
        <v>0</v>
      </c>
      <c r="J538" s="162"/>
      <c r="K538" s="26"/>
      <c r="L538" s="26">
        <f>IFERROR((VLOOKUP(K538,tenute!D:E,2,FALSE)),0)</f>
        <v>0</v>
      </c>
      <c r="M538" s="26"/>
      <c r="N538" s="26">
        <f>IFERROR((VLOOKUP(M538,guarnizioni!G:H,2,FALSE)),0)</f>
        <v>0</v>
      </c>
      <c r="O538" s="26"/>
      <c r="P538" s="26"/>
      <c r="Q538" s="26"/>
      <c r="R538" s="26"/>
      <c r="S538" s="26">
        <f t="shared" si="74"/>
        <v>5515.09</v>
      </c>
      <c r="T538" s="26">
        <f t="shared" si="83"/>
        <v>0</v>
      </c>
    </row>
    <row r="539" spans="1:20" ht="14.25" customHeight="1" x14ac:dyDescent="0.2">
      <c r="A539" s="191">
        <v>5100188100000</v>
      </c>
      <c r="B539" s="134" t="s">
        <v>5888</v>
      </c>
      <c r="C539" s="22">
        <v>1.5</v>
      </c>
      <c r="D539" s="22">
        <v>2</v>
      </c>
      <c r="E539" s="24">
        <v>5515.09</v>
      </c>
      <c r="F539" s="35"/>
      <c r="G539" s="36">
        <f t="shared" si="80"/>
        <v>0</v>
      </c>
      <c r="H539" s="24">
        <f t="shared" si="81"/>
        <v>0</v>
      </c>
      <c r="I539" s="24">
        <f t="shared" si="82"/>
        <v>0</v>
      </c>
      <c r="J539" s="162"/>
      <c r="K539" s="26"/>
      <c r="L539" s="26">
        <f>IFERROR((VLOOKUP(K539,tenute!D:E,2,FALSE)),0)</f>
        <v>0</v>
      </c>
      <c r="M539" s="26"/>
      <c r="N539" s="26">
        <f>IFERROR((VLOOKUP(M539,guarnizioni!G:H,2,FALSE)),0)</f>
        <v>0</v>
      </c>
      <c r="O539" s="26"/>
      <c r="P539" s="26"/>
      <c r="Q539" s="26"/>
      <c r="R539" s="26"/>
      <c r="S539" s="26">
        <f t="shared" si="74"/>
        <v>5515.09</v>
      </c>
      <c r="T539" s="26">
        <f t="shared" si="83"/>
        <v>0</v>
      </c>
    </row>
    <row r="540" spans="1:20" ht="14.25" customHeight="1" x14ac:dyDescent="0.2">
      <c r="A540" s="191">
        <v>5100192100000</v>
      </c>
      <c r="B540" s="134" t="s">
        <v>5889</v>
      </c>
      <c r="C540" s="22">
        <v>2.2000000000000002</v>
      </c>
      <c r="D540" s="22">
        <v>3</v>
      </c>
      <c r="E540" s="24">
        <v>5515.09</v>
      </c>
      <c r="F540" s="35"/>
      <c r="G540" s="36">
        <f t="shared" si="80"/>
        <v>0</v>
      </c>
      <c r="H540" s="24">
        <f t="shared" si="81"/>
        <v>0</v>
      </c>
      <c r="I540" s="24">
        <f t="shared" si="82"/>
        <v>0</v>
      </c>
      <c r="J540" s="162"/>
      <c r="K540" s="26"/>
      <c r="L540" s="26">
        <f>IFERROR((VLOOKUP(K540,tenute!D:E,2,FALSE)),0)</f>
        <v>0</v>
      </c>
      <c r="M540" s="26"/>
      <c r="N540" s="26">
        <f>IFERROR((VLOOKUP(M540,guarnizioni!G:H,2,FALSE)),0)</f>
        <v>0</v>
      </c>
      <c r="O540" s="26"/>
      <c r="P540" s="26"/>
      <c r="Q540" s="26"/>
      <c r="R540" s="26"/>
      <c r="S540" s="26">
        <f t="shared" si="74"/>
        <v>5515.09</v>
      </c>
      <c r="T540" s="26">
        <f t="shared" si="83"/>
        <v>0</v>
      </c>
    </row>
    <row r="541" spans="1:20" ht="14.25" customHeight="1" x14ac:dyDescent="0.2">
      <c r="A541" s="191">
        <v>5100194100000</v>
      </c>
      <c r="B541" s="134" t="s">
        <v>6888</v>
      </c>
      <c r="C541" s="22">
        <v>2.2000000000000002</v>
      </c>
      <c r="D541" s="22">
        <v>3</v>
      </c>
      <c r="E541" s="24">
        <v>6926.45</v>
      </c>
      <c r="F541" s="35"/>
      <c r="G541" s="36">
        <f t="shared" si="80"/>
        <v>0</v>
      </c>
      <c r="H541" s="24">
        <f t="shared" si="81"/>
        <v>0</v>
      </c>
      <c r="I541" s="24">
        <f t="shared" si="82"/>
        <v>0</v>
      </c>
      <c r="J541" s="162"/>
      <c r="K541" s="26"/>
      <c r="L541" s="26">
        <f>IFERROR((VLOOKUP(K541,tenute!D:E,2,FALSE)),0)</f>
        <v>0</v>
      </c>
      <c r="M541" s="26"/>
      <c r="N541" s="26">
        <f>IFERROR((VLOOKUP(M541,guarnizioni!G:H,2,FALSE)),0)</f>
        <v>0</v>
      </c>
      <c r="O541" s="26"/>
      <c r="P541" s="26"/>
      <c r="Q541" s="26"/>
      <c r="R541" s="26"/>
      <c r="S541" s="26">
        <f t="shared" si="74"/>
        <v>6926.45</v>
      </c>
      <c r="T541" s="26">
        <f t="shared" si="83"/>
        <v>0</v>
      </c>
    </row>
    <row r="542" spans="1:20" ht="14.25" customHeight="1" x14ac:dyDescent="0.2">
      <c r="A542" s="191">
        <v>5100198100000</v>
      </c>
      <c r="B542" s="134" t="s">
        <v>6900</v>
      </c>
      <c r="C542" s="22">
        <v>3</v>
      </c>
      <c r="D542" s="22">
        <v>4</v>
      </c>
      <c r="E542" s="24">
        <v>6926.45</v>
      </c>
      <c r="F542" s="35"/>
      <c r="G542" s="36">
        <f t="shared" si="80"/>
        <v>0</v>
      </c>
      <c r="H542" s="24">
        <f t="shared" si="81"/>
        <v>0</v>
      </c>
      <c r="I542" s="24">
        <f t="shared" si="82"/>
        <v>0</v>
      </c>
      <c r="J542" s="162"/>
      <c r="K542" s="26"/>
      <c r="L542" s="26">
        <f>IFERROR((VLOOKUP(K542,tenute!D:E,2,FALSE)),0)</f>
        <v>0</v>
      </c>
      <c r="M542" s="26"/>
      <c r="N542" s="26">
        <f>IFERROR((VLOOKUP(M542,guarnizioni!G:H,2,FALSE)),0)</f>
        <v>0</v>
      </c>
      <c r="O542" s="26"/>
      <c r="P542" s="26"/>
      <c r="Q542" s="26"/>
      <c r="R542" s="26"/>
      <c r="S542" s="26">
        <f t="shared" si="74"/>
        <v>6926.45</v>
      </c>
      <c r="T542" s="26">
        <f t="shared" si="83"/>
        <v>0</v>
      </c>
    </row>
    <row r="543" spans="1:20" ht="14.25" customHeight="1" x14ac:dyDescent="0.2">
      <c r="A543" s="191">
        <v>5100202100000</v>
      </c>
      <c r="B543" s="134" t="s">
        <v>6901</v>
      </c>
      <c r="C543" s="22">
        <v>4</v>
      </c>
      <c r="D543" s="22">
        <v>5.5</v>
      </c>
      <c r="E543" s="24">
        <v>6926.45</v>
      </c>
      <c r="F543" s="35"/>
      <c r="G543" s="36">
        <f t="shared" si="80"/>
        <v>0</v>
      </c>
      <c r="H543" s="24">
        <f t="shared" si="81"/>
        <v>0</v>
      </c>
      <c r="I543" s="24">
        <f t="shared" si="82"/>
        <v>0</v>
      </c>
      <c r="J543" s="162"/>
      <c r="K543" s="26"/>
      <c r="L543" s="26">
        <f>IFERROR((VLOOKUP(K543,tenute!D:E,2,FALSE)),0)</f>
        <v>0</v>
      </c>
      <c r="M543" s="26"/>
      <c r="N543" s="26">
        <f>IFERROR((VLOOKUP(M543,guarnizioni!G:H,2,FALSE)),0)</f>
        <v>0</v>
      </c>
      <c r="O543" s="26"/>
      <c r="P543" s="26"/>
      <c r="Q543" s="26"/>
      <c r="R543" s="26"/>
      <c r="S543" s="26">
        <f t="shared" si="74"/>
        <v>6926.45</v>
      </c>
      <c r="T543" s="26">
        <f t="shared" si="83"/>
        <v>0</v>
      </c>
    </row>
    <row r="544" spans="1:20" ht="14.25" customHeight="1" x14ac:dyDescent="0.2">
      <c r="A544" s="191">
        <v>5100210000000</v>
      </c>
      <c r="B544" s="134" t="s">
        <v>5893</v>
      </c>
      <c r="C544" s="22">
        <v>4</v>
      </c>
      <c r="D544" s="22">
        <v>5.5</v>
      </c>
      <c r="E544" s="24">
        <v>8419.59</v>
      </c>
      <c r="F544" s="35"/>
      <c r="G544" s="36">
        <f t="shared" si="80"/>
        <v>0</v>
      </c>
      <c r="H544" s="24">
        <f t="shared" si="81"/>
        <v>0</v>
      </c>
      <c r="I544" s="24">
        <f t="shared" si="82"/>
        <v>0</v>
      </c>
      <c r="J544" s="162"/>
      <c r="K544" s="26"/>
      <c r="L544" s="26">
        <f>IFERROR((VLOOKUP(K544,tenute!D:E,2,FALSE)),0)</f>
        <v>0</v>
      </c>
      <c r="M544" s="26"/>
      <c r="N544" s="26">
        <f>IFERROR((VLOOKUP(M544,guarnizioni!G:H,2,FALSE)),0)</f>
        <v>0</v>
      </c>
      <c r="O544" s="26"/>
      <c r="P544" s="26"/>
      <c r="Q544" s="26"/>
      <c r="R544" s="26"/>
      <c r="S544" s="26">
        <f t="shared" si="74"/>
        <v>8419.59</v>
      </c>
      <c r="T544" s="26">
        <f t="shared" si="83"/>
        <v>0</v>
      </c>
    </row>
    <row r="545" spans="1:20" ht="14.25" customHeight="1" x14ac:dyDescent="0.2">
      <c r="A545" s="191">
        <v>5100214000000</v>
      </c>
      <c r="B545" s="134" t="s">
        <v>5894</v>
      </c>
      <c r="C545" s="22">
        <v>5.5</v>
      </c>
      <c r="D545" s="22">
        <v>7.5</v>
      </c>
      <c r="E545" s="24">
        <v>8419.59</v>
      </c>
      <c r="F545" s="35"/>
      <c r="G545" s="36">
        <f t="shared" si="80"/>
        <v>0</v>
      </c>
      <c r="H545" s="24">
        <f t="shared" si="81"/>
        <v>0</v>
      </c>
      <c r="I545" s="24">
        <f t="shared" si="82"/>
        <v>0</v>
      </c>
      <c r="J545" s="162"/>
      <c r="K545" s="26"/>
      <c r="L545" s="26">
        <f>IFERROR((VLOOKUP(K545,tenute!D:E,2,FALSE)),0)</f>
        <v>0</v>
      </c>
      <c r="M545" s="26"/>
      <c r="N545" s="26">
        <f>IFERROR((VLOOKUP(M545,guarnizioni!G:H,2,FALSE)),0)</f>
        <v>0</v>
      </c>
      <c r="O545" s="26"/>
      <c r="P545" s="26"/>
      <c r="Q545" s="26"/>
      <c r="R545" s="26"/>
      <c r="S545" s="26">
        <f t="shared" ref="S545:S608" si="84">E545+L545+N545+P545+R545</f>
        <v>8419.59</v>
      </c>
      <c r="T545" s="26">
        <f t="shared" si="83"/>
        <v>0</v>
      </c>
    </row>
    <row r="546" spans="1:20" ht="14.25" customHeight="1" x14ac:dyDescent="0.2">
      <c r="A546" s="191">
        <v>5100218000000</v>
      </c>
      <c r="B546" s="134" t="s">
        <v>5895</v>
      </c>
      <c r="C546" s="22">
        <v>7.5</v>
      </c>
      <c r="D546" s="22">
        <v>10</v>
      </c>
      <c r="E546" s="24">
        <v>8419.59</v>
      </c>
      <c r="F546" s="35"/>
      <c r="G546" s="36">
        <f t="shared" si="80"/>
        <v>0</v>
      </c>
      <c r="H546" s="24">
        <f t="shared" si="81"/>
        <v>0</v>
      </c>
      <c r="I546" s="24">
        <f t="shared" si="82"/>
        <v>0</v>
      </c>
      <c r="J546" s="162"/>
      <c r="K546" s="26"/>
      <c r="L546" s="26">
        <f>IFERROR((VLOOKUP(K546,tenute!D:E,2,FALSE)),0)</f>
        <v>0</v>
      </c>
      <c r="M546" s="26"/>
      <c r="N546" s="26">
        <f>IFERROR((VLOOKUP(M546,guarnizioni!G:H,2,FALSE)),0)</f>
        <v>0</v>
      </c>
      <c r="O546" s="26"/>
      <c r="P546" s="26"/>
      <c r="Q546" s="26"/>
      <c r="R546" s="26"/>
      <c r="S546" s="26">
        <f t="shared" si="84"/>
        <v>8419.59</v>
      </c>
      <c r="T546" s="26">
        <f t="shared" si="83"/>
        <v>0</v>
      </c>
    </row>
    <row r="547" spans="1:20" ht="14.25" customHeight="1" x14ac:dyDescent="0.2">
      <c r="A547" s="191">
        <v>5100220100000</v>
      </c>
      <c r="B547" s="134" t="s">
        <v>6903</v>
      </c>
      <c r="C547" s="22">
        <v>11</v>
      </c>
      <c r="D547" s="22">
        <v>15</v>
      </c>
      <c r="E547" s="24">
        <v>9927.94</v>
      </c>
      <c r="F547" s="35"/>
      <c r="G547" s="36">
        <f t="shared" si="80"/>
        <v>0</v>
      </c>
      <c r="H547" s="24">
        <f t="shared" si="81"/>
        <v>0</v>
      </c>
      <c r="I547" s="24">
        <f t="shared" si="82"/>
        <v>0</v>
      </c>
      <c r="J547" s="162"/>
      <c r="K547" s="26"/>
      <c r="L547" s="26">
        <f>IFERROR((VLOOKUP(K547,tenute!D:E,2,FALSE)),0)</f>
        <v>0</v>
      </c>
      <c r="M547" s="26"/>
      <c r="N547" s="26">
        <f>IFERROR((VLOOKUP(M547,guarnizioni!G:H,2,FALSE)),0)</f>
        <v>0</v>
      </c>
      <c r="O547" s="26"/>
      <c r="P547" s="26"/>
      <c r="Q547" s="26"/>
      <c r="R547" s="26"/>
      <c r="S547" s="26">
        <f t="shared" si="84"/>
        <v>9927.94</v>
      </c>
      <c r="T547" s="26">
        <f t="shared" si="83"/>
        <v>0</v>
      </c>
    </row>
    <row r="548" spans="1:20" ht="14.25" customHeight="1" x14ac:dyDescent="0.2">
      <c r="A548" s="191">
        <v>5100222100000</v>
      </c>
      <c r="B548" s="134" t="s">
        <v>6904</v>
      </c>
      <c r="C548" s="22">
        <v>11</v>
      </c>
      <c r="D548" s="22">
        <v>15</v>
      </c>
      <c r="E548" s="24">
        <v>9927.94</v>
      </c>
      <c r="F548" s="35"/>
      <c r="G548" s="36">
        <f t="shared" si="80"/>
        <v>0</v>
      </c>
      <c r="H548" s="24">
        <f t="shared" si="81"/>
        <v>0</v>
      </c>
      <c r="I548" s="24">
        <f t="shared" si="82"/>
        <v>0</v>
      </c>
      <c r="J548" s="162"/>
      <c r="K548" s="26"/>
      <c r="L548" s="26">
        <f>IFERROR((VLOOKUP(K548,tenute!D:E,2,FALSE)),0)</f>
        <v>0</v>
      </c>
      <c r="M548" s="26"/>
      <c r="N548" s="26">
        <f>IFERROR((VLOOKUP(M548,guarnizioni!G:H,2,FALSE)),0)</f>
        <v>0</v>
      </c>
      <c r="O548" s="26"/>
      <c r="P548" s="26"/>
      <c r="Q548" s="26"/>
      <c r="R548" s="26"/>
      <c r="S548" s="26">
        <f t="shared" si="84"/>
        <v>9927.94</v>
      </c>
      <c r="T548" s="26">
        <f t="shared" si="83"/>
        <v>0</v>
      </c>
    </row>
    <row r="549" spans="1:20" ht="14.25" customHeight="1" x14ac:dyDescent="0.2">
      <c r="A549" s="191">
        <v>5100224100000</v>
      </c>
      <c r="B549" s="134" t="s">
        <v>6902</v>
      </c>
      <c r="C549" s="22">
        <v>15</v>
      </c>
      <c r="D549" s="22">
        <v>20</v>
      </c>
      <c r="E549" s="24">
        <v>9927.94</v>
      </c>
      <c r="F549" s="35"/>
      <c r="G549" s="36">
        <f t="shared" si="80"/>
        <v>0</v>
      </c>
      <c r="H549" s="24">
        <f t="shared" si="81"/>
        <v>0</v>
      </c>
      <c r="I549" s="24">
        <f t="shared" si="82"/>
        <v>0</v>
      </c>
      <c r="J549" s="162"/>
      <c r="K549" s="26"/>
      <c r="L549" s="26">
        <f>IFERROR((VLOOKUP(K549,tenute!D:E,2,FALSE)),0)</f>
        <v>0</v>
      </c>
      <c r="M549" s="26"/>
      <c r="N549" s="26">
        <f>IFERROR((VLOOKUP(M549,guarnizioni!G:H,2,FALSE)),0)</f>
        <v>0</v>
      </c>
      <c r="O549" s="26"/>
      <c r="P549" s="26"/>
      <c r="Q549" s="26"/>
      <c r="R549" s="26"/>
      <c r="S549" s="26">
        <f t="shared" si="84"/>
        <v>9927.94</v>
      </c>
      <c r="T549" s="26">
        <f t="shared" si="83"/>
        <v>0</v>
      </c>
    </row>
    <row r="550" spans="1:20" ht="14.25" customHeight="1" x14ac:dyDescent="0.2">
      <c r="A550" s="191" t="s">
        <v>6919</v>
      </c>
      <c r="B550" s="134" t="s">
        <v>5899</v>
      </c>
      <c r="C550" s="22">
        <v>18.5</v>
      </c>
      <c r="D550" s="22">
        <v>25</v>
      </c>
      <c r="E550" s="24">
        <v>9927.94</v>
      </c>
      <c r="F550" s="35"/>
      <c r="G550" s="36">
        <f t="shared" si="80"/>
        <v>0</v>
      </c>
      <c r="H550" s="24">
        <f t="shared" si="81"/>
        <v>0</v>
      </c>
      <c r="I550" s="24">
        <f t="shared" si="82"/>
        <v>0</v>
      </c>
      <c r="J550" s="162"/>
      <c r="K550" s="26"/>
      <c r="L550" s="26">
        <f>IFERROR((VLOOKUP(K550,tenute!D:E,2,FALSE)),0)</f>
        <v>0</v>
      </c>
      <c r="M550" s="26"/>
      <c r="N550" s="26">
        <f>IFERROR((VLOOKUP(M550,guarnizioni!G:H,2,FALSE)),0)</f>
        <v>0</v>
      </c>
      <c r="O550" s="26"/>
      <c r="P550" s="26"/>
      <c r="Q550" s="26"/>
      <c r="R550" s="26"/>
      <c r="S550" s="26">
        <f t="shared" si="84"/>
        <v>9927.94</v>
      </c>
      <c r="T550" s="26">
        <f t="shared" si="83"/>
        <v>0</v>
      </c>
    </row>
    <row r="551" spans="1:20" ht="14.25" customHeight="1" x14ac:dyDescent="0.2">
      <c r="A551" s="191">
        <v>5100226100000</v>
      </c>
      <c r="B551" s="134" t="s">
        <v>5900</v>
      </c>
      <c r="C551" s="22">
        <v>18.5</v>
      </c>
      <c r="D551" s="22">
        <v>25</v>
      </c>
      <c r="E551" s="24">
        <v>14679.9</v>
      </c>
      <c r="F551" s="35"/>
      <c r="G551" s="36">
        <f t="shared" si="80"/>
        <v>0</v>
      </c>
      <c r="H551" s="24">
        <f t="shared" si="81"/>
        <v>0</v>
      </c>
      <c r="I551" s="24">
        <f t="shared" si="82"/>
        <v>0</v>
      </c>
      <c r="J551" s="162"/>
      <c r="K551" s="26"/>
      <c r="L551" s="26">
        <f>IFERROR((VLOOKUP(K551,tenute!D:E,2,FALSE)),0)</f>
        <v>0</v>
      </c>
      <c r="M551" s="26"/>
      <c r="N551" s="26">
        <f>IFERROR((VLOOKUP(M551,guarnizioni!G:H,2,FALSE)),0)</f>
        <v>0</v>
      </c>
      <c r="O551" s="26"/>
      <c r="P551" s="26"/>
      <c r="Q551" s="26"/>
      <c r="R551" s="26"/>
      <c r="S551" s="26">
        <f t="shared" si="84"/>
        <v>14679.9</v>
      </c>
      <c r="T551" s="26">
        <f t="shared" si="83"/>
        <v>0</v>
      </c>
    </row>
    <row r="552" spans="1:20" ht="14.25" customHeight="1" x14ac:dyDescent="0.2">
      <c r="A552" s="191">
        <v>5100228100000</v>
      </c>
      <c r="B552" s="134" t="s">
        <v>5901</v>
      </c>
      <c r="C552" s="22">
        <v>22</v>
      </c>
      <c r="D552" s="22">
        <v>30</v>
      </c>
      <c r="E552" s="24">
        <v>14679.9</v>
      </c>
      <c r="F552" s="35"/>
      <c r="G552" s="36">
        <f t="shared" si="80"/>
        <v>0</v>
      </c>
      <c r="H552" s="24">
        <f t="shared" si="81"/>
        <v>0</v>
      </c>
      <c r="I552" s="24">
        <f t="shared" si="82"/>
        <v>0</v>
      </c>
      <c r="J552" s="162"/>
      <c r="K552" s="26"/>
      <c r="L552" s="26">
        <f>IFERROR((VLOOKUP(K552,tenute!D:E,2,FALSE)),0)</f>
        <v>0</v>
      </c>
      <c r="M552" s="26"/>
      <c r="N552" s="26">
        <f>IFERROR((VLOOKUP(M552,guarnizioni!G:H,2,FALSE)),0)</f>
        <v>0</v>
      </c>
      <c r="O552" s="26"/>
      <c r="P552" s="26"/>
      <c r="Q552" s="26"/>
      <c r="R552" s="26"/>
      <c r="S552" s="26">
        <f t="shared" si="84"/>
        <v>14679.9</v>
      </c>
      <c r="T552" s="26">
        <f t="shared" si="83"/>
        <v>0</v>
      </c>
    </row>
    <row r="553" spans="1:20" ht="14.25" customHeight="1" x14ac:dyDescent="0.2">
      <c r="A553" s="191">
        <v>5100230100000</v>
      </c>
      <c r="B553" s="134" t="s">
        <v>5902</v>
      </c>
      <c r="C553" s="22">
        <v>30</v>
      </c>
      <c r="D553" s="22">
        <v>40</v>
      </c>
      <c r="E553" s="24">
        <v>14679.9</v>
      </c>
      <c r="F553" s="35"/>
      <c r="G553" s="36">
        <f t="shared" si="80"/>
        <v>0</v>
      </c>
      <c r="H553" s="24">
        <f t="shared" si="81"/>
        <v>0</v>
      </c>
      <c r="I553" s="24">
        <f t="shared" si="82"/>
        <v>0</v>
      </c>
      <c r="J553" s="162"/>
      <c r="K553" s="26"/>
      <c r="L553" s="26">
        <f>IFERROR((VLOOKUP(K553,tenute!D:E,2,FALSE)),0)</f>
        <v>0</v>
      </c>
      <c r="M553" s="26"/>
      <c r="N553" s="26">
        <f>IFERROR((VLOOKUP(M553,guarnizioni!G:H,2,FALSE)),0)</f>
        <v>0</v>
      </c>
      <c r="O553" s="26"/>
      <c r="P553" s="26"/>
      <c r="Q553" s="26"/>
      <c r="R553" s="26"/>
      <c r="S553" s="26">
        <f t="shared" si="84"/>
        <v>14679.9</v>
      </c>
      <c r="T553" s="26">
        <f t="shared" si="83"/>
        <v>0</v>
      </c>
    </row>
    <row r="554" spans="1:20" ht="14.25" customHeight="1" x14ac:dyDescent="0.2">
      <c r="A554" s="191" t="s">
        <v>6920</v>
      </c>
      <c r="B554" s="134" t="s">
        <v>5903</v>
      </c>
      <c r="C554" s="22">
        <v>37</v>
      </c>
      <c r="D554" s="22">
        <v>50</v>
      </c>
      <c r="E554" s="24">
        <v>14679.9</v>
      </c>
      <c r="F554" s="35"/>
      <c r="G554" s="36">
        <f t="shared" si="80"/>
        <v>0</v>
      </c>
      <c r="H554" s="24">
        <f t="shared" si="81"/>
        <v>0</v>
      </c>
      <c r="I554" s="24">
        <f t="shared" si="82"/>
        <v>0</v>
      </c>
      <c r="J554" s="162"/>
      <c r="K554" s="26"/>
      <c r="L554" s="26">
        <f>IFERROR((VLOOKUP(K554,tenute!D:E,2,FALSE)),0)</f>
        <v>0</v>
      </c>
      <c r="M554" s="26"/>
      <c r="N554" s="26">
        <f>IFERROR((VLOOKUP(M554,guarnizioni!G:H,2,FALSE)),0)</f>
        <v>0</v>
      </c>
      <c r="O554" s="26"/>
      <c r="P554" s="26"/>
      <c r="Q554" s="26"/>
      <c r="R554" s="26"/>
      <c r="S554" s="26">
        <f t="shared" si="84"/>
        <v>14679.9</v>
      </c>
      <c r="T554" s="26">
        <f t="shared" si="83"/>
        <v>0</v>
      </c>
    </row>
    <row r="555" spans="1:20" ht="14.25" customHeight="1" x14ac:dyDescent="0.2">
      <c r="A555" s="191">
        <v>5100238000000</v>
      </c>
      <c r="B555" s="134" t="s">
        <v>5904</v>
      </c>
      <c r="C555" s="22">
        <v>3</v>
      </c>
      <c r="D555" s="22">
        <v>4</v>
      </c>
      <c r="E555" s="24">
        <v>7620.89</v>
      </c>
      <c r="F555" s="35"/>
      <c r="G555" s="36">
        <f t="shared" si="80"/>
        <v>0</v>
      </c>
      <c r="H555" s="24">
        <f t="shared" si="81"/>
        <v>0</v>
      </c>
      <c r="I555" s="24">
        <f t="shared" si="82"/>
        <v>0</v>
      </c>
      <c r="J555" s="162"/>
      <c r="K555" s="26"/>
      <c r="L555" s="26">
        <f>IFERROR((VLOOKUP(K555,tenute!D:E,2,FALSE)),0)</f>
        <v>0</v>
      </c>
      <c r="M555" s="26"/>
      <c r="N555" s="26">
        <f>IFERROR((VLOOKUP(M555,guarnizioni!G:H,2,FALSE)),0)</f>
        <v>0</v>
      </c>
      <c r="O555" s="26"/>
      <c r="P555" s="26"/>
      <c r="Q555" s="26"/>
      <c r="R555" s="26"/>
      <c r="S555" s="26">
        <f t="shared" si="84"/>
        <v>7620.89</v>
      </c>
      <c r="T555" s="26">
        <f t="shared" si="83"/>
        <v>0</v>
      </c>
    </row>
    <row r="556" spans="1:20" ht="14.25" customHeight="1" x14ac:dyDescent="0.2">
      <c r="A556" s="191">
        <v>5100242000000</v>
      </c>
      <c r="B556" s="134" t="s">
        <v>5905</v>
      </c>
      <c r="C556" s="22">
        <v>4</v>
      </c>
      <c r="D556" s="22">
        <v>5.5</v>
      </c>
      <c r="E556" s="24">
        <v>7620.89</v>
      </c>
      <c r="F556" s="35"/>
      <c r="G556" s="36">
        <f t="shared" ref="G556:G619" si="85">IF(F556="",IF($I$8="","",$I$8),F556)</f>
        <v>0</v>
      </c>
      <c r="H556" s="24">
        <f t="shared" si="81"/>
        <v>0</v>
      </c>
      <c r="I556" s="24">
        <f t="shared" si="82"/>
        <v>0</v>
      </c>
      <c r="J556" s="162"/>
      <c r="K556" s="26"/>
      <c r="L556" s="26">
        <f>IFERROR((VLOOKUP(K556,tenute!D:E,2,FALSE)),0)</f>
        <v>0</v>
      </c>
      <c r="M556" s="26"/>
      <c r="N556" s="26">
        <f>IFERROR((VLOOKUP(M556,guarnizioni!G:H,2,FALSE)),0)</f>
        <v>0</v>
      </c>
      <c r="O556" s="26"/>
      <c r="P556" s="26"/>
      <c r="Q556" s="26"/>
      <c r="R556" s="26"/>
      <c r="S556" s="26">
        <f t="shared" si="84"/>
        <v>7620.89</v>
      </c>
      <c r="T556" s="26">
        <f t="shared" si="83"/>
        <v>0</v>
      </c>
    </row>
    <row r="557" spans="1:20" ht="14.25" customHeight="1" x14ac:dyDescent="0.2">
      <c r="A557" s="191">
        <v>5100246000000</v>
      </c>
      <c r="B557" s="134" t="s">
        <v>5906</v>
      </c>
      <c r="C557" s="22">
        <v>5.5</v>
      </c>
      <c r="D557" s="22">
        <v>7.5</v>
      </c>
      <c r="E557" s="24">
        <v>7620.89</v>
      </c>
      <c r="F557" s="35"/>
      <c r="G557" s="36">
        <f t="shared" si="85"/>
        <v>0</v>
      </c>
      <c r="H557" s="24">
        <f t="shared" ref="H557:H581" si="86">ROUND(E557*(G557),2)</f>
        <v>0</v>
      </c>
      <c r="I557" s="24">
        <f t="shared" ref="I557:I581" si="87">H557*$I$10</f>
        <v>0</v>
      </c>
      <c r="J557" s="162"/>
      <c r="K557" s="26"/>
      <c r="L557" s="26">
        <f>IFERROR((VLOOKUP(K557,tenute!D:E,2,FALSE)),0)</f>
        <v>0</v>
      </c>
      <c r="M557" s="26"/>
      <c r="N557" s="26">
        <f>IFERROR((VLOOKUP(M557,guarnizioni!G:H,2,FALSE)),0)</f>
        <v>0</v>
      </c>
      <c r="O557" s="26"/>
      <c r="P557" s="26"/>
      <c r="Q557" s="26"/>
      <c r="R557" s="26"/>
      <c r="S557" s="26">
        <f t="shared" si="84"/>
        <v>7620.89</v>
      </c>
      <c r="T557" s="26">
        <f t="shared" si="83"/>
        <v>0</v>
      </c>
    </row>
    <row r="558" spans="1:20" ht="14.25" customHeight="1" x14ac:dyDescent="0.2">
      <c r="A558" s="191">
        <v>5100250000000</v>
      </c>
      <c r="B558" s="134" t="s">
        <v>5907</v>
      </c>
      <c r="C558" s="22">
        <v>7.5</v>
      </c>
      <c r="D558" s="22">
        <v>10</v>
      </c>
      <c r="E558" s="24">
        <v>9265.84</v>
      </c>
      <c r="F558" s="35"/>
      <c r="G558" s="36">
        <f t="shared" si="85"/>
        <v>0</v>
      </c>
      <c r="H558" s="24">
        <f t="shared" si="86"/>
        <v>0</v>
      </c>
      <c r="I558" s="24">
        <f t="shared" si="87"/>
        <v>0</v>
      </c>
      <c r="J558" s="162"/>
      <c r="K558" s="26"/>
      <c r="L558" s="26">
        <f>IFERROR((VLOOKUP(K558,tenute!D:E,2,FALSE)),0)</f>
        <v>0</v>
      </c>
      <c r="M558" s="26"/>
      <c r="N558" s="26">
        <f>IFERROR((VLOOKUP(M558,guarnizioni!G:H,2,FALSE)),0)</f>
        <v>0</v>
      </c>
      <c r="O558" s="26"/>
      <c r="P558" s="26"/>
      <c r="Q558" s="26"/>
      <c r="R558" s="26"/>
      <c r="S558" s="26">
        <f t="shared" si="84"/>
        <v>9265.84</v>
      </c>
      <c r="T558" s="26">
        <f t="shared" si="83"/>
        <v>0</v>
      </c>
    </row>
    <row r="559" spans="1:20" ht="14.25" customHeight="1" x14ac:dyDescent="0.2">
      <c r="A559" s="191">
        <v>5100254000000</v>
      </c>
      <c r="B559" s="134" t="s">
        <v>5908</v>
      </c>
      <c r="C559" s="22">
        <v>11</v>
      </c>
      <c r="D559" s="22">
        <v>15</v>
      </c>
      <c r="E559" s="24">
        <v>9265.84</v>
      </c>
      <c r="F559" s="35"/>
      <c r="G559" s="36">
        <f t="shared" si="85"/>
        <v>0</v>
      </c>
      <c r="H559" s="24">
        <f t="shared" si="86"/>
        <v>0</v>
      </c>
      <c r="I559" s="24">
        <f t="shared" si="87"/>
        <v>0</v>
      </c>
      <c r="J559" s="162"/>
      <c r="K559" s="26"/>
      <c r="L559" s="26">
        <f>IFERROR((VLOOKUP(K559,tenute!D:E,2,FALSE)),0)</f>
        <v>0</v>
      </c>
      <c r="M559" s="26"/>
      <c r="N559" s="26">
        <f>IFERROR((VLOOKUP(M559,guarnizioni!G:H,2,FALSE)),0)</f>
        <v>0</v>
      </c>
      <c r="O559" s="26"/>
      <c r="P559" s="26"/>
      <c r="Q559" s="26"/>
      <c r="R559" s="26"/>
      <c r="S559" s="26">
        <f t="shared" si="84"/>
        <v>9265.84</v>
      </c>
      <c r="T559" s="26">
        <f t="shared" si="83"/>
        <v>0</v>
      </c>
    </row>
    <row r="560" spans="1:20" ht="14.25" customHeight="1" x14ac:dyDescent="0.2">
      <c r="A560" s="191">
        <v>5100256000000</v>
      </c>
      <c r="B560" s="134" t="s">
        <v>5909</v>
      </c>
      <c r="C560" s="22">
        <v>11</v>
      </c>
      <c r="D560" s="22">
        <v>15</v>
      </c>
      <c r="E560" s="24">
        <v>10294.049999999999</v>
      </c>
      <c r="F560" s="35"/>
      <c r="G560" s="36">
        <f t="shared" si="85"/>
        <v>0</v>
      </c>
      <c r="H560" s="24">
        <f t="shared" si="86"/>
        <v>0</v>
      </c>
      <c r="I560" s="24">
        <f t="shared" si="87"/>
        <v>0</v>
      </c>
      <c r="J560" s="162"/>
      <c r="K560" s="26"/>
      <c r="L560" s="26">
        <f>IFERROR((VLOOKUP(K560,tenute!D:E,2,FALSE)),0)</f>
        <v>0</v>
      </c>
      <c r="M560" s="26"/>
      <c r="N560" s="26">
        <f>IFERROR((VLOOKUP(M560,guarnizioni!G:H,2,FALSE)),0)</f>
        <v>0</v>
      </c>
      <c r="O560" s="26"/>
      <c r="P560" s="26"/>
      <c r="Q560" s="26"/>
      <c r="R560" s="26"/>
      <c r="S560" s="26">
        <f t="shared" si="84"/>
        <v>10294.049999999999</v>
      </c>
      <c r="T560" s="26">
        <f t="shared" ref="T560:T583" si="88">S560*$I$8</f>
        <v>0</v>
      </c>
    </row>
    <row r="561" spans="1:20" ht="14.25" customHeight="1" x14ac:dyDescent="0.2">
      <c r="A561" s="191">
        <v>5100258000000</v>
      </c>
      <c r="B561" s="134" t="s">
        <v>5910</v>
      </c>
      <c r="C561" s="22">
        <v>15</v>
      </c>
      <c r="D561" s="22">
        <v>20</v>
      </c>
      <c r="E561" s="24">
        <v>10294.049999999999</v>
      </c>
      <c r="F561" s="35"/>
      <c r="G561" s="36">
        <f t="shared" si="85"/>
        <v>0</v>
      </c>
      <c r="H561" s="24">
        <f t="shared" si="86"/>
        <v>0</v>
      </c>
      <c r="I561" s="24">
        <f t="shared" si="87"/>
        <v>0</v>
      </c>
      <c r="J561" s="162"/>
      <c r="K561" s="26"/>
      <c r="L561" s="26">
        <f>IFERROR((VLOOKUP(K561,tenute!D:E,2,FALSE)),0)</f>
        <v>0</v>
      </c>
      <c r="M561" s="26"/>
      <c r="N561" s="26">
        <f>IFERROR((VLOOKUP(M561,guarnizioni!G:H,2,FALSE)),0)</f>
        <v>0</v>
      </c>
      <c r="O561" s="26"/>
      <c r="P561" s="26"/>
      <c r="Q561" s="26"/>
      <c r="R561" s="26"/>
      <c r="S561" s="26">
        <f t="shared" si="84"/>
        <v>10294.049999999999</v>
      </c>
      <c r="T561" s="26">
        <f t="shared" si="88"/>
        <v>0</v>
      </c>
    </row>
    <row r="562" spans="1:20" ht="14.25" customHeight="1" x14ac:dyDescent="0.2">
      <c r="A562" s="191">
        <v>5100260000000</v>
      </c>
      <c r="B562" s="134" t="s">
        <v>5911</v>
      </c>
      <c r="C562" s="22">
        <v>18.5</v>
      </c>
      <c r="D562" s="22">
        <v>25</v>
      </c>
      <c r="E562" s="24">
        <v>10294.049999999999</v>
      </c>
      <c r="F562" s="35"/>
      <c r="G562" s="36">
        <f t="shared" si="85"/>
        <v>0</v>
      </c>
      <c r="H562" s="24">
        <f t="shared" si="86"/>
        <v>0</v>
      </c>
      <c r="I562" s="24">
        <f t="shared" si="87"/>
        <v>0</v>
      </c>
      <c r="J562" s="162"/>
      <c r="K562" s="26"/>
      <c r="L562" s="26">
        <f>IFERROR((VLOOKUP(K562,tenute!D:E,2,FALSE)),0)</f>
        <v>0</v>
      </c>
      <c r="M562" s="26"/>
      <c r="N562" s="26">
        <f>IFERROR((VLOOKUP(M562,guarnizioni!G:H,2,FALSE)),0)</f>
        <v>0</v>
      </c>
      <c r="O562" s="26"/>
      <c r="P562" s="26"/>
      <c r="Q562" s="26"/>
      <c r="R562" s="26"/>
      <c r="S562" s="26">
        <f t="shared" si="84"/>
        <v>10294.049999999999</v>
      </c>
      <c r="T562" s="26">
        <f t="shared" si="88"/>
        <v>0</v>
      </c>
    </row>
    <row r="563" spans="1:20" ht="14.25" customHeight="1" x14ac:dyDescent="0.2">
      <c r="A563" s="191">
        <v>5100262000000</v>
      </c>
      <c r="B563" s="134" t="s">
        <v>5912</v>
      </c>
      <c r="C563" s="22">
        <v>22</v>
      </c>
      <c r="D563" s="22">
        <v>30</v>
      </c>
      <c r="E563" s="24">
        <v>14974.74</v>
      </c>
      <c r="F563" s="35"/>
      <c r="G563" s="36">
        <f t="shared" si="85"/>
        <v>0</v>
      </c>
      <c r="H563" s="24">
        <f t="shared" si="86"/>
        <v>0</v>
      </c>
      <c r="I563" s="24">
        <f t="shared" si="87"/>
        <v>0</v>
      </c>
      <c r="J563" s="162"/>
      <c r="K563" s="26"/>
      <c r="L563" s="26">
        <f>IFERROR((VLOOKUP(K563,tenute!D:E,2,FALSE)),0)</f>
        <v>0</v>
      </c>
      <c r="M563" s="26"/>
      <c r="N563" s="26">
        <f>IFERROR((VLOOKUP(M563,guarnizioni!G:H,2,FALSE)),0)</f>
        <v>0</v>
      </c>
      <c r="O563" s="26"/>
      <c r="P563" s="26"/>
      <c r="Q563" s="26"/>
      <c r="R563" s="26"/>
      <c r="S563" s="26">
        <f t="shared" si="84"/>
        <v>14974.74</v>
      </c>
      <c r="T563" s="26">
        <f t="shared" si="88"/>
        <v>0</v>
      </c>
    </row>
    <row r="564" spans="1:20" ht="14.25" customHeight="1" x14ac:dyDescent="0.2">
      <c r="A564" s="191">
        <v>5100264000000</v>
      </c>
      <c r="B564" s="134" t="s">
        <v>5913</v>
      </c>
      <c r="C564" s="22">
        <v>30</v>
      </c>
      <c r="D564" s="22">
        <v>40</v>
      </c>
      <c r="E564" s="24">
        <v>14974.74</v>
      </c>
      <c r="F564" s="35"/>
      <c r="G564" s="36">
        <f t="shared" si="85"/>
        <v>0</v>
      </c>
      <c r="H564" s="24">
        <f t="shared" si="86"/>
        <v>0</v>
      </c>
      <c r="I564" s="24">
        <f t="shared" si="87"/>
        <v>0</v>
      </c>
      <c r="J564" s="162"/>
      <c r="K564" s="26"/>
      <c r="L564" s="26">
        <f>IFERROR((VLOOKUP(K564,tenute!D:E,2,FALSE)),0)</f>
        <v>0</v>
      </c>
      <c r="M564" s="26"/>
      <c r="N564" s="26">
        <f>IFERROR((VLOOKUP(M564,guarnizioni!G:H,2,FALSE)),0)</f>
        <v>0</v>
      </c>
      <c r="O564" s="26"/>
      <c r="P564" s="26"/>
      <c r="Q564" s="26"/>
      <c r="R564" s="26"/>
      <c r="S564" s="26">
        <f t="shared" si="84"/>
        <v>14974.74</v>
      </c>
      <c r="T564" s="26">
        <f t="shared" si="88"/>
        <v>0</v>
      </c>
    </row>
    <row r="565" spans="1:20" ht="14.25" customHeight="1" x14ac:dyDescent="0.2">
      <c r="A565" s="191">
        <v>5100266000000</v>
      </c>
      <c r="B565" s="134" t="s">
        <v>5914</v>
      </c>
      <c r="C565" s="22">
        <v>37</v>
      </c>
      <c r="D565" s="22">
        <v>50</v>
      </c>
      <c r="E565" s="24">
        <v>14974.74</v>
      </c>
      <c r="F565" s="35"/>
      <c r="G565" s="36">
        <f t="shared" si="85"/>
        <v>0</v>
      </c>
      <c r="H565" s="24">
        <f t="shared" si="86"/>
        <v>0</v>
      </c>
      <c r="I565" s="24">
        <f t="shared" si="87"/>
        <v>0</v>
      </c>
      <c r="J565" s="162"/>
      <c r="K565" s="26"/>
      <c r="L565" s="26">
        <f>IFERROR((VLOOKUP(K565,tenute!D:E,2,FALSE)),0)</f>
        <v>0</v>
      </c>
      <c r="M565" s="26"/>
      <c r="N565" s="26">
        <f>IFERROR((VLOOKUP(M565,guarnizioni!G:H,2,FALSE)),0)</f>
        <v>0</v>
      </c>
      <c r="O565" s="26"/>
      <c r="P565" s="26"/>
      <c r="Q565" s="26"/>
      <c r="R565" s="26"/>
      <c r="S565" s="26">
        <f t="shared" si="84"/>
        <v>14974.74</v>
      </c>
      <c r="T565" s="26">
        <f t="shared" si="88"/>
        <v>0</v>
      </c>
    </row>
    <row r="566" spans="1:20" ht="14.25" customHeight="1" x14ac:dyDescent="0.2">
      <c r="A566" s="191">
        <v>5100268000000</v>
      </c>
      <c r="B566" s="134" t="s">
        <v>5915</v>
      </c>
      <c r="C566" s="22">
        <v>5.5</v>
      </c>
      <c r="D566" s="22">
        <v>7.5</v>
      </c>
      <c r="E566" s="24">
        <v>10681.34</v>
      </c>
      <c r="F566" s="35"/>
      <c r="G566" s="36">
        <f t="shared" si="85"/>
        <v>0</v>
      </c>
      <c r="H566" s="24">
        <f t="shared" si="86"/>
        <v>0</v>
      </c>
      <c r="I566" s="24">
        <f t="shared" si="87"/>
        <v>0</v>
      </c>
      <c r="J566" s="162"/>
      <c r="K566" s="26"/>
      <c r="L566" s="26">
        <f>IFERROR((VLOOKUP(K566,tenute!D:E,2,FALSE)),0)</f>
        <v>0</v>
      </c>
      <c r="M566" s="26"/>
      <c r="N566" s="26">
        <f>IFERROR((VLOOKUP(M566,guarnizioni!G:H,2,FALSE)),0)</f>
        <v>0</v>
      </c>
      <c r="O566" s="26"/>
      <c r="P566" s="26"/>
      <c r="Q566" s="26"/>
      <c r="R566" s="26"/>
      <c r="S566" s="26">
        <f t="shared" si="84"/>
        <v>10681.34</v>
      </c>
      <c r="T566" s="26">
        <f t="shared" si="88"/>
        <v>0</v>
      </c>
    </row>
    <row r="567" spans="1:20" ht="14.25" customHeight="1" x14ac:dyDescent="0.2">
      <c r="A567" s="191">
        <v>5100270000000</v>
      </c>
      <c r="B567" s="134" t="s">
        <v>5916</v>
      </c>
      <c r="C567" s="22">
        <v>7.5</v>
      </c>
      <c r="D567" s="22">
        <v>10</v>
      </c>
      <c r="E567" s="24">
        <v>10681.34</v>
      </c>
      <c r="F567" s="35"/>
      <c r="G567" s="36">
        <f t="shared" si="85"/>
        <v>0</v>
      </c>
      <c r="H567" s="24">
        <f t="shared" si="86"/>
        <v>0</v>
      </c>
      <c r="I567" s="24">
        <f t="shared" si="87"/>
        <v>0</v>
      </c>
      <c r="J567" s="162"/>
      <c r="K567" s="26"/>
      <c r="L567" s="26">
        <f>IFERROR((VLOOKUP(K567,tenute!D:E,2,FALSE)),0)</f>
        <v>0</v>
      </c>
      <c r="M567" s="26"/>
      <c r="N567" s="26">
        <f>IFERROR((VLOOKUP(M567,guarnizioni!G:H,2,FALSE)),0)</f>
        <v>0</v>
      </c>
      <c r="O567" s="26"/>
      <c r="P567" s="26"/>
      <c r="Q567" s="26"/>
      <c r="R567" s="26"/>
      <c r="S567" s="26">
        <f t="shared" si="84"/>
        <v>10681.34</v>
      </c>
      <c r="T567" s="26">
        <f t="shared" si="88"/>
        <v>0</v>
      </c>
    </row>
    <row r="568" spans="1:20" ht="14.25" customHeight="1" x14ac:dyDescent="0.2">
      <c r="A568" s="191">
        <v>5100272000000</v>
      </c>
      <c r="B568" s="134" t="s">
        <v>5917</v>
      </c>
      <c r="C568" s="22">
        <v>11</v>
      </c>
      <c r="D568" s="22">
        <v>15</v>
      </c>
      <c r="E568" s="24">
        <v>10681.34</v>
      </c>
      <c r="F568" s="35"/>
      <c r="G568" s="36">
        <f t="shared" si="85"/>
        <v>0</v>
      </c>
      <c r="H568" s="24">
        <f t="shared" si="86"/>
        <v>0</v>
      </c>
      <c r="I568" s="24">
        <f t="shared" si="87"/>
        <v>0</v>
      </c>
      <c r="J568" s="162"/>
      <c r="K568" s="26"/>
      <c r="L568" s="26">
        <f>IFERROR((VLOOKUP(K568,tenute!D:E,2,FALSE)),0)</f>
        <v>0</v>
      </c>
      <c r="M568" s="26"/>
      <c r="N568" s="26">
        <f>IFERROR((VLOOKUP(M568,guarnizioni!G:H,2,FALSE)),0)</f>
        <v>0</v>
      </c>
      <c r="O568" s="26"/>
      <c r="P568" s="26"/>
      <c r="Q568" s="26"/>
      <c r="R568" s="26"/>
      <c r="S568" s="26">
        <f t="shared" si="84"/>
        <v>10681.34</v>
      </c>
      <c r="T568" s="26">
        <f t="shared" si="88"/>
        <v>0</v>
      </c>
    </row>
    <row r="569" spans="1:20" ht="14.25" customHeight="1" x14ac:dyDescent="0.2">
      <c r="A569" s="191">
        <v>5100274000000</v>
      </c>
      <c r="B569" s="134" t="s">
        <v>5918</v>
      </c>
      <c r="C569" s="22">
        <v>11</v>
      </c>
      <c r="D569" s="22">
        <v>15</v>
      </c>
      <c r="E569" s="24">
        <v>10681.34</v>
      </c>
      <c r="F569" s="35"/>
      <c r="G569" s="36">
        <f t="shared" si="85"/>
        <v>0</v>
      </c>
      <c r="H569" s="24">
        <f t="shared" si="86"/>
        <v>0</v>
      </c>
      <c r="I569" s="24">
        <f t="shared" si="87"/>
        <v>0</v>
      </c>
      <c r="J569" s="162"/>
      <c r="K569" s="26"/>
      <c r="L569" s="26">
        <f>IFERROR((VLOOKUP(K569,tenute!D:E,2,FALSE)),0)</f>
        <v>0</v>
      </c>
      <c r="M569" s="26"/>
      <c r="N569" s="26">
        <f>IFERROR((VLOOKUP(M569,guarnizioni!G:H,2,FALSE)),0)</f>
        <v>0</v>
      </c>
      <c r="O569" s="26"/>
      <c r="P569" s="26"/>
      <c r="Q569" s="26"/>
      <c r="R569" s="26"/>
      <c r="S569" s="26">
        <f t="shared" si="84"/>
        <v>10681.34</v>
      </c>
      <c r="T569" s="26">
        <f t="shared" si="88"/>
        <v>0</v>
      </c>
    </row>
    <row r="570" spans="1:20" ht="14.25" customHeight="1" x14ac:dyDescent="0.2">
      <c r="A570" s="191">
        <v>5100276000000</v>
      </c>
      <c r="B570" s="134" t="s">
        <v>5919</v>
      </c>
      <c r="C570" s="22">
        <v>15</v>
      </c>
      <c r="D570" s="22">
        <v>20</v>
      </c>
      <c r="E570" s="24">
        <v>10681.34</v>
      </c>
      <c r="F570" s="35"/>
      <c r="G570" s="36">
        <f t="shared" si="85"/>
        <v>0</v>
      </c>
      <c r="H570" s="24">
        <f t="shared" si="86"/>
        <v>0</v>
      </c>
      <c r="I570" s="24">
        <f t="shared" si="87"/>
        <v>0</v>
      </c>
      <c r="J570" s="162"/>
      <c r="K570" s="26"/>
      <c r="L570" s="26">
        <f>IFERROR((VLOOKUP(K570,tenute!D:E,2,FALSE)),0)</f>
        <v>0</v>
      </c>
      <c r="M570" s="26"/>
      <c r="N570" s="26">
        <f>IFERROR((VLOOKUP(M570,guarnizioni!G:H,2,FALSE)),0)</f>
        <v>0</v>
      </c>
      <c r="O570" s="26"/>
      <c r="P570" s="26"/>
      <c r="Q570" s="26"/>
      <c r="R570" s="26"/>
      <c r="S570" s="26">
        <f t="shared" si="84"/>
        <v>10681.34</v>
      </c>
      <c r="T570" s="26">
        <f t="shared" si="88"/>
        <v>0</v>
      </c>
    </row>
    <row r="571" spans="1:20" ht="14.25" customHeight="1" x14ac:dyDescent="0.2">
      <c r="A571" s="191">
        <v>5100278000000</v>
      </c>
      <c r="B571" s="134" t="s">
        <v>5920</v>
      </c>
      <c r="C571" s="22">
        <v>18.5</v>
      </c>
      <c r="D571" s="22">
        <v>25</v>
      </c>
      <c r="E571" s="24">
        <v>17414.84</v>
      </c>
      <c r="F571" s="35"/>
      <c r="G571" s="36">
        <f t="shared" si="85"/>
        <v>0</v>
      </c>
      <c r="H571" s="24">
        <f t="shared" si="86"/>
        <v>0</v>
      </c>
      <c r="I571" s="24">
        <f t="shared" si="87"/>
        <v>0</v>
      </c>
      <c r="J571" s="162"/>
      <c r="K571" s="26"/>
      <c r="L571" s="26">
        <f>IFERROR((VLOOKUP(K571,tenute!D:E,2,FALSE)),0)</f>
        <v>0</v>
      </c>
      <c r="M571" s="26"/>
      <c r="N571" s="26">
        <f>IFERROR((VLOOKUP(M571,guarnizioni!G:H,2,FALSE)),0)</f>
        <v>0</v>
      </c>
      <c r="O571" s="26"/>
      <c r="P571" s="26"/>
      <c r="Q571" s="26"/>
      <c r="R571" s="26"/>
      <c r="S571" s="26">
        <f t="shared" si="84"/>
        <v>17414.84</v>
      </c>
      <c r="T571" s="26">
        <f t="shared" si="88"/>
        <v>0</v>
      </c>
    </row>
    <row r="572" spans="1:20" ht="14.25" customHeight="1" x14ac:dyDescent="0.2">
      <c r="A572" s="191">
        <v>5100280000000</v>
      </c>
      <c r="B572" s="134" t="s">
        <v>5921</v>
      </c>
      <c r="C572" s="22">
        <v>22</v>
      </c>
      <c r="D572" s="22">
        <v>30</v>
      </c>
      <c r="E572" s="24">
        <v>17414.84</v>
      </c>
      <c r="F572" s="35"/>
      <c r="G572" s="36">
        <f t="shared" si="85"/>
        <v>0</v>
      </c>
      <c r="H572" s="24">
        <f t="shared" si="86"/>
        <v>0</v>
      </c>
      <c r="I572" s="24">
        <f t="shared" si="87"/>
        <v>0</v>
      </c>
      <c r="J572" s="162"/>
      <c r="K572" s="26"/>
      <c r="L572" s="26">
        <f>IFERROR((VLOOKUP(K572,tenute!D:E,2,FALSE)),0)</f>
        <v>0</v>
      </c>
      <c r="M572" s="26"/>
      <c r="N572" s="26">
        <f>IFERROR((VLOOKUP(M572,guarnizioni!G:H,2,FALSE)),0)</f>
        <v>0</v>
      </c>
      <c r="O572" s="26"/>
      <c r="P572" s="26"/>
      <c r="Q572" s="26"/>
      <c r="R572" s="26"/>
      <c r="S572" s="26">
        <f t="shared" si="84"/>
        <v>17414.84</v>
      </c>
      <c r="T572" s="26">
        <f t="shared" si="88"/>
        <v>0</v>
      </c>
    </row>
    <row r="573" spans="1:20" ht="14.25" customHeight="1" x14ac:dyDescent="0.2">
      <c r="A573" s="191">
        <v>5100282000000</v>
      </c>
      <c r="B573" s="134" t="s">
        <v>5922</v>
      </c>
      <c r="C573" s="22">
        <v>30</v>
      </c>
      <c r="D573" s="22">
        <v>40</v>
      </c>
      <c r="E573" s="24">
        <v>17414.84</v>
      </c>
      <c r="F573" s="35"/>
      <c r="G573" s="36">
        <f t="shared" si="85"/>
        <v>0</v>
      </c>
      <c r="H573" s="24">
        <f t="shared" si="86"/>
        <v>0</v>
      </c>
      <c r="I573" s="24">
        <f t="shared" si="87"/>
        <v>0</v>
      </c>
      <c r="J573" s="162"/>
      <c r="K573" s="26"/>
      <c r="L573" s="26">
        <f>IFERROR((VLOOKUP(K573,tenute!D:E,2,FALSE)),0)</f>
        <v>0</v>
      </c>
      <c r="M573" s="26"/>
      <c r="N573" s="26">
        <f>IFERROR((VLOOKUP(M573,guarnizioni!G:H,2,FALSE)),0)</f>
        <v>0</v>
      </c>
      <c r="O573" s="26"/>
      <c r="P573" s="26"/>
      <c r="Q573" s="26"/>
      <c r="R573" s="26"/>
      <c r="S573" s="26">
        <f t="shared" si="84"/>
        <v>17414.84</v>
      </c>
      <c r="T573" s="26">
        <f t="shared" si="88"/>
        <v>0</v>
      </c>
    </row>
    <row r="574" spans="1:20" ht="14.25" customHeight="1" x14ac:dyDescent="0.2">
      <c r="A574" s="191">
        <v>5100284000000</v>
      </c>
      <c r="B574" s="134" t="s">
        <v>5923</v>
      </c>
      <c r="C574" s="22">
        <v>37</v>
      </c>
      <c r="D574" s="22">
        <v>50</v>
      </c>
      <c r="E574" s="24">
        <v>19385.63</v>
      </c>
      <c r="F574" s="35"/>
      <c r="G574" s="36">
        <f t="shared" si="85"/>
        <v>0</v>
      </c>
      <c r="H574" s="24">
        <f t="shared" si="86"/>
        <v>0</v>
      </c>
      <c r="I574" s="24">
        <f t="shared" si="87"/>
        <v>0</v>
      </c>
      <c r="J574" s="162"/>
      <c r="K574" s="26"/>
      <c r="L574" s="26">
        <f>IFERROR((VLOOKUP(K574,tenute!D:E,2,FALSE)),0)</f>
        <v>0</v>
      </c>
      <c r="M574" s="26"/>
      <c r="N574" s="26">
        <f>IFERROR((VLOOKUP(M574,guarnizioni!G:H,2,FALSE)),0)</f>
        <v>0</v>
      </c>
      <c r="O574" s="26"/>
      <c r="P574" s="26"/>
      <c r="Q574" s="26"/>
      <c r="R574" s="26"/>
      <c r="S574" s="26">
        <f t="shared" si="84"/>
        <v>19385.63</v>
      </c>
      <c r="T574" s="26">
        <f t="shared" si="88"/>
        <v>0</v>
      </c>
    </row>
    <row r="575" spans="1:20" ht="14.25" customHeight="1" x14ac:dyDescent="0.2">
      <c r="A575" s="191">
        <v>5100286000000</v>
      </c>
      <c r="B575" s="134" t="s">
        <v>5924</v>
      </c>
      <c r="C575" s="22">
        <v>45</v>
      </c>
      <c r="D575" s="22">
        <v>60</v>
      </c>
      <c r="E575" s="24">
        <v>19385.63</v>
      </c>
      <c r="F575" s="35"/>
      <c r="G575" s="36">
        <f t="shared" si="85"/>
        <v>0</v>
      </c>
      <c r="H575" s="24">
        <f t="shared" si="86"/>
        <v>0</v>
      </c>
      <c r="I575" s="24">
        <f t="shared" si="87"/>
        <v>0</v>
      </c>
      <c r="J575" s="162"/>
      <c r="K575" s="26"/>
      <c r="L575" s="26">
        <f>IFERROR((VLOOKUP(K575,tenute!D:E,2,FALSE)),0)</f>
        <v>0</v>
      </c>
      <c r="M575" s="26"/>
      <c r="N575" s="26">
        <f>IFERROR((VLOOKUP(M575,guarnizioni!G:H,2,FALSE)),0)</f>
        <v>0</v>
      </c>
      <c r="O575" s="26"/>
      <c r="P575" s="26"/>
      <c r="Q575" s="26"/>
      <c r="R575" s="26"/>
      <c r="S575" s="26">
        <f t="shared" si="84"/>
        <v>19385.63</v>
      </c>
      <c r="T575" s="26">
        <f t="shared" si="88"/>
        <v>0</v>
      </c>
    </row>
    <row r="576" spans="1:20" ht="14.25" customHeight="1" x14ac:dyDescent="0.2">
      <c r="A576" s="191">
        <v>5100288000000</v>
      </c>
      <c r="B576" s="134" t="s">
        <v>5925</v>
      </c>
      <c r="C576" s="22">
        <v>55</v>
      </c>
      <c r="D576" s="22">
        <v>75</v>
      </c>
      <c r="E576" s="24">
        <v>19385.63</v>
      </c>
      <c r="F576" s="35"/>
      <c r="G576" s="36">
        <f t="shared" si="85"/>
        <v>0</v>
      </c>
      <c r="H576" s="24">
        <f t="shared" si="86"/>
        <v>0</v>
      </c>
      <c r="I576" s="24">
        <f t="shared" si="87"/>
        <v>0</v>
      </c>
      <c r="J576" s="162"/>
      <c r="K576" s="26"/>
      <c r="L576" s="26">
        <f>IFERROR((VLOOKUP(K576,tenute!D:E,2,FALSE)),0)</f>
        <v>0</v>
      </c>
      <c r="M576" s="26"/>
      <c r="N576" s="26">
        <f>IFERROR((VLOOKUP(M576,guarnizioni!G:H,2,FALSE)),0)</f>
        <v>0</v>
      </c>
      <c r="O576" s="26"/>
      <c r="P576" s="26"/>
      <c r="Q576" s="26"/>
      <c r="R576" s="26"/>
      <c r="S576" s="26">
        <f t="shared" si="84"/>
        <v>19385.63</v>
      </c>
      <c r="T576" s="26">
        <f t="shared" si="88"/>
        <v>0</v>
      </c>
    </row>
    <row r="577" spans="1:20" ht="14.25" customHeight="1" x14ac:dyDescent="0.2">
      <c r="A577" s="191">
        <v>5100290000000</v>
      </c>
      <c r="B577" s="134" t="s">
        <v>5926</v>
      </c>
      <c r="C577" s="22">
        <v>18.5</v>
      </c>
      <c r="D577" s="22">
        <v>25</v>
      </c>
      <c r="E577" s="24">
        <v>18559.84</v>
      </c>
      <c r="F577" s="35"/>
      <c r="G577" s="36">
        <f t="shared" si="85"/>
        <v>0</v>
      </c>
      <c r="H577" s="24">
        <f t="shared" si="86"/>
        <v>0</v>
      </c>
      <c r="I577" s="24">
        <f t="shared" si="87"/>
        <v>0</v>
      </c>
      <c r="J577" s="162"/>
      <c r="K577" s="26"/>
      <c r="L577" s="26">
        <f>IFERROR((VLOOKUP(K577,tenute!D:E,2,FALSE)),0)</f>
        <v>0</v>
      </c>
      <c r="M577" s="26"/>
      <c r="N577" s="26">
        <f>IFERROR((VLOOKUP(M577,guarnizioni!G:H,2,FALSE)),0)</f>
        <v>0</v>
      </c>
      <c r="O577" s="26"/>
      <c r="P577" s="26"/>
      <c r="Q577" s="26"/>
      <c r="R577" s="26"/>
      <c r="S577" s="26">
        <f t="shared" si="84"/>
        <v>18559.84</v>
      </c>
      <c r="T577" s="26">
        <f t="shared" si="88"/>
        <v>0</v>
      </c>
    </row>
    <row r="578" spans="1:20" ht="14.25" customHeight="1" x14ac:dyDescent="0.2">
      <c r="A578" s="191">
        <v>5100292000000</v>
      </c>
      <c r="B578" s="134" t="s">
        <v>5927</v>
      </c>
      <c r="C578" s="22">
        <v>22</v>
      </c>
      <c r="D578" s="22">
        <v>30</v>
      </c>
      <c r="E578" s="24">
        <v>18559.84</v>
      </c>
      <c r="F578" s="35"/>
      <c r="G578" s="36">
        <f t="shared" si="85"/>
        <v>0</v>
      </c>
      <c r="H578" s="24">
        <f t="shared" si="86"/>
        <v>0</v>
      </c>
      <c r="I578" s="24">
        <f t="shared" si="87"/>
        <v>0</v>
      </c>
      <c r="J578" s="162"/>
      <c r="K578" s="26"/>
      <c r="L578" s="26">
        <f>IFERROR((VLOOKUP(K578,tenute!D:E,2,FALSE)),0)</f>
        <v>0</v>
      </c>
      <c r="M578" s="26"/>
      <c r="N578" s="26">
        <f>IFERROR((VLOOKUP(M578,guarnizioni!G:H,2,FALSE)),0)</f>
        <v>0</v>
      </c>
      <c r="O578" s="26"/>
      <c r="P578" s="26"/>
      <c r="Q578" s="26"/>
      <c r="R578" s="26"/>
      <c r="S578" s="26">
        <f t="shared" si="84"/>
        <v>18559.84</v>
      </c>
      <c r="T578" s="26">
        <f t="shared" si="88"/>
        <v>0</v>
      </c>
    </row>
    <row r="579" spans="1:20" ht="14.25" customHeight="1" x14ac:dyDescent="0.2">
      <c r="A579" s="191">
        <v>5100294100000</v>
      </c>
      <c r="B579" s="134" t="s">
        <v>5928</v>
      </c>
      <c r="C579" s="22">
        <v>30</v>
      </c>
      <c r="D579" s="22">
        <v>40</v>
      </c>
      <c r="E579" s="24">
        <v>18559.84</v>
      </c>
      <c r="F579" s="35"/>
      <c r="G579" s="36">
        <f t="shared" si="85"/>
        <v>0</v>
      </c>
      <c r="H579" s="24">
        <f t="shared" si="86"/>
        <v>0</v>
      </c>
      <c r="I579" s="24">
        <f t="shared" si="87"/>
        <v>0</v>
      </c>
      <c r="J579" s="162"/>
      <c r="K579" s="26"/>
      <c r="L579" s="26">
        <f>IFERROR((VLOOKUP(K579,tenute!D:E,2,FALSE)),0)</f>
        <v>0</v>
      </c>
      <c r="M579" s="26"/>
      <c r="N579" s="26">
        <f>IFERROR((VLOOKUP(M579,guarnizioni!G:H,2,FALSE)),0)</f>
        <v>0</v>
      </c>
      <c r="O579" s="26"/>
      <c r="P579" s="26"/>
      <c r="Q579" s="26"/>
      <c r="R579" s="26"/>
      <c r="S579" s="26">
        <f t="shared" si="84"/>
        <v>18559.84</v>
      </c>
      <c r="T579" s="26">
        <f t="shared" si="88"/>
        <v>0</v>
      </c>
    </row>
    <row r="580" spans="1:20" ht="14.25" customHeight="1" x14ac:dyDescent="0.2">
      <c r="A580" s="191">
        <v>5100296100000</v>
      </c>
      <c r="B580" s="134" t="s">
        <v>5929</v>
      </c>
      <c r="C580" s="22">
        <v>37</v>
      </c>
      <c r="D580" s="22">
        <v>50</v>
      </c>
      <c r="E580" s="24">
        <v>18559.84</v>
      </c>
      <c r="F580" s="35"/>
      <c r="G580" s="36">
        <f t="shared" si="85"/>
        <v>0</v>
      </c>
      <c r="H580" s="24">
        <f t="shared" si="86"/>
        <v>0</v>
      </c>
      <c r="I580" s="24">
        <f t="shared" si="87"/>
        <v>0</v>
      </c>
      <c r="J580" s="162"/>
      <c r="K580" s="26"/>
      <c r="L580" s="26">
        <f>IFERROR((VLOOKUP(K580,tenute!D:E,2,FALSE)),0)</f>
        <v>0</v>
      </c>
      <c r="M580" s="26"/>
      <c r="N580" s="26">
        <f>IFERROR((VLOOKUP(M580,guarnizioni!G:H,2,FALSE)),0)</f>
        <v>0</v>
      </c>
      <c r="O580" s="26"/>
      <c r="P580" s="26"/>
      <c r="Q580" s="26"/>
      <c r="R580" s="26"/>
      <c r="S580" s="26">
        <f t="shared" si="84"/>
        <v>18559.84</v>
      </c>
      <c r="T580" s="26">
        <f t="shared" si="88"/>
        <v>0</v>
      </c>
    </row>
    <row r="581" spans="1:20" ht="14.25" customHeight="1" x14ac:dyDescent="0.2">
      <c r="A581" s="191">
        <v>5100298000000</v>
      </c>
      <c r="B581" s="134" t="s">
        <v>5930</v>
      </c>
      <c r="C581" s="22">
        <v>45</v>
      </c>
      <c r="D581" s="22">
        <v>60</v>
      </c>
      <c r="E581" s="24">
        <v>23447.75</v>
      </c>
      <c r="F581" s="35"/>
      <c r="G581" s="36">
        <f t="shared" si="85"/>
        <v>0</v>
      </c>
      <c r="H581" s="24">
        <f t="shared" si="86"/>
        <v>0</v>
      </c>
      <c r="I581" s="24">
        <f t="shared" si="87"/>
        <v>0</v>
      </c>
      <c r="J581" s="162"/>
      <c r="K581" s="26"/>
      <c r="L581" s="26">
        <f>IFERROR((VLOOKUP(K581,tenute!D:E,2,FALSE)),0)</f>
        <v>0</v>
      </c>
      <c r="M581" s="26"/>
      <c r="N581" s="26">
        <f>IFERROR((VLOOKUP(M581,guarnizioni!G:H,2,FALSE)),0)</f>
        <v>0</v>
      </c>
      <c r="O581" s="26"/>
      <c r="P581" s="26"/>
      <c r="Q581" s="26"/>
      <c r="R581" s="26"/>
      <c r="S581" s="26">
        <f t="shared" si="84"/>
        <v>23447.75</v>
      </c>
      <c r="T581" s="26">
        <f t="shared" si="88"/>
        <v>0</v>
      </c>
    </row>
    <row r="582" spans="1:20" ht="14.25" customHeight="1" x14ac:dyDescent="0.2">
      <c r="A582" s="191">
        <v>5100300100000</v>
      </c>
      <c r="B582" s="134" t="s">
        <v>5931</v>
      </c>
      <c r="C582" s="22">
        <v>55</v>
      </c>
      <c r="D582" s="22">
        <v>75</v>
      </c>
      <c r="E582" s="24">
        <v>23447.75</v>
      </c>
      <c r="F582" s="35"/>
      <c r="G582" s="36">
        <f t="shared" si="85"/>
        <v>0</v>
      </c>
      <c r="H582" s="24">
        <f>ROUND(E582*(G582),2)</f>
        <v>0</v>
      </c>
      <c r="I582" s="24">
        <f>H582*$I$10</f>
        <v>0</v>
      </c>
      <c r="J582" s="162"/>
      <c r="K582" s="26"/>
      <c r="L582" s="26">
        <f>IFERROR((VLOOKUP(K582,tenute!D:E,2,FALSE)),0)</f>
        <v>0</v>
      </c>
      <c r="M582" s="26"/>
      <c r="N582" s="26">
        <f>IFERROR((VLOOKUP(M582,guarnizioni!G:H,2,FALSE)),0)</f>
        <v>0</v>
      </c>
      <c r="O582" s="26"/>
      <c r="P582" s="26"/>
      <c r="Q582" s="26"/>
      <c r="R582" s="26"/>
      <c r="S582" s="26">
        <f t="shared" si="84"/>
        <v>23447.75</v>
      </c>
      <c r="T582" s="26">
        <f t="shared" si="88"/>
        <v>0</v>
      </c>
    </row>
    <row r="583" spans="1:20" ht="14.25" customHeight="1" x14ac:dyDescent="0.2">
      <c r="A583" s="191">
        <v>5100302100000</v>
      </c>
      <c r="B583" s="134" t="s">
        <v>5932</v>
      </c>
      <c r="C583" s="22">
        <v>75</v>
      </c>
      <c r="D583" s="22">
        <v>100</v>
      </c>
      <c r="E583" s="24">
        <v>23447.75</v>
      </c>
      <c r="F583" s="35"/>
      <c r="G583" s="36">
        <f t="shared" si="85"/>
        <v>0</v>
      </c>
      <c r="H583" s="24">
        <f>ROUND(E583*(G583),2)</f>
        <v>0</v>
      </c>
      <c r="I583" s="24">
        <f>H583*$I$10</f>
        <v>0</v>
      </c>
      <c r="J583" s="162"/>
      <c r="K583" s="26"/>
      <c r="L583" s="26">
        <f>IFERROR((VLOOKUP(K583,tenute!D:E,2,FALSE)),0)</f>
        <v>0</v>
      </c>
      <c r="M583" s="26"/>
      <c r="N583" s="26">
        <f>IFERROR((VLOOKUP(M583,guarnizioni!G:H,2,FALSE)),0)</f>
        <v>0</v>
      </c>
      <c r="O583" s="26"/>
      <c r="P583" s="26"/>
      <c r="Q583" s="26"/>
      <c r="R583" s="26"/>
      <c r="S583" s="26">
        <f t="shared" si="84"/>
        <v>23447.75</v>
      </c>
      <c r="T583" s="26">
        <f t="shared" si="88"/>
        <v>0</v>
      </c>
    </row>
    <row r="584" spans="1:20" s="162" customFormat="1" ht="14.25" customHeight="1" x14ac:dyDescent="0.2">
      <c r="B584" s="162" t="s">
        <v>6885</v>
      </c>
      <c r="E584" s="160"/>
      <c r="H584" s="160"/>
      <c r="I584" s="163"/>
    </row>
    <row r="585" spans="1:20" ht="14.25" customHeight="1" x14ac:dyDescent="0.2">
      <c r="A585" s="167">
        <v>51000040001</v>
      </c>
      <c r="B585" s="22" t="s">
        <v>5845</v>
      </c>
      <c r="C585" s="22">
        <v>0.25</v>
      </c>
      <c r="D585" s="22">
        <v>0.34</v>
      </c>
      <c r="E585" s="24">
        <v>5433.1749999999993</v>
      </c>
      <c r="F585" s="35"/>
      <c r="G585" s="36">
        <f t="shared" si="85"/>
        <v>0</v>
      </c>
      <c r="H585" s="24">
        <f t="shared" ref="H585:H648" si="89">ROUND(E585*(G585),2)</f>
        <v>0</v>
      </c>
      <c r="I585" s="24">
        <f t="shared" ref="I585:I648" si="90">H585*$I$10</f>
        <v>0</v>
      </c>
      <c r="J585" s="162"/>
      <c r="K585" s="26"/>
      <c r="L585" s="26">
        <f>IFERROR((VLOOKUP(K585,tenute!D:E,2,FALSE)),0)</f>
        <v>0</v>
      </c>
      <c r="M585" s="26"/>
      <c r="N585" s="26">
        <f>IFERROR((VLOOKUP(M585,guarnizioni!G:H,2,FALSE)),0)</f>
        <v>0</v>
      </c>
      <c r="O585" s="26"/>
      <c r="P585" s="26"/>
      <c r="Q585" s="26"/>
      <c r="R585" s="26"/>
      <c r="S585" s="26">
        <f t="shared" si="84"/>
        <v>5433.1749999999993</v>
      </c>
      <c r="T585" s="26">
        <f t="shared" ref="T585:T648" si="91">S585*$I$8</f>
        <v>0</v>
      </c>
    </row>
    <row r="586" spans="1:20" ht="14.25" customHeight="1" x14ac:dyDescent="0.2">
      <c r="A586" s="167">
        <v>51000080001</v>
      </c>
      <c r="B586" s="22" t="s">
        <v>5846</v>
      </c>
      <c r="C586" s="22">
        <v>0.25</v>
      </c>
      <c r="D586" s="22">
        <v>0.34</v>
      </c>
      <c r="E586" s="24">
        <v>5433.1749999999993</v>
      </c>
      <c r="F586" s="35"/>
      <c r="G586" s="36">
        <f t="shared" si="85"/>
        <v>0</v>
      </c>
      <c r="H586" s="24">
        <f t="shared" si="89"/>
        <v>0</v>
      </c>
      <c r="I586" s="24">
        <f t="shared" si="90"/>
        <v>0</v>
      </c>
      <c r="J586" s="162"/>
      <c r="K586" s="26"/>
      <c r="L586" s="26">
        <f>IFERROR((VLOOKUP(K586,tenute!D:E,2,FALSE)),0)</f>
        <v>0</v>
      </c>
      <c r="M586" s="26"/>
      <c r="N586" s="26">
        <f>IFERROR((VLOOKUP(M586,guarnizioni!G:H,2,FALSE)),0)</f>
        <v>0</v>
      </c>
      <c r="O586" s="26"/>
      <c r="P586" s="26"/>
      <c r="Q586" s="26"/>
      <c r="R586" s="26"/>
      <c r="S586" s="26">
        <f t="shared" si="84"/>
        <v>5433.1749999999993</v>
      </c>
      <c r="T586" s="26">
        <f t="shared" si="91"/>
        <v>0</v>
      </c>
    </row>
    <row r="587" spans="1:20" ht="14.25" customHeight="1" x14ac:dyDescent="0.2">
      <c r="A587" s="167">
        <v>51000120002</v>
      </c>
      <c r="B587" s="22" t="s">
        <v>5847</v>
      </c>
      <c r="C587" s="22">
        <v>0.25</v>
      </c>
      <c r="D587" s="22">
        <v>0.34</v>
      </c>
      <c r="E587" s="24">
        <v>5433.1749999999993</v>
      </c>
      <c r="F587" s="35"/>
      <c r="G587" s="36">
        <f t="shared" si="85"/>
        <v>0</v>
      </c>
      <c r="H587" s="24">
        <f t="shared" si="89"/>
        <v>0</v>
      </c>
      <c r="I587" s="24">
        <f t="shared" si="90"/>
        <v>0</v>
      </c>
      <c r="J587" s="162"/>
      <c r="K587" s="26"/>
      <c r="L587" s="26">
        <f>IFERROR((VLOOKUP(K587,tenute!D:E,2,FALSE)),0)</f>
        <v>0</v>
      </c>
      <c r="M587" s="26"/>
      <c r="N587" s="26">
        <f>IFERROR((VLOOKUP(M587,guarnizioni!G:H,2,FALSE)),0)</f>
        <v>0</v>
      </c>
      <c r="O587" s="26"/>
      <c r="P587" s="26"/>
      <c r="Q587" s="26"/>
      <c r="R587" s="26"/>
      <c r="S587" s="26">
        <f t="shared" si="84"/>
        <v>5433.1749999999993</v>
      </c>
      <c r="T587" s="26">
        <f t="shared" si="91"/>
        <v>0</v>
      </c>
    </row>
    <row r="588" spans="1:20" ht="14.25" customHeight="1" x14ac:dyDescent="0.2">
      <c r="A588" s="167">
        <v>51000180001</v>
      </c>
      <c r="B588" s="22" t="s">
        <v>5848</v>
      </c>
      <c r="C588" s="22">
        <v>0.37</v>
      </c>
      <c r="D588" s="22">
        <v>0.5</v>
      </c>
      <c r="E588" s="24">
        <v>5558.789499999999</v>
      </c>
      <c r="F588" s="35"/>
      <c r="G588" s="36">
        <f t="shared" si="85"/>
        <v>0</v>
      </c>
      <c r="H588" s="24">
        <f t="shared" si="89"/>
        <v>0</v>
      </c>
      <c r="I588" s="24">
        <f t="shared" si="90"/>
        <v>0</v>
      </c>
      <c r="J588" s="162"/>
      <c r="K588" s="26"/>
      <c r="L588" s="26">
        <f>IFERROR((VLOOKUP(K588,tenute!D:E,2,FALSE)),0)</f>
        <v>0</v>
      </c>
      <c r="M588" s="26"/>
      <c r="N588" s="26">
        <f>IFERROR((VLOOKUP(M588,guarnizioni!G:H,2,FALSE)),0)</f>
        <v>0</v>
      </c>
      <c r="O588" s="26"/>
      <c r="P588" s="26"/>
      <c r="Q588" s="26"/>
      <c r="R588" s="26"/>
      <c r="S588" s="26">
        <f t="shared" si="84"/>
        <v>5558.789499999999</v>
      </c>
      <c r="T588" s="26">
        <f t="shared" si="91"/>
        <v>0</v>
      </c>
    </row>
    <row r="589" spans="1:20" ht="14.25" customHeight="1" x14ac:dyDescent="0.2">
      <c r="A589" s="167">
        <v>51000220001</v>
      </c>
      <c r="B589" s="22" t="s">
        <v>5849</v>
      </c>
      <c r="C589" s="22">
        <v>0.37</v>
      </c>
      <c r="D589" s="22">
        <v>0.5</v>
      </c>
      <c r="E589" s="24">
        <v>5558.789499999999</v>
      </c>
      <c r="F589" s="35"/>
      <c r="G589" s="36">
        <f t="shared" si="85"/>
        <v>0</v>
      </c>
      <c r="H589" s="24">
        <f t="shared" si="89"/>
        <v>0</v>
      </c>
      <c r="I589" s="24">
        <f t="shared" si="90"/>
        <v>0</v>
      </c>
      <c r="J589" s="162"/>
      <c r="K589" s="26"/>
      <c r="L589" s="26">
        <f>IFERROR((VLOOKUP(K589,tenute!D:E,2,FALSE)),0)</f>
        <v>0</v>
      </c>
      <c r="M589" s="26"/>
      <c r="N589" s="26">
        <f>IFERROR((VLOOKUP(M589,guarnizioni!G:H,2,FALSE)),0)</f>
        <v>0</v>
      </c>
      <c r="O589" s="26"/>
      <c r="P589" s="26"/>
      <c r="Q589" s="26"/>
      <c r="R589" s="26"/>
      <c r="S589" s="26">
        <f t="shared" si="84"/>
        <v>5558.789499999999</v>
      </c>
      <c r="T589" s="26">
        <f t="shared" si="91"/>
        <v>0</v>
      </c>
    </row>
    <row r="590" spans="1:20" ht="14.25" customHeight="1" x14ac:dyDescent="0.2">
      <c r="A590" s="167">
        <v>51000280001</v>
      </c>
      <c r="B590" s="22" t="s">
        <v>5850</v>
      </c>
      <c r="C590" s="22">
        <v>0.55000000000000004</v>
      </c>
      <c r="D590" s="22">
        <v>0.75</v>
      </c>
      <c r="E590" s="24">
        <v>6133.2374999999993</v>
      </c>
      <c r="F590" s="35"/>
      <c r="G590" s="36">
        <f t="shared" si="85"/>
        <v>0</v>
      </c>
      <c r="H590" s="24">
        <f t="shared" si="89"/>
        <v>0</v>
      </c>
      <c r="I590" s="24">
        <f t="shared" si="90"/>
        <v>0</v>
      </c>
      <c r="J590" s="162"/>
      <c r="K590" s="26"/>
      <c r="L590" s="26">
        <f>IFERROR((VLOOKUP(K590,tenute!D:E,2,FALSE)),0)</f>
        <v>0</v>
      </c>
      <c r="M590" s="26"/>
      <c r="N590" s="26">
        <f>IFERROR((VLOOKUP(M590,guarnizioni!G:H,2,FALSE)),0)</f>
        <v>0</v>
      </c>
      <c r="O590" s="26"/>
      <c r="P590" s="26"/>
      <c r="Q590" s="26"/>
      <c r="R590" s="26"/>
      <c r="S590" s="26">
        <f t="shared" si="84"/>
        <v>6133.2374999999993</v>
      </c>
      <c r="T590" s="26">
        <f t="shared" si="91"/>
        <v>0</v>
      </c>
    </row>
    <row r="591" spans="1:20" ht="14.25" customHeight="1" x14ac:dyDescent="0.2">
      <c r="A591" s="167">
        <v>51000320001</v>
      </c>
      <c r="B591" s="22" t="s">
        <v>5851</v>
      </c>
      <c r="C591" s="22">
        <v>0.75</v>
      </c>
      <c r="D591" s="22">
        <v>1</v>
      </c>
      <c r="E591" s="24">
        <v>6168.5079999999998</v>
      </c>
      <c r="F591" s="35"/>
      <c r="G591" s="36">
        <f t="shared" si="85"/>
        <v>0</v>
      </c>
      <c r="H591" s="24">
        <f t="shared" si="89"/>
        <v>0</v>
      </c>
      <c r="I591" s="24">
        <f t="shared" si="90"/>
        <v>0</v>
      </c>
      <c r="J591" s="162"/>
      <c r="K591" s="26"/>
      <c r="L591" s="26">
        <f>IFERROR((VLOOKUP(K591,tenute!D:E,2,FALSE)),0)</f>
        <v>0</v>
      </c>
      <c r="M591" s="26"/>
      <c r="N591" s="26">
        <f>IFERROR((VLOOKUP(M591,guarnizioni!G:H,2,FALSE)),0)</f>
        <v>0</v>
      </c>
      <c r="O591" s="26"/>
      <c r="P591" s="26"/>
      <c r="Q591" s="26"/>
      <c r="R591" s="26"/>
      <c r="S591" s="26">
        <f t="shared" si="84"/>
        <v>6168.5079999999998</v>
      </c>
      <c r="T591" s="26">
        <f t="shared" si="91"/>
        <v>0</v>
      </c>
    </row>
    <row r="592" spans="1:20" ht="14.25" customHeight="1" x14ac:dyDescent="0.2">
      <c r="A592" s="167">
        <v>51000480001</v>
      </c>
      <c r="B592" s="22" t="s">
        <v>5852</v>
      </c>
      <c r="C592" s="22">
        <v>0.37</v>
      </c>
      <c r="D592" s="22">
        <v>0.5</v>
      </c>
      <c r="E592" s="24">
        <v>5763.4</v>
      </c>
      <c r="F592" s="35"/>
      <c r="G592" s="36">
        <f t="shared" si="85"/>
        <v>0</v>
      </c>
      <c r="H592" s="24">
        <f t="shared" si="89"/>
        <v>0</v>
      </c>
      <c r="I592" s="24">
        <f t="shared" si="90"/>
        <v>0</v>
      </c>
      <c r="J592" s="162"/>
      <c r="K592" s="26"/>
      <c r="L592" s="26">
        <f>IFERROR((VLOOKUP(K592,tenute!D:E,2,FALSE)),0)</f>
        <v>0</v>
      </c>
      <c r="M592" s="26"/>
      <c r="N592" s="26">
        <f>IFERROR((VLOOKUP(M592,guarnizioni!G:H,2,FALSE)),0)</f>
        <v>0</v>
      </c>
      <c r="O592" s="26"/>
      <c r="P592" s="26"/>
      <c r="Q592" s="26"/>
      <c r="R592" s="26"/>
      <c r="S592" s="26">
        <f t="shared" si="84"/>
        <v>5763.4</v>
      </c>
      <c r="T592" s="26">
        <f t="shared" si="91"/>
        <v>0</v>
      </c>
    </row>
    <row r="593" spans="1:20" ht="14.25" customHeight="1" x14ac:dyDescent="0.2">
      <c r="A593" s="167">
        <v>51000520001</v>
      </c>
      <c r="B593" s="22" t="s">
        <v>5853</v>
      </c>
      <c r="C593" s="22">
        <v>0.55000000000000004</v>
      </c>
      <c r="D593" s="22">
        <v>0.75</v>
      </c>
      <c r="E593" s="24">
        <v>5830.22</v>
      </c>
      <c r="F593" s="35"/>
      <c r="G593" s="36">
        <f t="shared" si="85"/>
        <v>0</v>
      </c>
      <c r="H593" s="24">
        <f t="shared" si="89"/>
        <v>0</v>
      </c>
      <c r="I593" s="24">
        <f t="shared" si="90"/>
        <v>0</v>
      </c>
      <c r="J593" s="162"/>
      <c r="K593" s="26"/>
      <c r="L593" s="26">
        <f>IFERROR((VLOOKUP(K593,tenute!D:E,2,FALSE)),0)</f>
        <v>0</v>
      </c>
      <c r="M593" s="26"/>
      <c r="N593" s="26">
        <f>IFERROR((VLOOKUP(M593,guarnizioni!G:H,2,FALSE)),0)</f>
        <v>0</v>
      </c>
      <c r="O593" s="26"/>
      <c r="P593" s="26"/>
      <c r="Q593" s="26"/>
      <c r="R593" s="26"/>
      <c r="S593" s="26">
        <f t="shared" si="84"/>
        <v>5830.22</v>
      </c>
      <c r="T593" s="26">
        <f t="shared" si="91"/>
        <v>0</v>
      </c>
    </row>
    <row r="594" spans="1:20" ht="14.25" customHeight="1" x14ac:dyDescent="0.2">
      <c r="A594" s="167">
        <v>51000560001</v>
      </c>
      <c r="B594" s="22" t="s">
        <v>5854</v>
      </c>
      <c r="C594" s="22">
        <v>0.75</v>
      </c>
      <c r="D594" s="22">
        <v>1</v>
      </c>
      <c r="E594" s="24">
        <v>5865.47</v>
      </c>
      <c r="F594" s="35"/>
      <c r="G594" s="36">
        <f t="shared" si="85"/>
        <v>0</v>
      </c>
      <c r="H594" s="24">
        <f t="shared" si="89"/>
        <v>0</v>
      </c>
      <c r="I594" s="24">
        <f t="shared" si="90"/>
        <v>0</v>
      </c>
      <c r="J594" s="162"/>
      <c r="K594" s="26"/>
      <c r="L594" s="26">
        <f>IFERROR((VLOOKUP(K594,tenute!D:E,2,FALSE)),0)</f>
        <v>0</v>
      </c>
      <c r="M594" s="26"/>
      <c r="N594" s="26">
        <f>IFERROR((VLOOKUP(M594,guarnizioni!G:H,2,FALSE)),0)</f>
        <v>0</v>
      </c>
      <c r="O594" s="26"/>
      <c r="P594" s="26"/>
      <c r="Q594" s="26"/>
      <c r="R594" s="26"/>
      <c r="S594" s="26">
        <f t="shared" si="84"/>
        <v>5865.47</v>
      </c>
      <c r="T594" s="26">
        <f t="shared" si="91"/>
        <v>0</v>
      </c>
    </row>
    <row r="595" spans="1:20" ht="14.25" customHeight="1" x14ac:dyDescent="0.2">
      <c r="A595" s="167">
        <v>51000620001</v>
      </c>
      <c r="B595" s="22" t="s">
        <v>5855</v>
      </c>
      <c r="C595" s="22">
        <v>1.1000000000000001</v>
      </c>
      <c r="D595" s="22">
        <v>1.5</v>
      </c>
      <c r="E595" s="24">
        <v>6763.74</v>
      </c>
      <c r="F595" s="35"/>
      <c r="G595" s="36">
        <f t="shared" si="85"/>
        <v>0</v>
      </c>
      <c r="H595" s="24">
        <f t="shared" si="89"/>
        <v>0</v>
      </c>
      <c r="I595" s="24">
        <f t="shared" si="90"/>
        <v>0</v>
      </c>
      <c r="J595" s="162"/>
      <c r="K595" s="26"/>
      <c r="L595" s="26">
        <f>IFERROR((VLOOKUP(K595,tenute!D:E,2,FALSE)),0)</f>
        <v>0</v>
      </c>
      <c r="M595" s="26"/>
      <c r="N595" s="26">
        <f>IFERROR((VLOOKUP(M595,guarnizioni!G:H,2,FALSE)),0)</f>
        <v>0</v>
      </c>
      <c r="O595" s="26"/>
      <c r="P595" s="26"/>
      <c r="Q595" s="26"/>
      <c r="R595" s="26"/>
      <c r="S595" s="26">
        <f t="shared" si="84"/>
        <v>6763.74</v>
      </c>
      <c r="T595" s="26">
        <f t="shared" si="91"/>
        <v>0</v>
      </c>
    </row>
    <row r="596" spans="1:20" ht="14.25" customHeight="1" x14ac:dyDescent="0.2">
      <c r="A596" s="167">
        <v>51000680003</v>
      </c>
      <c r="B596" s="22" t="s">
        <v>5856</v>
      </c>
      <c r="C596" s="22">
        <v>1.1000000000000001</v>
      </c>
      <c r="D596" s="22">
        <v>1.5</v>
      </c>
      <c r="E596" s="24">
        <v>6763.74</v>
      </c>
      <c r="F596" s="35"/>
      <c r="G596" s="36">
        <f t="shared" si="85"/>
        <v>0</v>
      </c>
      <c r="H596" s="24">
        <f t="shared" si="89"/>
        <v>0</v>
      </c>
      <c r="I596" s="24">
        <f t="shared" si="90"/>
        <v>0</v>
      </c>
      <c r="J596" s="162"/>
      <c r="K596" s="26"/>
      <c r="L596" s="26">
        <f>IFERROR((VLOOKUP(K596,tenute!D:E,2,FALSE)),0)</f>
        <v>0</v>
      </c>
      <c r="M596" s="26"/>
      <c r="N596" s="26">
        <f>IFERROR((VLOOKUP(M596,guarnizioni!G:H,2,FALSE)),0)</f>
        <v>0</v>
      </c>
      <c r="O596" s="26"/>
      <c r="P596" s="26"/>
      <c r="Q596" s="26"/>
      <c r="R596" s="26"/>
      <c r="S596" s="26">
        <f t="shared" si="84"/>
        <v>6763.74</v>
      </c>
      <c r="T596" s="26">
        <f t="shared" si="91"/>
        <v>0</v>
      </c>
    </row>
    <row r="597" spans="1:20" ht="14.25" customHeight="1" x14ac:dyDescent="0.2">
      <c r="A597" s="167">
        <v>51000720001</v>
      </c>
      <c r="B597" s="22" t="s">
        <v>5857</v>
      </c>
      <c r="C597" s="22">
        <v>1.5</v>
      </c>
      <c r="D597" s="22">
        <v>2</v>
      </c>
      <c r="E597" s="24">
        <v>9635.19</v>
      </c>
      <c r="F597" s="35"/>
      <c r="G597" s="36">
        <f t="shared" si="85"/>
        <v>0</v>
      </c>
      <c r="H597" s="24">
        <f t="shared" si="89"/>
        <v>0</v>
      </c>
      <c r="I597" s="24">
        <f t="shared" si="90"/>
        <v>0</v>
      </c>
      <c r="J597" s="162"/>
      <c r="K597" s="26"/>
      <c r="L597" s="26">
        <f>IFERROR((VLOOKUP(K597,tenute!D:E,2,FALSE)),0)</f>
        <v>0</v>
      </c>
      <c r="M597" s="26"/>
      <c r="N597" s="26">
        <f>IFERROR((VLOOKUP(M597,guarnizioni!G:H,2,FALSE)),0)</f>
        <v>0</v>
      </c>
      <c r="O597" s="26"/>
      <c r="P597" s="26"/>
      <c r="Q597" s="26"/>
      <c r="R597" s="26"/>
      <c r="S597" s="26">
        <f t="shared" si="84"/>
        <v>9635.19</v>
      </c>
      <c r="T597" s="26">
        <f t="shared" si="91"/>
        <v>0</v>
      </c>
    </row>
    <row r="598" spans="1:20" ht="14.25" customHeight="1" x14ac:dyDescent="0.2">
      <c r="A598" s="167">
        <v>51000760002</v>
      </c>
      <c r="B598" s="22" t="s">
        <v>5858</v>
      </c>
      <c r="C598" s="22">
        <v>2.2000000000000002</v>
      </c>
      <c r="D598" s="22">
        <v>3</v>
      </c>
      <c r="E598" s="24">
        <v>8272.49</v>
      </c>
      <c r="F598" s="35"/>
      <c r="G598" s="36">
        <f t="shared" si="85"/>
        <v>0</v>
      </c>
      <c r="H598" s="24">
        <f t="shared" si="89"/>
        <v>0</v>
      </c>
      <c r="I598" s="24">
        <f t="shared" si="90"/>
        <v>0</v>
      </c>
      <c r="J598" s="162"/>
      <c r="K598" s="26"/>
      <c r="L598" s="26">
        <f>IFERROR((VLOOKUP(K598,tenute!D:E,2,FALSE)),0)</f>
        <v>0</v>
      </c>
      <c r="M598" s="26"/>
      <c r="N598" s="26">
        <f>IFERROR((VLOOKUP(M598,guarnizioni!G:H,2,FALSE)),0)</f>
        <v>0</v>
      </c>
      <c r="O598" s="26"/>
      <c r="P598" s="26"/>
      <c r="Q598" s="26"/>
      <c r="R598" s="26"/>
      <c r="S598" s="26">
        <f t="shared" si="84"/>
        <v>8272.49</v>
      </c>
      <c r="T598" s="26">
        <f t="shared" si="91"/>
        <v>0</v>
      </c>
    </row>
    <row r="599" spans="1:20" ht="14.25" customHeight="1" x14ac:dyDescent="0.2">
      <c r="A599" s="167">
        <v>51000800002</v>
      </c>
      <c r="B599" s="22" t="s">
        <v>5859</v>
      </c>
      <c r="C599" s="22">
        <v>3</v>
      </c>
      <c r="D599" s="22">
        <v>4</v>
      </c>
      <c r="E599" s="24">
        <v>8367.83</v>
      </c>
      <c r="F599" s="35"/>
      <c r="G599" s="36">
        <f t="shared" si="85"/>
        <v>0</v>
      </c>
      <c r="H599" s="24">
        <f t="shared" si="89"/>
        <v>0</v>
      </c>
      <c r="I599" s="24">
        <f t="shared" si="90"/>
        <v>0</v>
      </c>
      <c r="J599" s="162"/>
      <c r="K599" s="26"/>
      <c r="L599" s="26">
        <f>IFERROR((VLOOKUP(K599,tenute!D:E,2,FALSE)),0)</f>
        <v>0</v>
      </c>
      <c r="M599" s="26"/>
      <c r="N599" s="26">
        <f>IFERROR((VLOOKUP(M599,guarnizioni!G:H,2,FALSE)),0)</f>
        <v>0</v>
      </c>
      <c r="O599" s="26"/>
      <c r="P599" s="26"/>
      <c r="Q599" s="26"/>
      <c r="R599" s="26"/>
      <c r="S599" s="26">
        <f t="shared" si="84"/>
        <v>8367.83</v>
      </c>
      <c r="T599" s="26">
        <f t="shared" si="91"/>
        <v>0</v>
      </c>
    </row>
    <row r="600" spans="1:20" ht="14.25" customHeight="1" x14ac:dyDescent="0.2">
      <c r="A600" s="167">
        <v>51000840001</v>
      </c>
      <c r="B600" s="22" t="s">
        <v>5860</v>
      </c>
      <c r="C600" s="22">
        <v>0.37</v>
      </c>
      <c r="D600" s="22">
        <v>0.5</v>
      </c>
      <c r="E600" s="24">
        <v>5853.8449999999993</v>
      </c>
      <c r="F600" s="35"/>
      <c r="G600" s="36">
        <f t="shared" si="85"/>
        <v>0</v>
      </c>
      <c r="H600" s="24">
        <f t="shared" si="89"/>
        <v>0</v>
      </c>
      <c r="I600" s="24">
        <f t="shared" si="90"/>
        <v>0</v>
      </c>
      <c r="J600" s="162"/>
      <c r="K600" s="26"/>
      <c r="L600" s="26">
        <f>IFERROR((VLOOKUP(K600,tenute!D:E,2,FALSE)),0)</f>
        <v>0</v>
      </c>
      <c r="M600" s="26"/>
      <c r="N600" s="26">
        <f>IFERROR((VLOOKUP(M600,guarnizioni!G:H,2,FALSE)),0)</f>
        <v>0</v>
      </c>
      <c r="O600" s="26"/>
      <c r="P600" s="26"/>
      <c r="Q600" s="26"/>
      <c r="R600" s="26"/>
      <c r="S600" s="26">
        <f t="shared" si="84"/>
        <v>5853.8449999999993</v>
      </c>
      <c r="T600" s="26">
        <f t="shared" si="91"/>
        <v>0</v>
      </c>
    </row>
    <row r="601" spans="1:20" ht="14.25" customHeight="1" x14ac:dyDescent="0.2">
      <c r="A601" s="167">
        <v>51000880001</v>
      </c>
      <c r="B601" s="22" t="s">
        <v>5861</v>
      </c>
      <c r="C601" s="22">
        <v>0.55000000000000004</v>
      </c>
      <c r="D601" s="22">
        <v>0.75</v>
      </c>
      <c r="E601" s="24">
        <v>5920.6714999999995</v>
      </c>
      <c r="F601" s="35"/>
      <c r="G601" s="36">
        <f t="shared" si="85"/>
        <v>0</v>
      </c>
      <c r="H601" s="24">
        <f t="shared" si="89"/>
        <v>0</v>
      </c>
      <c r="I601" s="24">
        <f t="shared" si="90"/>
        <v>0</v>
      </c>
      <c r="J601" s="162"/>
      <c r="K601" s="26"/>
      <c r="L601" s="26">
        <f>IFERROR((VLOOKUP(K601,tenute!D:E,2,FALSE)),0)</f>
        <v>0</v>
      </c>
      <c r="M601" s="26"/>
      <c r="N601" s="26">
        <f>IFERROR((VLOOKUP(M601,guarnizioni!G:H,2,FALSE)),0)</f>
        <v>0</v>
      </c>
      <c r="O601" s="26"/>
      <c r="P601" s="26"/>
      <c r="Q601" s="26"/>
      <c r="R601" s="26"/>
      <c r="S601" s="26">
        <f t="shared" si="84"/>
        <v>5920.6714999999995</v>
      </c>
      <c r="T601" s="26">
        <f t="shared" si="91"/>
        <v>0</v>
      </c>
    </row>
    <row r="602" spans="1:20" ht="14.25" customHeight="1" x14ac:dyDescent="0.2">
      <c r="A602" s="167">
        <v>51000920001</v>
      </c>
      <c r="B602" s="22" t="s">
        <v>5862</v>
      </c>
      <c r="C602" s="22">
        <v>0.75</v>
      </c>
      <c r="D602" s="22">
        <v>1</v>
      </c>
      <c r="E602" s="24">
        <v>5955.9074999999993</v>
      </c>
      <c r="F602" s="35"/>
      <c r="G602" s="36">
        <f t="shared" si="85"/>
        <v>0</v>
      </c>
      <c r="H602" s="24">
        <f t="shared" si="89"/>
        <v>0</v>
      </c>
      <c r="I602" s="24">
        <f t="shared" si="90"/>
        <v>0</v>
      </c>
      <c r="J602" s="162"/>
      <c r="K602" s="26"/>
      <c r="L602" s="26">
        <f>IFERROR((VLOOKUP(K602,tenute!D:E,2,FALSE)),0)</f>
        <v>0</v>
      </c>
      <c r="M602" s="26"/>
      <c r="N602" s="26">
        <f>IFERROR((VLOOKUP(M602,guarnizioni!G:H,2,FALSE)),0)</f>
        <v>0</v>
      </c>
      <c r="O602" s="26"/>
      <c r="P602" s="26"/>
      <c r="Q602" s="26"/>
      <c r="R602" s="26"/>
      <c r="S602" s="26">
        <f t="shared" si="84"/>
        <v>5955.9074999999993</v>
      </c>
      <c r="T602" s="26">
        <f t="shared" si="91"/>
        <v>0</v>
      </c>
    </row>
    <row r="603" spans="1:20" ht="14.25" customHeight="1" x14ac:dyDescent="0.2">
      <c r="A603" s="167" t="s">
        <v>5979</v>
      </c>
      <c r="B603" s="22" t="s">
        <v>5863</v>
      </c>
      <c r="C603" s="22">
        <v>0.75</v>
      </c>
      <c r="D603" s="22">
        <v>1</v>
      </c>
      <c r="E603" s="24">
        <v>5955.91</v>
      </c>
      <c r="F603" s="35"/>
      <c r="G603" s="36">
        <f t="shared" si="85"/>
        <v>0</v>
      </c>
      <c r="H603" s="24">
        <f t="shared" si="89"/>
        <v>0</v>
      </c>
      <c r="I603" s="24">
        <f t="shared" si="90"/>
        <v>0</v>
      </c>
      <c r="J603" s="162"/>
      <c r="K603" s="26"/>
      <c r="L603" s="26">
        <f>IFERROR((VLOOKUP(K603,tenute!D:E,2,FALSE)),0)</f>
        <v>0</v>
      </c>
      <c r="M603" s="26"/>
      <c r="N603" s="26">
        <f>IFERROR((VLOOKUP(M603,guarnizioni!G:H,2,FALSE)),0)</f>
        <v>0</v>
      </c>
      <c r="O603" s="26"/>
      <c r="P603" s="26"/>
      <c r="Q603" s="26"/>
      <c r="R603" s="26"/>
      <c r="S603" s="26">
        <f t="shared" si="84"/>
        <v>5955.91</v>
      </c>
      <c r="T603" s="26">
        <f t="shared" si="91"/>
        <v>0</v>
      </c>
    </row>
    <row r="604" spans="1:20" ht="14.25" customHeight="1" x14ac:dyDescent="0.2">
      <c r="A604" s="167">
        <v>51000960001</v>
      </c>
      <c r="B604" s="22" t="s">
        <v>5864</v>
      </c>
      <c r="C604" s="22">
        <v>1.1000000000000001</v>
      </c>
      <c r="D604" s="22">
        <v>1.5</v>
      </c>
      <c r="E604" s="24">
        <v>6572.2154999999993</v>
      </c>
      <c r="F604" s="35"/>
      <c r="G604" s="36">
        <f t="shared" si="85"/>
        <v>0</v>
      </c>
      <c r="H604" s="24">
        <f t="shared" si="89"/>
        <v>0</v>
      </c>
      <c r="I604" s="24">
        <f t="shared" si="90"/>
        <v>0</v>
      </c>
      <c r="J604" s="162"/>
      <c r="K604" s="26"/>
      <c r="L604" s="26">
        <f>IFERROR((VLOOKUP(K604,tenute!D:E,2,FALSE)),0)</f>
        <v>0</v>
      </c>
      <c r="M604" s="26"/>
      <c r="N604" s="26">
        <f>IFERROR((VLOOKUP(M604,guarnizioni!G:H,2,FALSE)),0)</f>
        <v>0</v>
      </c>
      <c r="O604" s="26"/>
      <c r="P604" s="26"/>
      <c r="Q604" s="26"/>
      <c r="R604" s="26"/>
      <c r="S604" s="26">
        <f t="shared" si="84"/>
        <v>6572.2154999999993</v>
      </c>
      <c r="T604" s="26">
        <f t="shared" si="91"/>
        <v>0</v>
      </c>
    </row>
    <row r="605" spans="1:20" ht="14.25" customHeight="1" x14ac:dyDescent="0.2">
      <c r="A605" s="167">
        <v>51001000001</v>
      </c>
      <c r="B605" s="22" t="s">
        <v>5865</v>
      </c>
      <c r="C605" s="22">
        <v>1.1000000000000001</v>
      </c>
      <c r="D605" s="22">
        <v>1.5</v>
      </c>
      <c r="E605" s="24">
        <v>6572.2154999999993</v>
      </c>
      <c r="F605" s="35"/>
      <c r="G605" s="36">
        <f t="shared" si="85"/>
        <v>0</v>
      </c>
      <c r="H605" s="24">
        <f t="shared" si="89"/>
        <v>0</v>
      </c>
      <c r="I605" s="24">
        <f t="shared" si="90"/>
        <v>0</v>
      </c>
      <c r="J605" s="162"/>
      <c r="K605" s="26"/>
      <c r="L605" s="26">
        <f>IFERROR((VLOOKUP(K605,tenute!D:E,2,FALSE)),0)</f>
        <v>0</v>
      </c>
      <c r="M605" s="26"/>
      <c r="N605" s="26">
        <f>IFERROR((VLOOKUP(M605,guarnizioni!G:H,2,FALSE)),0)</f>
        <v>0</v>
      </c>
      <c r="O605" s="26"/>
      <c r="P605" s="26"/>
      <c r="Q605" s="26"/>
      <c r="R605" s="26"/>
      <c r="S605" s="26">
        <f t="shared" si="84"/>
        <v>6572.2154999999993</v>
      </c>
      <c r="T605" s="26">
        <f t="shared" si="91"/>
        <v>0</v>
      </c>
    </row>
    <row r="606" spans="1:20" ht="14.25" customHeight="1" x14ac:dyDescent="0.2">
      <c r="A606" s="167">
        <v>51001020001</v>
      </c>
      <c r="B606" s="22" t="s">
        <v>5866</v>
      </c>
      <c r="C606" s="22">
        <v>1.1000000000000001</v>
      </c>
      <c r="D606" s="22">
        <v>1.5</v>
      </c>
      <c r="E606" s="24">
        <v>7008.8474999999989</v>
      </c>
      <c r="F606" s="35"/>
      <c r="G606" s="36">
        <f t="shared" si="85"/>
        <v>0</v>
      </c>
      <c r="H606" s="24">
        <f t="shared" si="89"/>
        <v>0</v>
      </c>
      <c r="I606" s="24">
        <f t="shared" si="90"/>
        <v>0</v>
      </c>
      <c r="J606" s="162"/>
      <c r="K606" s="26"/>
      <c r="L606" s="26">
        <f>IFERROR((VLOOKUP(K606,tenute!D:E,2,FALSE)),0)</f>
        <v>0</v>
      </c>
      <c r="M606" s="26"/>
      <c r="N606" s="26">
        <f>IFERROR((VLOOKUP(M606,guarnizioni!G:H,2,FALSE)),0)</f>
        <v>0</v>
      </c>
      <c r="O606" s="26"/>
      <c r="P606" s="26"/>
      <c r="Q606" s="26"/>
      <c r="R606" s="26"/>
      <c r="S606" s="26">
        <f t="shared" si="84"/>
        <v>7008.8474999999989</v>
      </c>
      <c r="T606" s="26">
        <f t="shared" si="91"/>
        <v>0</v>
      </c>
    </row>
    <row r="607" spans="1:20" ht="14.25" customHeight="1" x14ac:dyDescent="0.2">
      <c r="A607" s="167">
        <v>51001060001</v>
      </c>
      <c r="B607" s="22" t="s">
        <v>5867</v>
      </c>
      <c r="C607" s="22">
        <v>1.5</v>
      </c>
      <c r="D607" s="22">
        <v>2</v>
      </c>
      <c r="E607" s="24">
        <v>7097.5584999999992</v>
      </c>
      <c r="F607" s="35"/>
      <c r="G607" s="36">
        <f t="shared" si="85"/>
        <v>0</v>
      </c>
      <c r="H607" s="24">
        <f t="shared" si="89"/>
        <v>0</v>
      </c>
      <c r="I607" s="24">
        <f t="shared" si="90"/>
        <v>0</v>
      </c>
      <c r="J607" s="162"/>
      <c r="K607" s="26"/>
      <c r="L607" s="26">
        <f>IFERROR((VLOOKUP(K607,tenute!D:E,2,FALSE)),0)</f>
        <v>0</v>
      </c>
      <c r="M607" s="26"/>
      <c r="N607" s="26">
        <f>IFERROR((VLOOKUP(M607,guarnizioni!G:H,2,FALSE)),0)</f>
        <v>0</v>
      </c>
      <c r="O607" s="26"/>
      <c r="P607" s="26"/>
      <c r="Q607" s="26"/>
      <c r="R607" s="26"/>
      <c r="S607" s="26">
        <f t="shared" si="84"/>
        <v>7097.5584999999992</v>
      </c>
      <c r="T607" s="26">
        <f t="shared" si="91"/>
        <v>0</v>
      </c>
    </row>
    <row r="608" spans="1:20" ht="14.25" customHeight="1" x14ac:dyDescent="0.2">
      <c r="A608" s="167">
        <v>51001100001</v>
      </c>
      <c r="B608" s="22" t="s">
        <v>5868</v>
      </c>
      <c r="C608" s="22">
        <v>2.2000000000000002</v>
      </c>
      <c r="D608" s="22">
        <v>3</v>
      </c>
      <c r="E608" s="24">
        <v>7370.1084999999994</v>
      </c>
      <c r="F608" s="35"/>
      <c r="G608" s="36">
        <f t="shared" si="85"/>
        <v>0</v>
      </c>
      <c r="H608" s="24">
        <f t="shared" si="89"/>
        <v>0</v>
      </c>
      <c r="I608" s="24">
        <f t="shared" si="90"/>
        <v>0</v>
      </c>
      <c r="J608" s="162"/>
      <c r="K608" s="26"/>
      <c r="L608" s="26">
        <f>IFERROR((VLOOKUP(K608,tenute!D:E,2,FALSE)),0)</f>
        <v>0</v>
      </c>
      <c r="M608" s="26"/>
      <c r="N608" s="26">
        <f>IFERROR((VLOOKUP(M608,guarnizioni!G:H,2,FALSE)),0)</f>
        <v>0</v>
      </c>
      <c r="O608" s="26"/>
      <c r="P608" s="26"/>
      <c r="Q608" s="26"/>
      <c r="R608" s="26"/>
      <c r="S608" s="26">
        <f t="shared" si="84"/>
        <v>7370.1084999999994</v>
      </c>
      <c r="T608" s="26">
        <f t="shared" si="91"/>
        <v>0</v>
      </c>
    </row>
    <row r="609" spans="1:20" ht="14.25" customHeight="1" x14ac:dyDescent="0.2">
      <c r="A609" s="167">
        <v>51001140101</v>
      </c>
      <c r="B609" s="22" t="s">
        <v>5869</v>
      </c>
      <c r="C609" s="22">
        <v>2.2000000000000002</v>
      </c>
      <c r="D609" s="22">
        <v>3</v>
      </c>
      <c r="E609" s="24">
        <v>8613.6264999999985</v>
      </c>
      <c r="F609" s="35"/>
      <c r="G609" s="36">
        <f t="shared" si="85"/>
        <v>0</v>
      </c>
      <c r="H609" s="24">
        <f t="shared" si="89"/>
        <v>0</v>
      </c>
      <c r="I609" s="24">
        <f t="shared" si="90"/>
        <v>0</v>
      </c>
      <c r="J609" s="162"/>
      <c r="K609" s="26"/>
      <c r="L609" s="26">
        <f>IFERROR((VLOOKUP(K609,tenute!D:E,2,FALSE)),0)</f>
        <v>0</v>
      </c>
      <c r="M609" s="26"/>
      <c r="N609" s="26">
        <f>IFERROR((VLOOKUP(M609,guarnizioni!G:H,2,FALSE)),0)</f>
        <v>0</v>
      </c>
      <c r="O609" s="26"/>
      <c r="P609" s="26"/>
      <c r="Q609" s="26"/>
      <c r="R609" s="26"/>
      <c r="S609" s="26">
        <f t="shared" ref="S609:S673" si="92">E609+L609+N609+P609+R609</f>
        <v>8613.6264999999985</v>
      </c>
      <c r="T609" s="26">
        <f t="shared" si="91"/>
        <v>0</v>
      </c>
    </row>
    <row r="610" spans="1:20" ht="14.25" customHeight="1" x14ac:dyDescent="0.2">
      <c r="A610" s="167">
        <v>51001140001</v>
      </c>
      <c r="B610" s="22" t="s">
        <v>5870</v>
      </c>
      <c r="C610" s="22">
        <v>2.2000000000000002</v>
      </c>
      <c r="D610" s="22">
        <v>3</v>
      </c>
      <c r="E610" s="24">
        <v>8613.6264999999985</v>
      </c>
      <c r="F610" s="35"/>
      <c r="G610" s="36">
        <f t="shared" si="85"/>
        <v>0</v>
      </c>
      <c r="H610" s="24">
        <f t="shared" si="89"/>
        <v>0</v>
      </c>
      <c r="I610" s="24">
        <f t="shared" si="90"/>
        <v>0</v>
      </c>
      <c r="J610" s="162"/>
      <c r="K610" s="26"/>
      <c r="L610" s="26">
        <f>IFERROR((VLOOKUP(K610,tenute!D:E,2,FALSE)),0)</f>
        <v>0</v>
      </c>
      <c r="M610" s="26"/>
      <c r="N610" s="26">
        <f>IFERROR((VLOOKUP(M610,guarnizioni!G:H,2,FALSE)),0)</f>
        <v>0</v>
      </c>
      <c r="O610" s="26"/>
      <c r="P610" s="26"/>
      <c r="Q610" s="26"/>
      <c r="R610" s="26"/>
      <c r="S610" s="26">
        <f t="shared" si="92"/>
        <v>8613.6264999999985</v>
      </c>
      <c r="T610" s="26">
        <f t="shared" si="91"/>
        <v>0</v>
      </c>
    </row>
    <row r="611" spans="1:20" ht="14.25" customHeight="1" x14ac:dyDescent="0.2">
      <c r="A611" s="167">
        <v>51001180001</v>
      </c>
      <c r="B611" s="22" t="s">
        <v>5871</v>
      </c>
      <c r="C611" s="22">
        <v>3</v>
      </c>
      <c r="D611" s="22">
        <v>4</v>
      </c>
      <c r="E611" s="24">
        <v>8708.973</v>
      </c>
      <c r="F611" s="35"/>
      <c r="G611" s="36">
        <f t="shared" si="85"/>
        <v>0</v>
      </c>
      <c r="H611" s="24">
        <f t="shared" si="89"/>
        <v>0</v>
      </c>
      <c r="I611" s="24">
        <f t="shared" si="90"/>
        <v>0</v>
      </c>
      <c r="J611" s="162"/>
      <c r="K611" s="26"/>
      <c r="L611" s="26">
        <f>IFERROR((VLOOKUP(K611,tenute!D:E,2,FALSE)),0)</f>
        <v>0</v>
      </c>
      <c r="M611" s="26"/>
      <c r="N611" s="26">
        <f>IFERROR((VLOOKUP(M611,guarnizioni!G:H,2,FALSE)),0)</f>
        <v>0</v>
      </c>
      <c r="O611" s="26"/>
      <c r="P611" s="26"/>
      <c r="Q611" s="26"/>
      <c r="R611" s="26"/>
      <c r="S611" s="26">
        <f t="shared" si="92"/>
        <v>8708.973</v>
      </c>
      <c r="T611" s="26">
        <f t="shared" si="91"/>
        <v>0</v>
      </c>
    </row>
    <row r="612" spans="1:20" ht="14.25" customHeight="1" x14ac:dyDescent="0.2">
      <c r="A612" s="167">
        <v>51001220001</v>
      </c>
      <c r="B612" s="22" t="s">
        <v>5872</v>
      </c>
      <c r="C612" s="22">
        <v>4</v>
      </c>
      <c r="D612" s="22">
        <v>5.5</v>
      </c>
      <c r="E612" s="24">
        <v>8875.4814999999999</v>
      </c>
      <c r="F612" s="35"/>
      <c r="G612" s="36">
        <f t="shared" si="85"/>
        <v>0</v>
      </c>
      <c r="H612" s="24">
        <f t="shared" si="89"/>
        <v>0</v>
      </c>
      <c r="I612" s="24">
        <f t="shared" si="90"/>
        <v>0</v>
      </c>
      <c r="J612" s="162"/>
      <c r="K612" s="26"/>
      <c r="L612" s="26">
        <f>IFERROR((VLOOKUP(K612,tenute!D:E,2,FALSE)),0)</f>
        <v>0</v>
      </c>
      <c r="M612" s="26"/>
      <c r="N612" s="26">
        <f>IFERROR((VLOOKUP(M612,guarnizioni!G:H,2,FALSE)),0)</f>
        <v>0</v>
      </c>
      <c r="O612" s="26"/>
      <c r="P612" s="26"/>
      <c r="Q612" s="26"/>
      <c r="R612" s="26"/>
      <c r="S612" s="26">
        <f t="shared" si="92"/>
        <v>8875.4814999999999</v>
      </c>
      <c r="T612" s="26">
        <f t="shared" si="91"/>
        <v>0</v>
      </c>
    </row>
    <row r="613" spans="1:20" ht="14.25" customHeight="1" x14ac:dyDescent="0.2">
      <c r="A613" s="167">
        <v>51001261001</v>
      </c>
      <c r="B613" s="22" t="s">
        <v>5873</v>
      </c>
      <c r="C613" s="22">
        <v>0.75</v>
      </c>
      <c r="D613" s="22">
        <v>1</v>
      </c>
      <c r="E613" s="24">
        <v>6654.5784999999996</v>
      </c>
      <c r="F613" s="35"/>
      <c r="G613" s="36">
        <f t="shared" si="85"/>
        <v>0</v>
      </c>
      <c r="H613" s="24">
        <f t="shared" si="89"/>
        <v>0</v>
      </c>
      <c r="I613" s="24">
        <f t="shared" si="90"/>
        <v>0</v>
      </c>
      <c r="J613" s="162"/>
      <c r="K613" s="26"/>
      <c r="L613" s="26">
        <f>IFERROR((VLOOKUP(K613,tenute!D:E,2,FALSE)),0)</f>
        <v>0</v>
      </c>
      <c r="M613" s="26"/>
      <c r="N613" s="26">
        <f>IFERROR((VLOOKUP(M613,guarnizioni!G:H,2,FALSE)),0)</f>
        <v>0</v>
      </c>
      <c r="O613" s="26"/>
      <c r="P613" s="26"/>
      <c r="Q613" s="26"/>
      <c r="R613" s="26"/>
      <c r="S613" s="26">
        <f t="shared" si="92"/>
        <v>6654.5784999999996</v>
      </c>
      <c r="T613" s="26">
        <f t="shared" si="91"/>
        <v>0</v>
      </c>
    </row>
    <row r="614" spans="1:20" ht="14.25" customHeight="1" x14ac:dyDescent="0.2">
      <c r="A614" s="167">
        <v>51001301001</v>
      </c>
      <c r="B614" s="22" t="s">
        <v>5874</v>
      </c>
      <c r="C614" s="22">
        <v>0.75</v>
      </c>
      <c r="D614" s="22">
        <v>1</v>
      </c>
      <c r="E614" s="24">
        <v>6654.5784999999996</v>
      </c>
      <c r="F614" s="35"/>
      <c r="G614" s="36">
        <f t="shared" si="85"/>
        <v>0</v>
      </c>
      <c r="H614" s="24">
        <f t="shared" si="89"/>
        <v>0</v>
      </c>
      <c r="I614" s="24">
        <f t="shared" si="90"/>
        <v>0</v>
      </c>
      <c r="J614" s="162"/>
      <c r="K614" s="26"/>
      <c r="L614" s="26">
        <f>IFERROR((VLOOKUP(K614,tenute!D:E,2,FALSE)),0)</f>
        <v>0</v>
      </c>
      <c r="M614" s="26"/>
      <c r="N614" s="26">
        <f>IFERROR((VLOOKUP(M614,guarnizioni!G:H,2,FALSE)),0)</f>
        <v>0</v>
      </c>
      <c r="O614" s="26"/>
      <c r="P614" s="26"/>
      <c r="Q614" s="26"/>
      <c r="R614" s="26"/>
      <c r="S614" s="26">
        <f t="shared" si="92"/>
        <v>6654.5784999999996</v>
      </c>
      <c r="T614" s="26">
        <f t="shared" si="91"/>
        <v>0</v>
      </c>
    </row>
    <row r="615" spans="1:20" ht="14.25" customHeight="1" x14ac:dyDescent="0.2">
      <c r="A615" s="167">
        <v>51001341001</v>
      </c>
      <c r="B615" s="22" t="s">
        <v>5875</v>
      </c>
      <c r="C615" s="22">
        <v>1.1000000000000001</v>
      </c>
      <c r="D615" s="22">
        <v>1.5</v>
      </c>
      <c r="E615" s="24">
        <v>6732.1689999999999</v>
      </c>
      <c r="F615" s="35"/>
      <c r="G615" s="36">
        <f t="shared" si="85"/>
        <v>0</v>
      </c>
      <c r="H615" s="24">
        <f t="shared" si="89"/>
        <v>0</v>
      </c>
      <c r="I615" s="24">
        <f t="shared" si="90"/>
        <v>0</v>
      </c>
      <c r="J615" s="162"/>
      <c r="K615" s="26"/>
      <c r="L615" s="26">
        <f>IFERROR((VLOOKUP(K615,tenute!D:E,2,FALSE)),0)</f>
        <v>0</v>
      </c>
      <c r="M615" s="26"/>
      <c r="N615" s="26">
        <f>IFERROR((VLOOKUP(M615,guarnizioni!G:H,2,FALSE)),0)</f>
        <v>0</v>
      </c>
      <c r="O615" s="26"/>
      <c r="P615" s="26"/>
      <c r="Q615" s="26"/>
      <c r="R615" s="26"/>
      <c r="S615" s="26">
        <f t="shared" si="92"/>
        <v>6732.1689999999999</v>
      </c>
      <c r="T615" s="26">
        <f t="shared" si="91"/>
        <v>0</v>
      </c>
    </row>
    <row r="616" spans="1:20" ht="14.25" customHeight="1" x14ac:dyDescent="0.2">
      <c r="A616" s="167">
        <v>51001421001</v>
      </c>
      <c r="B616" s="22" t="s">
        <v>5876</v>
      </c>
      <c r="C616" s="22">
        <v>1.1000000000000001</v>
      </c>
      <c r="D616" s="22">
        <v>1.5</v>
      </c>
      <c r="E616" s="24">
        <v>6784.1949999999997</v>
      </c>
      <c r="F616" s="35"/>
      <c r="G616" s="36">
        <f t="shared" si="85"/>
        <v>0</v>
      </c>
      <c r="H616" s="24">
        <f t="shared" si="89"/>
        <v>0</v>
      </c>
      <c r="I616" s="24">
        <f t="shared" si="90"/>
        <v>0</v>
      </c>
      <c r="J616" s="162"/>
      <c r="K616" s="26"/>
      <c r="L616" s="26">
        <f>IFERROR((VLOOKUP(K616,tenute!D:E,2,FALSE)),0)</f>
        <v>0</v>
      </c>
      <c r="M616" s="26"/>
      <c r="N616" s="26">
        <f>IFERROR((VLOOKUP(M616,guarnizioni!G:H,2,FALSE)),0)</f>
        <v>0</v>
      </c>
      <c r="O616" s="26"/>
      <c r="P616" s="26"/>
      <c r="Q616" s="26"/>
      <c r="R616" s="26"/>
      <c r="S616" s="26">
        <f t="shared" si="92"/>
        <v>6784.1949999999997</v>
      </c>
      <c r="T616" s="26">
        <f t="shared" si="91"/>
        <v>0</v>
      </c>
    </row>
    <row r="617" spans="1:20" ht="14.25" customHeight="1" x14ac:dyDescent="0.2">
      <c r="A617" s="167">
        <v>51001461001</v>
      </c>
      <c r="B617" s="22" t="s">
        <v>5877</v>
      </c>
      <c r="C617" s="22">
        <v>1.1000000000000001</v>
      </c>
      <c r="D617" s="22">
        <v>1.5</v>
      </c>
      <c r="E617" s="24">
        <v>6784.1949999999997</v>
      </c>
      <c r="F617" s="35"/>
      <c r="G617" s="36">
        <f t="shared" si="85"/>
        <v>0</v>
      </c>
      <c r="H617" s="24">
        <f t="shared" si="89"/>
        <v>0</v>
      </c>
      <c r="I617" s="24">
        <f t="shared" si="90"/>
        <v>0</v>
      </c>
      <c r="J617" s="162"/>
      <c r="K617" s="26"/>
      <c r="L617" s="26">
        <f>IFERROR((VLOOKUP(K617,tenute!D:E,2,FALSE)),0)</f>
        <v>0</v>
      </c>
      <c r="M617" s="26"/>
      <c r="N617" s="26">
        <f>IFERROR((VLOOKUP(M617,guarnizioni!G:H,2,FALSE)),0)</f>
        <v>0</v>
      </c>
      <c r="O617" s="26"/>
      <c r="P617" s="26"/>
      <c r="Q617" s="26"/>
      <c r="R617" s="26"/>
      <c r="S617" s="26">
        <f t="shared" si="92"/>
        <v>6784.1949999999997</v>
      </c>
      <c r="T617" s="26">
        <f t="shared" si="91"/>
        <v>0</v>
      </c>
    </row>
    <row r="618" spans="1:20" ht="14.25" customHeight="1" x14ac:dyDescent="0.2">
      <c r="A618" s="167">
        <v>51001501001</v>
      </c>
      <c r="B618" s="22" t="s">
        <v>5878</v>
      </c>
      <c r="C618" s="22">
        <v>1.5</v>
      </c>
      <c r="D618" s="22">
        <v>2</v>
      </c>
      <c r="E618" s="24">
        <v>6874.5619999999999</v>
      </c>
      <c r="F618" s="35"/>
      <c r="G618" s="36">
        <f t="shared" si="85"/>
        <v>0</v>
      </c>
      <c r="H618" s="24">
        <f t="shared" si="89"/>
        <v>0</v>
      </c>
      <c r="I618" s="24">
        <f t="shared" si="90"/>
        <v>0</v>
      </c>
      <c r="J618" s="162"/>
      <c r="K618" s="26"/>
      <c r="L618" s="26">
        <f>IFERROR((VLOOKUP(K618,tenute!D:E,2,FALSE)),0)</f>
        <v>0</v>
      </c>
      <c r="M618" s="26"/>
      <c r="N618" s="26">
        <f>IFERROR((VLOOKUP(M618,guarnizioni!G:H,2,FALSE)),0)</f>
        <v>0</v>
      </c>
      <c r="O618" s="26"/>
      <c r="P618" s="26"/>
      <c r="Q618" s="26"/>
      <c r="R618" s="26"/>
      <c r="S618" s="26">
        <f t="shared" si="92"/>
        <v>6874.5619999999999</v>
      </c>
      <c r="T618" s="26">
        <f t="shared" si="91"/>
        <v>0</v>
      </c>
    </row>
    <row r="619" spans="1:20" ht="14.25" customHeight="1" x14ac:dyDescent="0.2">
      <c r="A619" s="167" t="s">
        <v>5980</v>
      </c>
      <c r="B619" s="22" t="s">
        <v>5879</v>
      </c>
      <c r="C619" s="22">
        <v>2.2000000000000002</v>
      </c>
      <c r="D619" s="22">
        <v>3</v>
      </c>
      <c r="E619" s="24">
        <v>7315.63</v>
      </c>
      <c r="F619" s="35"/>
      <c r="G619" s="36">
        <f t="shared" si="85"/>
        <v>0</v>
      </c>
      <c r="H619" s="24">
        <f t="shared" si="89"/>
        <v>0</v>
      </c>
      <c r="I619" s="24">
        <f t="shared" si="90"/>
        <v>0</v>
      </c>
      <c r="J619" s="162"/>
      <c r="K619" s="26"/>
      <c r="L619" s="26">
        <f>IFERROR((VLOOKUP(K619,tenute!D:E,2,FALSE)),0)</f>
        <v>0</v>
      </c>
      <c r="M619" s="26"/>
      <c r="N619" s="26">
        <f>IFERROR((VLOOKUP(M619,guarnizioni!G:H,2,FALSE)),0)</f>
        <v>0</v>
      </c>
      <c r="O619" s="26"/>
      <c r="P619" s="26"/>
      <c r="Q619" s="26"/>
      <c r="R619" s="26"/>
      <c r="S619" s="26">
        <f t="shared" si="92"/>
        <v>7315.63</v>
      </c>
      <c r="T619" s="26">
        <f t="shared" si="91"/>
        <v>0</v>
      </c>
    </row>
    <row r="620" spans="1:20" ht="14.25" customHeight="1" x14ac:dyDescent="0.2">
      <c r="A620" s="167">
        <v>51001561002</v>
      </c>
      <c r="B620" s="22" t="s">
        <v>5880</v>
      </c>
      <c r="C620" s="22">
        <v>2.2000000000000002</v>
      </c>
      <c r="D620" s="22">
        <v>3</v>
      </c>
      <c r="E620" s="24">
        <v>7768.767499999999</v>
      </c>
      <c r="F620" s="35"/>
      <c r="G620" s="36">
        <f t="shared" ref="G620:G673" si="93">IF(F620="",IF($I$8="","",$I$8),F620)</f>
        <v>0</v>
      </c>
      <c r="H620" s="24">
        <f t="shared" si="89"/>
        <v>0</v>
      </c>
      <c r="I620" s="24">
        <f t="shared" si="90"/>
        <v>0</v>
      </c>
      <c r="J620" s="162"/>
      <c r="K620" s="26"/>
      <c r="L620" s="26">
        <f>IFERROR((VLOOKUP(K620,tenute!D:E,2,FALSE)),0)</f>
        <v>0</v>
      </c>
      <c r="M620" s="26"/>
      <c r="N620" s="26">
        <f>IFERROR((VLOOKUP(M620,guarnizioni!G:H,2,FALSE)),0)</f>
        <v>0</v>
      </c>
      <c r="O620" s="26"/>
      <c r="P620" s="26"/>
      <c r="Q620" s="26"/>
      <c r="R620" s="26"/>
      <c r="S620" s="26">
        <f t="shared" si="92"/>
        <v>7768.767499999999</v>
      </c>
      <c r="T620" s="26">
        <f t="shared" si="91"/>
        <v>0</v>
      </c>
    </row>
    <row r="621" spans="1:20" ht="14.25" customHeight="1" x14ac:dyDescent="0.2">
      <c r="A621" s="167">
        <v>51001601002</v>
      </c>
      <c r="B621" s="22" t="s">
        <v>5881</v>
      </c>
      <c r="C621" s="22">
        <v>3</v>
      </c>
      <c r="D621" s="22">
        <v>4</v>
      </c>
      <c r="E621" s="24">
        <v>7865.838999999999</v>
      </c>
      <c r="F621" s="35"/>
      <c r="G621" s="36">
        <f t="shared" si="93"/>
        <v>0</v>
      </c>
      <c r="H621" s="24">
        <f t="shared" si="89"/>
        <v>0</v>
      </c>
      <c r="I621" s="24">
        <f t="shared" si="90"/>
        <v>0</v>
      </c>
      <c r="J621" s="162"/>
      <c r="K621" s="26"/>
      <c r="L621" s="26">
        <f>IFERROR((VLOOKUP(K621,tenute!D:E,2,FALSE)),0)</f>
        <v>0</v>
      </c>
      <c r="M621" s="26"/>
      <c r="N621" s="26">
        <f>IFERROR((VLOOKUP(M621,guarnizioni!G:H,2,FALSE)),0)</f>
        <v>0</v>
      </c>
      <c r="O621" s="26"/>
      <c r="P621" s="26"/>
      <c r="Q621" s="26"/>
      <c r="R621" s="26"/>
      <c r="S621" s="26">
        <f t="shared" si="92"/>
        <v>7865.838999999999</v>
      </c>
      <c r="T621" s="26">
        <f t="shared" si="91"/>
        <v>0</v>
      </c>
    </row>
    <row r="622" spans="1:20" ht="14.25" customHeight="1" x14ac:dyDescent="0.2">
      <c r="A622" s="167">
        <v>51001661002</v>
      </c>
      <c r="B622" s="22" t="s">
        <v>5882</v>
      </c>
      <c r="C622" s="22">
        <v>4</v>
      </c>
      <c r="D622" s="22">
        <v>5.5</v>
      </c>
      <c r="E622" s="24">
        <v>10486.309499999999</v>
      </c>
      <c r="F622" s="35"/>
      <c r="G622" s="36">
        <f t="shared" si="93"/>
        <v>0</v>
      </c>
      <c r="H622" s="24">
        <f t="shared" si="89"/>
        <v>0</v>
      </c>
      <c r="I622" s="24">
        <f t="shared" si="90"/>
        <v>0</v>
      </c>
      <c r="J622" s="162"/>
      <c r="K622" s="26"/>
      <c r="L622" s="26">
        <f>IFERROR((VLOOKUP(K622,tenute!D:E,2,FALSE)),0)</f>
        <v>0</v>
      </c>
      <c r="M622" s="26"/>
      <c r="N622" s="26">
        <f>IFERROR((VLOOKUP(M622,guarnizioni!G:H,2,FALSE)),0)</f>
        <v>0</v>
      </c>
      <c r="O622" s="26"/>
      <c r="P622" s="26"/>
      <c r="Q622" s="26"/>
      <c r="R622" s="26"/>
      <c r="S622" s="26">
        <f t="shared" si="92"/>
        <v>10486.309499999999</v>
      </c>
      <c r="T622" s="26">
        <f t="shared" si="91"/>
        <v>0</v>
      </c>
    </row>
    <row r="623" spans="1:20" ht="14.25" customHeight="1" x14ac:dyDescent="0.2">
      <c r="A623" s="167">
        <v>51001701002</v>
      </c>
      <c r="B623" s="22" t="s">
        <v>5883</v>
      </c>
      <c r="C623" s="22">
        <v>5.5</v>
      </c>
      <c r="D623" s="22">
        <v>7.5</v>
      </c>
      <c r="E623" s="24">
        <v>10865.165499999999</v>
      </c>
      <c r="F623" s="35"/>
      <c r="G623" s="36">
        <f t="shared" si="93"/>
        <v>0</v>
      </c>
      <c r="H623" s="24">
        <f t="shared" si="89"/>
        <v>0</v>
      </c>
      <c r="I623" s="24">
        <f t="shared" si="90"/>
        <v>0</v>
      </c>
      <c r="J623" s="162"/>
      <c r="K623" s="26"/>
      <c r="L623" s="26">
        <f>IFERROR((VLOOKUP(K623,tenute!D:E,2,FALSE)),0)</f>
        <v>0</v>
      </c>
      <c r="M623" s="26"/>
      <c r="N623" s="26">
        <f>IFERROR((VLOOKUP(M623,guarnizioni!G:H,2,FALSE)),0)</f>
        <v>0</v>
      </c>
      <c r="O623" s="26"/>
      <c r="P623" s="26"/>
      <c r="Q623" s="26"/>
      <c r="R623" s="26"/>
      <c r="S623" s="26">
        <f t="shared" si="92"/>
        <v>10865.165499999999</v>
      </c>
      <c r="T623" s="26">
        <f t="shared" si="91"/>
        <v>0</v>
      </c>
    </row>
    <row r="624" spans="1:20" ht="14.25" customHeight="1" x14ac:dyDescent="0.2">
      <c r="A624" s="167">
        <v>51001720001</v>
      </c>
      <c r="B624" s="22" t="s">
        <v>5900</v>
      </c>
      <c r="C624" s="22">
        <v>5.5</v>
      </c>
      <c r="D624" s="22">
        <v>7.5</v>
      </c>
      <c r="E624" s="24">
        <v>21321.908499999998</v>
      </c>
      <c r="F624" s="35"/>
      <c r="G624" s="36">
        <f t="shared" si="93"/>
        <v>0</v>
      </c>
      <c r="H624" s="24">
        <f t="shared" si="89"/>
        <v>0</v>
      </c>
      <c r="I624" s="24">
        <f t="shared" si="90"/>
        <v>0</v>
      </c>
      <c r="J624" s="162"/>
      <c r="K624" s="26"/>
      <c r="L624" s="26">
        <f>IFERROR((VLOOKUP(K624,tenute!D:E,2,FALSE)),0)</f>
        <v>0</v>
      </c>
      <c r="M624" s="26"/>
      <c r="N624" s="26">
        <f>IFERROR((VLOOKUP(M624,guarnizioni!G:H,2,FALSE)),0)</f>
        <v>0</v>
      </c>
      <c r="O624" s="26"/>
      <c r="P624" s="26"/>
      <c r="Q624" s="26"/>
      <c r="R624" s="26"/>
      <c r="S624" s="26">
        <f t="shared" si="92"/>
        <v>21321.908499999998</v>
      </c>
      <c r="T624" s="26">
        <f t="shared" si="91"/>
        <v>0</v>
      </c>
    </row>
    <row r="625" spans="1:20" ht="14.25" customHeight="1" x14ac:dyDescent="0.2">
      <c r="A625" s="167">
        <v>51001740002</v>
      </c>
      <c r="B625" s="22" t="s">
        <v>5901</v>
      </c>
      <c r="C625" s="22">
        <v>7.5</v>
      </c>
      <c r="D625" s="22">
        <v>10</v>
      </c>
      <c r="E625" s="24">
        <v>21796.18</v>
      </c>
      <c r="F625" s="35"/>
      <c r="G625" s="36">
        <f t="shared" si="93"/>
        <v>0</v>
      </c>
      <c r="H625" s="24">
        <f t="shared" si="89"/>
        <v>0</v>
      </c>
      <c r="I625" s="24">
        <f t="shared" si="90"/>
        <v>0</v>
      </c>
      <c r="J625" s="162"/>
      <c r="K625" s="26"/>
      <c r="L625" s="26">
        <f>IFERROR((VLOOKUP(K625,tenute!D:E,2,FALSE)),0)</f>
        <v>0</v>
      </c>
      <c r="M625" s="26"/>
      <c r="N625" s="26">
        <f>IFERROR((VLOOKUP(M625,guarnizioni!G:H,2,FALSE)),0)</f>
        <v>0</v>
      </c>
      <c r="O625" s="26"/>
      <c r="P625" s="26"/>
      <c r="Q625" s="26"/>
      <c r="R625" s="26"/>
      <c r="S625" s="26">
        <f t="shared" si="92"/>
        <v>21796.18</v>
      </c>
      <c r="T625" s="26">
        <f t="shared" si="91"/>
        <v>0</v>
      </c>
    </row>
    <row r="626" spans="1:20" ht="14.25" customHeight="1" x14ac:dyDescent="0.2">
      <c r="A626" s="167">
        <v>51001760001</v>
      </c>
      <c r="B626" s="22" t="s">
        <v>5902</v>
      </c>
      <c r="C626" s="22">
        <v>11</v>
      </c>
      <c r="D626" s="22">
        <v>15</v>
      </c>
      <c r="E626" s="24">
        <v>23208.000499999998</v>
      </c>
      <c r="F626" s="35"/>
      <c r="G626" s="36">
        <f t="shared" si="93"/>
        <v>0</v>
      </c>
      <c r="H626" s="24">
        <f t="shared" si="89"/>
        <v>0</v>
      </c>
      <c r="I626" s="24">
        <f t="shared" si="90"/>
        <v>0</v>
      </c>
      <c r="J626" s="162"/>
      <c r="K626" s="26"/>
      <c r="L626" s="26">
        <f>IFERROR((VLOOKUP(K626,tenute!D:E,2,FALSE)),0)</f>
        <v>0</v>
      </c>
      <c r="M626" s="26"/>
      <c r="N626" s="26">
        <f>IFERROR((VLOOKUP(M626,guarnizioni!G:H,2,FALSE)),0)</f>
        <v>0</v>
      </c>
      <c r="O626" s="26"/>
      <c r="P626" s="26"/>
      <c r="Q626" s="26"/>
      <c r="R626" s="26"/>
      <c r="S626" s="26">
        <f t="shared" si="92"/>
        <v>23208.000499999998</v>
      </c>
      <c r="T626" s="26">
        <f t="shared" si="91"/>
        <v>0</v>
      </c>
    </row>
    <row r="627" spans="1:20" ht="14.25" customHeight="1" x14ac:dyDescent="0.2">
      <c r="A627" s="167">
        <v>51001841001</v>
      </c>
      <c r="B627" s="22" t="s">
        <v>5887</v>
      </c>
      <c r="C627" s="22">
        <v>1.1000000000000001</v>
      </c>
      <c r="D627" s="22">
        <v>1.5</v>
      </c>
      <c r="E627" s="24">
        <v>7549.5774999999994</v>
      </c>
      <c r="F627" s="35"/>
      <c r="G627" s="36">
        <f t="shared" si="93"/>
        <v>0</v>
      </c>
      <c r="H627" s="24">
        <f t="shared" si="89"/>
        <v>0</v>
      </c>
      <c r="I627" s="24">
        <f t="shared" si="90"/>
        <v>0</v>
      </c>
      <c r="J627" s="162"/>
      <c r="K627" s="26"/>
      <c r="L627" s="26">
        <f>IFERROR((VLOOKUP(K627,tenute!D:E,2,FALSE)),0)</f>
        <v>0</v>
      </c>
      <c r="M627" s="26"/>
      <c r="N627" s="26">
        <f>IFERROR((VLOOKUP(M627,guarnizioni!G:H,2,FALSE)),0)</f>
        <v>0</v>
      </c>
      <c r="O627" s="26"/>
      <c r="P627" s="26"/>
      <c r="Q627" s="26"/>
      <c r="R627" s="26"/>
      <c r="S627" s="26">
        <f t="shared" si="92"/>
        <v>7549.5774999999994</v>
      </c>
      <c r="T627" s="26">
        <f t="shared" si="91"/>
        <v>0</v>
      </c>
    </row>
    <row r="628" spans="1:20" ht="14.25" customHeight="1" x14ac:dyDescent="0.2">
      <c r="A628" s="167">
        <v>51001881001</v>
      </c>
      <c r="B628" s="22" t="s">
        <v>5888</v>
      </c>
      <c r="C628" s="22">
        <v>1.5</v>
      </c>
      <c r="D628" s="22">
        <v>2</v>
      </c>
      <c r="E628" s="24">
        <v>7638.2539999999999</v>
      </c>
      <c r="F628" s="35"/>
      <c r="G628" s="36">
        <f t="shared" si="93"/>
        <v>0</v>
      </c>
      <c r="H628" s="24">
        <f t="shared" si="89"/>
        <v>0</v>
      </c>
      <c r="I628" s="24">
        <f t="shared" si="90"/>
        <v>0</v>
      </c>
      <c r="J628" s="162"/>
      <c r="K628" s="26"/>
      <c r="L628" s="26">
        <f>IFERROR((VLOOKUP(K628,tenute!D:E,2,FALSE)),0)</f>
        <v>0</v>
      </c>
      <c r="M628" s="26"/>
      <c r="N628" s="26">
        <f>IFERROR((VLOOKUP(M628,guarnizioni!G:H,2,FALSE)),0)</f>
        <v>0</v>
      </c>
      <c r="O628" s="26"/>
      <c r="P628" s="26"/>
      <c r="Q628" s="26"/>
      <c r="R628" s="26"/>
      <c r="S628" s="26">
        <f t="shared" si="92"/>
        <v>7638.2539999999999</v>
      </c>
      <c r="T628" s="26">
        <f t="shared" si="91"/>
        <v>0</v>
      </c>
    </row>
    <row r="629" spans="1:20" ht="14.25" customHeight="1" x14ac:dyDescent="0.2">
      <c r="A629" s="167">
        <v>51001921002</v>
      </c>
      <c r="B629" s="22" t="s">
        <v>5889</v>
      </c>
      <c r="C629" s="22">
        <v>2.2000000000000002</v>
      </c>
      <c r="D629" s="22">
        <v>3</v>
      </c>
      <c r="E629" s="24">
        <v>7905.7324999999992</v>
      </c>
      <c r="F629" s="35"/>
      <c r="G629" s="36">
        <f t="shared" si="93"/>
        <v>0</v>
      </c>
      <c r="H629" s="24">
        <f t="shared" si="89"/>
        <v>0</v>
      </c>
      <c r="I629" s="24">
        <f t="shared" si="90"/>
        <v>0</v>
      </c>
      <c r="J629" s="162"/>
      <c r="K629" s="26"/>
      <c r="L629" s="26">
        <f>IFERROR((VLOOKUP(K629,tenute!D:E,2,FALSE)),0)</f>
        <v>0</v>
      </c>
      <c r="M629" s="26"/>
      <c r="N629" s="26">
        <f>IFERROR((VLOOKUP(M629,guarnizioni!G:H,2,FALSE)),0)</f>
        <v>0</v>
      </c>
      <c r="O629" s="26"/>
      <c r="P629" s="26"/>
      <c r="Q629" s="26"/>
      <c r="R629" s="26"/>
      <c r="S629" s="26">
        <f t="shared" si="92"/>
        <v>7905.7324999999992</v>
      </c>
      <c r="T629" s="26">
        <f t="shared" si="91"/>
        <v>0</v>
      </c>
    </row>
    <row r="630" spans="1:20" ht="14.25" customHeight="1" x14ac:dyDescent="0.2">
      <c r="A630" s="167">
        <v>51001940002</v>
      </c>
      <c r="B630" s="22" t="s">
        <v>5890</v>
      </c>
      <c r="C630" s="22">
        <v>2.2000000000000002</v>
      </c>
      <c r="D630" s="22">
        <v>3</v>
      </c>
      <c r="E630" s="24">
        <v>9365.5999999999985</v>
      </c>
      <c r="F630" s="35"/>
      <c r="G630" s="36">
        <f t="shared" si="93"/>
        <v>0</v>
      </c>
      <c r="H630" s="24">
        <f t="shared" si="89"/>
        <v>0</v>
      </c>
      <c r="I630" s="24">
        <f t="shared" si="90"/>
        <v>0</v>
      </c>
      <c r="J630" s="162"/>
      <c r="K630" s="26"/>
      <c r="L630" s="26">
        <f>IFERROR((VLOOKUP(K630,tenute!D:E,2,FALSE)),0)</f>
        <v>0</v>
      </c>
      <c r="M630" s="26"/>
      <c r="N630" s="26">
        <f>IFERROR((VLOOKUP(M630,guarnizioni!G:H,2,FALSE)),0)</f>
        <v>0</v>
      </c>
      <c r="O630" s="26"/>
      <c r="P630" s="26"/>
      <c r="Q630" s="26"/>
      <c r="R630" s="26"/>
      <c r="S630" s="26">
        <f t="shared" si="92"/>
        <v>9365.5999999999985</v>
      </c>
      <c r="T630" s="26">
        <f t="shared" si="91"/>
        <v>0</v>
      </c>
    </row>
    <row r="631" spans="1:20" ht="14.25" customHeight="1" x14ac:dyDescent="0.2">
      <c r="A631" s="167">
        <v>51001981002</v>
      </c>
      <c r="B631" s="22" t="s">
        <v>5891</v>
      </c>
      <c r="C631" s="22">
        <v>3</v>
      </c>
      <c r="D631" s="22">
        <v>4</v>
      </c>
      <c r="E631" s="24">
        <v>9462.1999999999989</v>
      </c>
      <c r="F631" s="35"/>
      <c r="G631" s="36">
        <f t="shared" si="93"/>
        <v>0</v>
      </c>
      <c r="H631" s="24">
        <f t="shared" si="89"/>
        <v>0</v>
      </c>
      <c r="I631" s="24">
        <f t="shared" si="90"/>
        <v>0</v>
      </c>
      <c r="J631" s="162"/>
      <c r="K631" s="26"/>
      <c r="L631" s="26">
        <f>IFERROR((VLOOKUP(K631,tenute!D:E,2,FALSE)),0)</f>
        <v>0</v>
      </c>
      <c r="M631" s="26"/>
      <c r="N631" s="26">
        <f>IFERROR((VLOOKUP(M631,guarnizioni!G:H,2,FALSE)),0)</f>
        <v>0</v>
      </c>
      <c r="O631" s="26"/>
      <c r="P631" s="26"/>
      <c r="Q631" s="26"/>
      <c r="R631" s="26"/>
      <c r="S631" s="26">
        <f t="shared" si="92"/>
        <v>9462.1999999999989</v>
      </c>
      <c r="T631" s="26">
        <f t="shared" si="91"/>
        <v>0</v>
      </c>
    </row>
    <row r="632" spans="1:20" ht="14.25" customHeight="1" x14ac:dyDescent="0.2">
      <c r="A632" s="167">
        <v>51002020002</v>
      </c>
      <c r="B632" s="22" t="s">
        <v>5892</v>
      </c>
      <c r="C632" s="22">
        <v>4</v>
      </c>
      <c r="D632" s="22">
        <v>5.5</v>
      </c>
      <c r="E632" s="24">
        <v>9628.9499999999989</v>
      </c>
      <c r="F632" s="35"/>
      <c r="G632" s="36">
        <f t="shared" si="93"/>
        <v>0</v>
      </c>
      <c r="H632" s="24">
        <f t="shared" si="89"/>
        <v>0</v>
      </c>
      <c r="I632" s="24">
        <f t="shared" si="90"/>
        <v>0</v>
      </c>
      <c r="J632" s="162"/>
      <c r="K632" s="26"/>
      <c r="L632" s="26">
        <f>IFERROR((VLOOKUP(K632,tenute!D:E,2,FALSE)),0)</f>
        <v>0</v>
      </c>
      <c r="M632" s="26"/>
      <c r="N632" s="26">
        <f>IFERROR((VLOOKUP(M632,guarnizioni!G:H,2,FALSE)),0)</f>
        <v>0</v>
      </c>
      <c r="O632" s="26"/>
      <c r="P632" s="26"/>
      <c r="Q632" s="26"/>
      <c r="R632" s="26"/>
      <c r="S632" s="26">
        <f t="shared" si="92"/>
        <v>9628.9499999999989</v>
      </c>
      <c r="T632" s="26">
        <f t="shared" si="91"/>
        <v>0</v>
      </c>
    </row>
    <row r="633" spans="1:20" ht="14.25" customHeight="1" x14ac:dyDescent="0.2">
      <c r="A633" s="167">
        <v>51002100002</v>
      </c>
      <c r="B633" s="22" t="s">
        <v>5893</v>
      </c>
      <c r="C633" s="22">
        <v>4</v>
      </c>
      <c r="D633" s="22">
        <v>5.5</v>
      </c>
      <c r="E633" s="24">
        <v>11254.624499999998</v>
      </c>
      <c r="F633" s="35"/>
      <c r="G633" s="36">
        <f t="shared" si="93"/>
        <v>0</v>
      </c>
      <c r="H633" s="24">
        <f t="shared" si="89"/>
        <v>0</v>
      </c>
      <c r="I633" s="24">
        <f t="shared" si="90"/>
        <v>0</v>
      </c>
      <c r="J633" s="162"/>
      <c r="K633" s="26"/>
      <c r="L633" s="26">
        <f>IFERROR((VLOOKUP(K633,tenute!D:E,2,FALSE)),0)</f>
        <v>0</v>
      </c>
      <c r="M633" s="26"/>
      <c r="N633" s="26">
        <f>IFERROR((VLOOKUP(M633,guarnizioni!G:H,2,FALSE)),0)</f>
        <v>0</v>
      </c>
      <c r="O633" s="26"/>
      <c r="P633" s="26"/>
      <c r="Q633" s="26"/>
      <c r="R633" s="26"/>
      <c r="S633" s="26">
        <f t="shared" si="92"/>
        <v>11254.624499999998</v>
      </c>
      <c r="T633" s="26">
        <f t="shared" si="91"/>
        <v>0</v>
      </c>
    </row>
    <row r="634" spans="1:20" ht="14.25" customHeight="1" x14ac:dyDescent="0.2">
      <c r="A634" s="167">
        <v>51002140002</v>
      </c>
      <c r="B634" s="22" t="s">
        <v>5894</v>
      </c>
      <c r="C634" s="22">
        <v>5.5</v>
      </c>
      <c r="D634" s="22">
        <v>7.5</v>
      </c>
      <c r="E634" s="24">
        <v>11633.468999999999</v>
      </c>
      <c r="F634" s="35"/>
      <c r="G634" s="36">
        <f t="shared" si="93"/>
        <v>0</v>
      </c>
      <c r="H634" s="24">
        <f t="shared" si="89"/>
        <v>0</v>
      </c>
      <c r="I634" s="24">
        <f t="shared" si="90"/>
        <v>0</v>
      </c>
      <c r="J634" s="162"/>
      <c r="K634" s="26"/>
      <c r="L634" s="26">
        <f>IFERROR((VLOOKUP(K634,tenute!D:E,2,FALSE)),0)</f>
        <v>0</v>
      </c>
      <c r="M634" s="26"/>
      <c r="N634" s="26">
        <f>IFERROR((VLOOKUP(M634,guarnizioni!G:H,2,FALSE)),0)</f>
        <v>0</v>
      </c>
      <c r="O634" s="26"/>
      <c r="P634" s="26"/>
      <c r="Q634" s="26"/>
      <c r="R634" s="26"/>
      <c r="S634" s="26">
        <f t="shared" si="92"/>
        <v>11633.468999999999</v>
      </c>
      <c r="T634" s="26">
        <f t="shared" si="91"/>
        <v>0</v>
      </c>
    </row>
    <row r="635" spans="1:20" ht="14.25" customHeight="1" x14ac:dyDescent="0.2">
      <c r="A635" s="167">
        <v>51002180003</v>
      </c>
      <c r="B635" s="22" t="s">
        <v>5895</v>
      </c>
      <c r="C635" s="22">
        <v>7.5</v>
      </c>
      <c r="D635" s="22">
        <v>10</v>
      </c>
      <c r="E635" s="24">
        <v>11938.517999999998</v>
      </c>
      <c r="F635" s="35"/>
      <c r="G635" s="36">
        <f t="shared" si="93"/>
        <v>0</v>
      </c>
      <c r="H635" s="24">
        <f t="shared" si="89"/>
        <v>0</v>
      </c>
      <c r="I635" s="24">
        <f t="shared" si="90"/>
        <v>0</v>
      </c>
      <c r="J635" s="162"/>
      <c r="K635" s="26"/>
      <c r="L635" s="26">
        <f>IFERROR((VLOOKUP(K635,tenute!D:E,2,FALSE)),0)</f>
        <v>0</v>
      </c>
      <c r="M635" s="26"/>
      <c r="N635" s="26">
        <f>IFERROR((VLOOKUP(M635,guarnizioni!G:H,2,FALSE)),0)</f>
        <v>0</v>
      </c>
      <c r="O635" s="26"/>
      <c r="P635" s="26"/>
      <c r="Q635" s="26"/>
      <c r="R635" s="26"/>
      <c r="S635" s="26">
        <f t="shared" si="92"/>
        <v>11938.517999999998</v>
      </c>
      <c r="T635" s="26">
        <f t="shared" si="91"/>
        <v>0</v>
      </c>
    </row>
    <row r="636" spans="1:20" ht="14.25" customHeight="1" x14ac:dyDescent="0.2">
      <c r="A636" s="167">
        <v>51002201001</v>
      </c>
      <c r="B636" s="22" t="s">
        <v>5896</v>
      </c>
      <c r="C636" s="22">
        <v>11</v>
      </c>
      <c r="D636" s="22">
        <v>15</v>
      </c>
      <c r="E636" s="24">
        <v>14021.0185</v>
      </c>
      <c r="F636" s="35"/>
      <c r="G636" s="36">
        <f t="shared" si="93"/>
        <v>0</v>
      </c>
      <c r="H636" s="24">
        <f t="shared" si="89"/>
        <v>0</v>
      </c>
      <c r="I636" s="24">
        <f t="shared" si="90"/>
        <v>0</v>
      </c>
      <c r="J636" s="162"/>
      <c r="K636" s="26"/>
      <c r="L636" s="26">
        <f>IFERROR((VLOOKUP(K636,tenute!D:E,2,FALSE)),0)</f>
        <v>0</v>
      </c>
      <c r="M636" s="26"/>
      <c r="N636" s="26">
        <f>IFERROR((VLOOKUP(M636,guarnizioni!G:H,2,FALSE)),0)</f>
        <v>0</v>
      </c>
      <c r="O636" s="26"/>
      <c r="P636" s="26"/>
      <c r="Q636" s="26"/>
      <c r="R636" s="26"/>
      <c r="S636" s="26">
        <f t="shared" si="92"/>
        <v>14021.0185</v>
      </c>
      <c r="T636" s="26">
        <f t="shared" si="91"/>
        <v>0</v>
      </c>
    </row>
    <row r="637" spans="1:20" ht="14.25" customHeight="1" x14ac:dyDescent="0.2">
      <c r="A637" s="167">
        <v>51002221001</v>
      </c>
      <c r="B637" s="22" t="s">
        <v>5897</v>
      </c>
      <c r="C637" s="22">
        <v>11</v>
      </c>
      <c r="D637" s="22">
        <v>15</v>
      </c>
      <c r="E637" s="24">
        <v>14021.0185</v>
      </c>
      <c r="F637" s="35"/>
      <c r="G637" s="36">
        <f t="shared" si="93"/>
        <v>0</v>
      </c>
      <c r="H637" s="24">
        <f t="shared" si="89"/>
        <v>0</v>
      </c>
      <c r="I637" s="24">
        <f t="shared" si="90"/>
        <v>0</v>
      </c>
      <c r="J637" s="162"/>
      <c r="K637" s="26"/>
      <c r="L637" s="26">
        <f>IFERROR((VLOOKUP(K637,tenute!D:E,2,FALSE)),0)</f>
        <v>0</v>
      </c>
      <c r="M637" s="26"/>
      <c r="N637" s="26">
        <f>IFERROR((VLOOKUP(M637,guarnizioni!G:H,2,FALSE)),0)</f>
        <v>0</v>
      </c>
      <c r="O637" s="26"/>
      <c r="P637" s="26"/>
      <c r="Q637" s="26"/>
      <c r="R637" s="26"/>
      <c r="S637" s="26">
        <f t="shared" si="92"/>
        <v>14021.0185</v>
      </c>
      <c r="T637" s="26">
        <f t="shared" si="91"/>
        <v>0</v>
      </c>
    </row>
    <row r="638" spans="1:20" ht="14.25" customHeight="1" x14ac:dyDescent="0.2">
      <c r="A638" s="167">
        <v>51002241001</v>
      </c>
      <c r="B638" s="22" t="s">
        <v>5898</v>
      </c>
      <c r="C638" s="22">
        <v>15</v>
      </c>
      <c r="D638" s="22">
        <v>20</v>
      </c>
      <c r="E638" s="24">
        <v>14582.448499999999</v>
      </c>
      <c r="F638" s="35"/>
      <c r="G638" s="36">
        <f t="shared" si="93"/>
        <v>0</v>
      </c>
      <c r="H638" s="24">
        <f t="shared" si="89"/>
        <v>0</v>
      </c>
      <c r="I638" s="24">
        <f t="shared" si="90"/>
        <v>0</v>
      </c>
      <c r="J638" s="162"/>
      <c r="K638" s="26"/>
      <c r="L638" s="26">
        <f>IFERROR((VLOOKUP(K638,tenute!D:E,2,FALSE)),0)</f>
        <v>0</v>
      </c>
      <c r="M638" s="26"/>
      <c r="N638" s="26">
        <f>IFERROR((VLOOKUP(M638,guarnizioni!G:H,2,FALSE)),0)</f>
        <v>0</v>
      </c>
      <c r="O638" s="26"/>
      <c r="P638" s="26"/>
      <c r="Q638" s="26"/>
      <c r="R638" s="26"/>
      <c r="S638" s="26">
        <f t="shared" si="92"/>
        <v>14582.448499999999</v>
      </c>
      <c r="T638" s="26">
        <f t="shared" si="91"/>
        <v>0</v>
      </c>
    </row>
    <row r="639" spans="1:20" ht="14.25" customHeight="1" x14ac:dyDescent="0.2">
      <c r="A639" s="167" t="s">
        <v>5981</v>
      </c>
      <c r="B639" s="22" t="s">
        <v>5899</v>
      </c>
      <c r="C639" s="22">
        <v>18.5</v>
      </c>
      <c r="D639" s="22">
        <v>25</v>
      </c>
      <c r="E639" s="24">
        <v>15502.31</v>
      </c>
      <c r="F639" s="35"/>
      <c r="G639" s="36">
        <f t="shared" si="93"/>
        <v>0</v>
      </c>
      <c r="H639" s="24">
        <f t="shared" si="89"/>
        <v>0</v>
      </c>
      <c r="I639" s="24">
        <f t="shared" si="90"/>
        <v>0</v>
      </c>
      <c r="J639" s="162"/>
      <c r="K639" s="26"/>
      <c r="L639" s="26">
        <f>IFERROR((VLOOKUP(K639,tenute!D:E,2,FALSE)),0)</f>
        <v>0</v>
      </c>
      <c r="M639" s="26"/>
      <c r="N639" s="26">
        <f>IFERROR((VLOOKUP(M639,guarnizioni!G:H,2,FALSE)),0)</f>
        <v>0</v>
      </c>
      <c r="O639" s="26"/>
      <c r="P639" s="26"/>
      <c r="Q639" s="26"/>
      <c r="R639" s="26"/>
      <c r="S639" s="26">
        <f t="shared" si="92"/>
        <v>15502.31</v>
      </c>
      <c r="T639" s="26">
        <f t="shared" si="91"/>
        <v>0</v>
      </c>
    </row>
    <row r="640" spans="1:20" ht="14.25" customHeight="1" x14ac:dyDescent="0.2">
      <c r="A640" s="167">
        <v>51002261001</v>
      </c>
      <c r="B640" s="22" t="s">
        <v>5900</v>
      </c>
      <c r="C640" s="22">
        <v>18.5</v>
      </c>
      <c r="D640" s="22">
        <v>25</v>
      </c>
      <c r="E640" s="24">
        <v>21321.908499999998</v>
      </c>
      <c r="F640" s="35"/>
      <c r="G640" s="36">
        <f t="shared" si="93"/>
        <v>0</v>
      </c>
      <c r="H640" s="24">
        <f t="shared" si="89"/>
        <v>0</v>
      </c>
      <c r="I640" s="24">
        <f t="shared" si="90"/>
        <v>0</v>
      </c>
      <c r="J640" s="162"/>
      <c r="K640" s="26"/>
      <c r="L640" s="26">
        <f>IFERROR((VLOOKUP(K640,tenute!D:E,2,FALSE)),0)</f>
        <v>0</v>
      </c>
      <c r="M640" s="26"/>
      <c r="N640" s="26">
        <f>IFERROR((VLOOKUP(M640,guarnizioni!G:H,2,FALSE)),0)</f>
        <v>0</v>
      </c>
      <c r="O640" s="26"/>
      <c r="P640" s="26"/>
      <c r="Q640" s="26"/>
      <c r="R640" s="26"/>
      <c r="S640" s="26">
        <f t="shared" si="92"/>
        <v>21321.908499999998</v>
      </c>
      <c r="T640" s="26">
        <f t="shared" si="91"/>
        <v>0</v>
      </c>
    </row>
    <row r="641" spans="1:20" ht="14.25" customHeight="1" x14ac:dyDescent="0.2">
      <c r="A641" s="167">
        <v>51002281001</v>
      </c>
      <c r="B641" s="22" t="s">
        <v>5901</v>
      </c>
      <c r="C641" s="22">
        <v>22</v>
      </c>
      <c r="D641" s="22">
        <v>30</v>
      </c>
      <c r="E641" s="24">
        <v>21796.18</v>
      </c>
      <c r="F641" s="35"/>
      <c r="G641" s="36">
        <f t="shared" si="93"/>
        <v>0</v>
      </c>
      <c r="H641" s="24">
        <f t="shared" si="89"/>
        <v>0</v>
      </c>
      <c r="I641" s="24">
        <f t="shared" si="90"/>
        <v>0</v>
      </c>
      <c r="J641" s="162"/>
      <c r="K641" s="26"/>
      <c r="L641" s="26">
        <f>IFERROR((VLOOKUP(K641,tenute!D:E,2,FALSE)),0)</f>
        <v>0</v>
      </c>
      <c r="M641" s="26"/>
      <c r="N641" s="26">
        <f>IFERROR((VLOOKUP(M641,guarnizioni!G:H,2,FALSE)),0)</f>
        <v>0</v>
      </c>
      <c r="O641" s="26"/>
      <c r="P641" s="26"/>
      <c r="Q641" s="26"/>
      <c r="R641" s="26"/>
      <c r="S641" s="26">
        <f t="shared" si="92"/>
        <v>21796.18</v>
      </c>
      <c r="T641" s="26">
        <f t="shared" si="91"/>
        <v>0</v>
      </c>
    </row>
    <row r="642" spans="1:20" ht="14.25" customHeight="1" x14ac:dyDescent="0.2">
      <c r="A642" s="167">
        <v>51002301001</v>
      </c>
      <c r="B642" s="22" t="s">
        <v>5902</v>
      </c>
      <c r="C642" s="22">
        <v>30</v>
      </c>
      <c r="D642" s="22">
        <v>40</v>
      </c>
      <c r="E642" s="24">
        <v>23208.000499999998</v>
      </c>
      <c r="F642" s="35"/>
      <c r="G642" s="36">
        <f t="shared" si="93"/>
        <v>0</v>
      </c>
      <c r="H642" s="24">
        <f t="shared" si="89"/>
        <v>0</v>
      </c>
      <c r="I642" s="24">
        <f t="shared" si="90"/>
        <v>0</v>
      </c>
      <c r="J642" s="162"/>
      <c r="K642" s="26"/>
      <c r="L642" s="26">
        <f>IFERROR((VLOOKUP(K642,tenute!D:E,2,FALSE)),0)</f>
        <v>0</v>
      </c>
      <c r="M642" s="26"/>
      <c r="N642" s="26">
        <f>IFERROR((VLOOKUP(M642,guarnizioni!G:H,2,FALSE)),0)</f>
        <v>0</v>
      </c>
      <c r="O642" s="26"/>
      <c r="P642" s="26"/>
      <c r="Q642" s="26"/>
      <c r="R642" s="26"/>
      <c r="S642" s="26">
        <f t="shared" si="92"/>
        <v>23208.000499999998</v>
      </c>
      <c r="T642" s="26">
        <f t="shared" si="91"/>
        <v>0</v>
      </c>
    </row>
    <row r="643" spans="1:20" ht="14.25" customHeight="1" x14ac:dyDescent="0.2">
      <c r="A643" s="167" t="s">
        <v>5982</v>
      </c>
      <c r="B643" s="22" t="s">
        <v>5903</v>
      </c>
      <c r="C643" s="22">
        <v>37</v>
      </c>
      <c r="D643" s="22">
        <v>50</v>
      </c>
      <c r="E643" s="24">
        <v>24011.69</v>
      </c>
      <c r="F643" s="35"/>
      <c r="G643" s="36">
        <f t="shared" si="93"/>
        <v>0</v>
      </c>
      <c r="H643" s="24">
        <f t="shared" si="89"/>
        <v>0</v>
      </c>
      <c r="I643" s="24">
        <f t="shared" si="90"/>
        <v>0</v>
      </c>
      <c r="J643" s="162"/>
      <c r="K643" s="26"/>
      <c r="L643" s="26">
        <f>IFERROR((VLOOKUP(K643,tenute!D:E,2,FALSE)),0)</f>
        <v>0</v>
      </c>
      <c r="M643" s="26"/>
      <c r="N643" s="26">
        <f>IFERROR((VLOOKUP(M643,guarnizioni!G:H,2,FALSE)),0)</f>
        <v>0</v>
      </c>
      <c r="O643" s="26"/>
      <c r="P643" s="26"/>
      <c r="Q643" s="26"/>
      <c r="R643" s="26"/>
      <c r="S643" s="26">
        <f t="shared" si="92"/>
        <v>24011.69</v>
      </c>
      <c r="T643" s="26">
        <f t="shared" si="91"/>
        <v>0</v>
      </c>
    </row>
    <row r="644" spans="1:20" ht="14.25" customHeight="1" x14ac:dyDescent="0.2">
      <c r="A644" s="167">
        <v>51002380001</v>
      </c>
      <c r="B644" s="22" t="s">
        <v>5904</v>
      </c>
      <c r="C644" s="22">
        <v>3</v>
      </c>
      <c r="D644" s="22">
        <v>4</v>
      </c>
      <c r="E644" s="24">
        <v>10292.442499999999</v>
      </c>
      <c r="F644" s="35"/>
      <c r="G644" s="36">
        <f t="shared" si="93"/>
        <v>0</v>
      </c>
      <c r="H644" s="24">
        <f t="shared" si="89"/>
        <v>0</v>
      </c>
      <c r="I644" s="24">
        <f t="shared" si="90"/>
        <v>0</v>
      </c>
      <c r="J644" s="162"/>
      <c r="K644" s="26"/>
      <c r="L644" s="26">
        <f>IFERROR((VLOOKUP(K644,tenute!D:E,2,FALSE)),0)</f>
        <v>0</v>
      </c>
      <c r="M644" s="26"/>
      <c r="N644" s="26"/>
      <c r="O644" s="26"/>
      <c r="P644" s="26"/>
      <c r="Q644" s="26"/>
      <c r="R644" s="26"/>
      <c r="S644" s="26">
        <f t="shared" si="92"/>
        <v>10292.442499999999</v>
      </c>
      <c r="T644" s="26">
        <f t="shared" si="91"/>
        <v>0</v>
      </c>
    </row>
    <row r="645" spans="1:20" ht="14.25" customHeight="1" x14ac:dyDescent="0.2">
      <c r="A645" s="167">
        <v>51002420001</v>
      </c>
      <c r="B645" s="22" t="s">
        <v>5905</v>
      </c>
      <c r="C645" s="22">
        <v>4</v>
      </c>
      <c r="D645" s="22">
        <v>5.5</v>
      </c>
      <c r="E645" s="24">
        <v>10455.558500000001</v>
      </c>
      <c r="F645" s="35"/>
      <c r="G645" s="36">
        <f t="shared" si="93"/>
        <v>0</v>
      </c>
      <c r="H645" s="24">
        <f t="shared" si="89"/>
        <v>0</v>
      </c>
      <c r="I645" s="24">
        <f t="shared" si="90"/>
        <v>0</v>
      </c>
      <c r="J645" s="162"/>
      <c r="K645" s="26"/>
      <c r="L645" s="26">
        <f>IFERROR((VLOOKUP(K645,tenute!D:E,2,FALSE)),0)</f>
        <v>0</v>
      </c>
      <c r="M645" s="26"/>
      <c r="N645" s="26"/>
      <c r="O645" s="26"/>
      <c r="P645" s="26"/>
      <c r="Q645" s="26"/>
      <c r="R645" s="26"/>
      <c r="S645" s="26">
        <f t="shared" si="92"/>
        <v>10455.558500000001</v>
      </c>
      <c r="T645" s="26">
        <f t="shared" si="91"/>
        <v>0</v>
      </c>
    </row>
    <row r="646" spans="1:20" ht="14.25" customHeight="1" x14ac:dyDescent="0.2">
      <c r="A646" s="167">
        <v>51002460002</v>
      </c>
      <c r="B646" s="22" t="s">
        <v>5906</v>
      </c>
      <c r="C646" s="22">
        <v>5.5</v>
      </c>
      <c r="D646" s="22">
        <v>7.5</v>
      </c>
      <c r="E646" s="24">
        <v>10836.093499999999</v>
      </c>
      <c r="F646" s="35"/>
      <c r="G646" s="36">
        <f t="shared" si="93"/>
        <v>0</v>
      </c>
      <c r="H646" s="24">
        <f t="shared" si="89"/>
        <v>0</v>
      </c>
      <c r="I646" s="24">
        <f t="shared" si="90"/>
        <v>0</v>
      </c>
      <c r="J646" s="162"/>
      <c r="K646" s="26"/>
      <c r="L646" s="26">
        <f>IFERROR((VLOOKUP(K646,tenute!D:E,2,FALSE)),0)</f>
        <v>0</v>
      </c>
      <c r="M646" s="26"/>
      <c r="N646" s="26"/>
      <c r="O646" s="26"/>
      <c r="P646" s="26"/>
      <c r="Q646" s="26"/>
      <c r="R646" s="26"/>
      <c r="S646" s="26">
        <f t="shared" si="92"/>
        <v>10836.093499999999</v>
      </c>
      <c r="T646" s="26">
        <f t="shared" si="91"/>
        <v>0</v>
      </c>
    </row>
    <row r="647" spans="1:20" ht="14.25" customHeight="1" x14ac:dyDescent="0.2">
      <c r="A647" s="167">
        <v>51002500004</v>
      </c>
      <c r="B647" s="22" t="s">
        <v>5907</v>
      </c>
      <c r="C647" s="22">
        <v>7.5</v>
      </c>
      <c r="D647" s="22">
        <v>10</v>
      </c>
      <c r="E647" s="24">
        <v>12791.921499999999</v>
      </c>
      <c r="F647" s="35"/>
      <c r="G647" s="36">
        <f t="shared" si="93"/>
        <v>0</v>
      </c>
      <c r="H647" s="24">
        <f t="shared" si="89"/>
        <v>0</v>
      </c>
      <c r="I647" s="24">
        <f t="shared" si="90"/>
        <v>0</v>
      </c>
      <c r="J647" s="162"/>
      <c r="K647" s="26"/>
      <c r="L647" s="26">
        <f>IFERROR((VLOOKUP(K647,tenute!D:E,2,FALSE)),0)</f>
        <v>0</v>
      </c>
      <c r="M647" s="26"/>
      <c r="N647" s="26">
        <f>IFERROR((VLOOKUP(M647,guarnizioni!G:H,2,FALSE)),0)</f>
        <v>0</v>
      </c>
      <c r="O647" s="26"/>
      <c r="P647" s="26"/>
      <c r="Q647" s="26"/>
      <c r="R647" s="26"/>
      <c r="S647" s="26">
        <f t="shared" si="92"/>
        <v>12791.921499999999</v>
      </c>
      <c r="T647" s="26">
        <f t="shared" si="91"/>
        <v>0</v>
      </c>
    </row>
    <row r="648" spans="1:20" ht="14.25" customHeight="1" x14ac:dyDescent="0.2">
      <c r="A648" s="167">
        <v>51002540003</v>
      </c>
      <c r="B648" s="22" t="s">
        <v>5908</v>
      </c>
      <c r="C648" s="22">
        <v>11</v>
      </c>
      <c r="D648" s="22">
        <v>15</v>
      </c>
      <c r="E648" s="24">
        <v>13305.132</v>
      </c>
      <c r="F648" s="35"/>
      <c r="G648" s="36">
        <f t="shared" si="93"/>
        <v>0</v>
      </c>
      <c r="H648" s="24">
        <f t="shared" si="89"/>
        <v>0</v>
      </c>
      <c r="I648" s="24">
        <f t="shared" si="90"/>
        <v>0</v>
      </c>
      <c r="J648" s="162"/>
      <c r="K648" s="26"/>
      <c r="L648" s="26">
        <f>IFERROR((VLOOKUP(K648,tenute!D:E,2,FALSE)),0)</f>
        <v>0</v>
      </c>
      <c r="M648" s="26"/>
      <c r="N648" s="26">
        <f>IFERROR((VLOOKUP(M648,guarnizioni!G:H,2,FALSE)),0)</f>
        <v>0</v>
      </c>
      <c r="O648" s="26"/>
      <c r="P648" s="26"/>
      <c r="Q648" s="26"/>
      <c r="R648" s="26"/>
      <c r="S648" s="26">
        <f t="shared" si="92"/>
        <v>13305.132</v>
      </c>
      <c r="T648" s="26">
        <f t="shared" si="91"/>
        <v>0</v>
      </c>
    </row>
    <row r="649" spans="1:20" ht="14.25" customHeight="1" x14ac:dyDescent="0.2">
      <c r="A649" s="167">
        <v>51002560002</v>
      </c>
      <c r="B649" s="22" t="s">
        <v>5909</v>
      </c>
      <c r="C649" s="22">
        <v>11</v>
      </c>
      <c r="D649" s="22">
        <v>15</v>
      </c>
      <c r="E649" s="24">
        <v>14387.098</v>
      </c>
      <c r="F649" s="35"/>
      <c r="G649" s="36">
        <f t="shared" si="93"/>
        <v>0</v>
      </c>
      <c r="H649" s="24">
        <f t="shared" ref="H649:H673" si="94">ROUND(E649*(G649),2)</f>
        <v>0</v>
      </c>
      <c r="I649" s="24">
        <f t="shared" ref="I649:I673" si="95">H649*$I$10</f>
        <v>0</v>
      </c>
      <c r="J649" s="162"/>
      <c r="K649" s="26"/>
      <c r="L649" s="26">
        <f>IFERROR((VLOOKUP(K649,tenute!D:E,2,FALSE)),0)</f>
        <v>0</v>
      </c>
      <c r="M649" s="26"/>
      <c r="N649" s="26">
        <f>IFERROR((VLOOKUP(M649,guarnizioni!G:H,2,FALSE)),0)</f>
        <v>0</v>
      </c>
      <c r="O649" s="26"/>
      <c r="P649" s="26"/>
      <c r="Q649" s="26"/>
      <c r="R649" s="26"/>
      <c r="S649" s="26">
        <f t="shared" si="92"/>
        <v>14387.098</v>
      </c>
      <c r="T649" s="26">
        <f t="shared" ref="T649:T673" si="96">S649*$I$8</f>
        <v>0</v>
      </c>
    </row>
    <row r="650" spans="1:20" ht="14.25" customHeight="1" x14ac:dyDescent="0.2">
      <c r="A650" s="167">
        <v>51002580001</v>
      </c>
      <c r="B650" s="22" t="s">
        <v>5910</v>
      </c>
      <c r="C650" s="22">
        <v>15</v>
      </c>
      <c r="D650" s="22">
        <v>20</v>
      </c>
      <c r="E650" s="24">
        <v>14948.516499999998</v>
      </c>
      <c r="F650" s="35"/>
      <c r="G650" s="36">
        <f t="shared" si="93"/>
        <v>0</v>
      </c>
      <c r="H650" s="24">
        <f t="shared" si="94"/>
        <v>0</v>
      </c>
      <c r="I650" s="24">
        <f t="shared" si="95"/>
        <v>0</v>
      </c>
      <c r="J650" s="162"/>
      <c r="K650" s="26"/>
      <c r="L650" s="26">
        <f>IFERROR((VLOOKUP(K650,tenute!D:E,2,FALSE)),0)</f>
        <v>0</v>
      </c>
      <c r="M650" s="26"/>
      <c r="N650" s="26">
        <f>IFERROR((VLOOKUP(M650,guarnizioni!G:H,2,FALSE)),0)</f>
        <v>0</v>
      </c>
      <c r="O650" s="26"/>
      <c r="P650" s="26"/>
      <c r="Q650" s="26"/>
      <c r="R650" s="26"/>
      <c r="S650" s="26">
        <f t="shared" si="92"/>
        <v>14948.516499999998</v>
      </c>
      <c r="T650" s="26">
        <f t="shared" si="96"/>
        <v>0</v>
      </c>
    </row>
    <row r="651" spans="1:20" ht="14.25" customHeight="1" x14ac:dyDescent="0.2">
      <c r="A651" s="167">
        <v>51002600001</v>
      </c>
      <c r="B651" s="22" t="s">
        <v>5911</v>
      </c>
      <c r="C651" s="22">
        <v>18.5</v>
      </c>
      <c r="D651" s="22">
        <v>25</v>
      </c>
      <c r="E651" s="24">
        <v>15868.275</v>
      </c>
      <c r="F651" s="35"/>
      <c r="G651" s="36">
        <f t="shared" si="93"/>
        <v>0</v>
      </c>
      <c r="H651" s="24">
        <f t="shared" si="94"/>
        <v>0</v>
      </c>
      <c r="I651" s="24">
        <f t="shared" si="95"/>
        <v>0</v>
      </c>
      <c r="J651" s="162"/>
      <c r="K651" s="26"/>
      <c r="L651" s="26">
        <f>IFERROR((VLOOKUP(K651,tenute!D:E,2,FALSE)),0)</f>
        <v>0</v>
      </c>
      <c r="M651" s="26"/>
      <c r="N651" s="26">
        <f>IFERROR((VLOOKUP(M651,guarnizioni!G:H,2,FALSE)),0)</f>
        <v>0</v>
      </c>
      <c r="O651" s="26"/>
      <c r="P651" s="26"/>
      <c r="Q651" s="26"/>
      <c r="R651" s="26"/>
      <c r="S651" s="26">
        <f t="shared" si="92"/>
        <v>15868.275</v>
      </c>
      <c r="T651" s="26">
        <f t="shared" si="96"/>
        <v>0</v>
      </c>
    </row>
    <row r="652" spans="1:20" ht="14.25" customHeight="1" x14ac:dyDescent="0.2">
      <c r="A652" s="167">
        <v>51002620003</v>
      </c>
      <c r="B652" s="22" t="s">
        <v>5912</v>
      </c>
      <c r="C652" s="22">
        <v>22</v>
      </c>
      <c r="D652" s="22">
        <v>30</v>
      </c>
      <c r="E652" s="24">
        <v>22090.154500000001</v>
      </c>
      <c r="F652" s="35"/>
      <c r="G652" s="36">
        <f t="shared" si="93"/>
        <v>0</v>
      </c>
      <c r="H652" s="24">
        <f t="shared" si="94"/>
        <v>0</v>
      </c>
      <c r="I652" s="24">
        <f t="shared" si="95"/>
        <v>0</v>
      </c>
      <c r="J652" s="162"/>
      <c r="K652" s="26"/>
      <c r="L652" s="26">
        <f>IFERROR((VLOOKUP(K652,tenute!D:E,2,FALSE)),0)</f>
        <v>0</v>
      </c>
      <c r="M652" s="26"/>
      <c r="N652" s="26">
        <f>IFERROR((VLOOKUP(M652,guarnizioni!G:H,2,FALSE)),0)</f>
        <v>0</v>
      </c>
      <c r="O652" s="26"/>
      <c r="P652" s="26"/>
      <c r="Q652" s="26"/>
      <c r="R652" s="26"/>
      <c r="S652" s="26">
        <f t="shared" si="92"/>
        <v>22090.154500000001</v>
      </c>
      <c r="T652" s="26">
        <f t="shared" si="96"/>
        <v>0</v>
      </c>
    </row>
    <row r="653" spans="1:20" ht="14.25" customHeight="1" x14ac:dyDescent="0.2">
      <c r="A653" s="167">
        <v>51002640003</v>
      </c>
      <c r="B653" s="22" t="s">
        <v>5913</v>
      </c>
      <c r="C653" s="22">
        <v>30</v>
      </c>
      <c r="D653" s="22">
        <v>40</v>
      </c>
      <c r="E653" s="24">
        <v>23503.711499999998</v>
      </c>
      <c r="F653" s="35"/>
      <c r="G653" s="36">
        <f t="shared" si="93"/>
        <v>0</v>
      </c>
      <c r="H653" s="24">
        <f t="shared" si="94"/>
        <v>0</v>
      </c>
      <c r="I653" s="24">
        <f t="shared" si="95"/>
        <v>0</v>
      </c>
      <c r="J653" s="162"/>
      <c r="K653" s="26"/>
      <c r="L653" s="26">
        <f>IFERROR((VLOOKUP(K653,tenute!D:E,2,FALSE)),0)</f>
        <v>0</v>
      </c>
      <c r="M653" s="26"/>
      <c r="N653" s="26">
        <f>IFERROR((VLOOKUP(M653,guarnizioni!G:H,2,FALSE)),0)</f>
        <v>0</v>
      </c>
      <c r="O653" s="26"/>
      <c r="P653" s="26"/>
      <c r="Q653" s="26"/>
      <c r="R653" s="26"/>
      <c r="S653" s="26">
        <f t="shared" si="92"/>
        <v>23503.711499999998</v>
      </c>
      <c r="T653" s="26">
        <f t="shared" si="96"/>
        <v>0</v>
      </c>
    </row>
    <row r="654" spans="1:20" ht="14.25" customHeight="1" x14ac:dyDescent="0.2">
      <c r="A654" s="167">
        <v>51002660002</v>
      </c>
      <c r="B654" s="22" t="s">
        <v>5914</v>
      </c>
      <c r="C654" s="22">
        <v>37</v>
      </c>
      <c r="D654" s="22">
        <v>50</v>
      </c>
      <c r="E654" s="24">
        <v>24307.388999999999</v>
      </c>
      <c r="F654" s="35"/>
      <c r="G654" s="36">
        <f t="shared" si="93"/>
        <v>0</v>
      </c>
      <c r="H654" s="24">
        <f t="shared" si="94"/>
        <v>0</v>
      </c>
      <c r="I654" s="24">
        <f t="shared" si="95"/>
        <v>0</v>
      </c>
      <c r="J654" s="162"/>
      <c r="K654" s="26"/>
      <c r="L654" s="26">
        <f>IFERROR((VLOOKUP(K654,tenute!D:E,2,FALSE)),0)</f>
        <v>0</v>
      </c>
      <c r="M654" s="26"/>
      <c r="N654" s="26">
        <f>IFERROR((VLOOKUP(M654,guarnizioni!G:H,2,FALSE)),0)</f>
        <v>0</v>
      </c>
      <c r="O654" s="26"/>
      <c r="P654" s="26"/>
      <c r="Q654" s="26"/>
      <c r="R654" s="26"/>
      <c r="S654" s="26">
        <f t="shared" si="92"/>
        <v>24307.388999999999</v>
      </c>
      <c r="T654" s="26">
        <f t="shared" si="96"/>
        <v>0</v>
      </c>
    </row>
    <row r="655" spans="1:20" ht="14.25" customHeight="1" x14ac:dyDescent="0.2">
      <c r="A655" s="167">
        <v>51002680001</v>
      </c>
      <c r="B655" s="22" t="s">
        <v>5915</v>
      </c>
      <c r="C655" s="22">
        <v>5.5</v>
      </c>
      <c r="D655" s="22">
        <v>7.5</v>
      </c>
      <c r="E655" s="24">
        <v>13923.141999999998</v>
      </c>
      <c r="F655" s="35"/>
      <c r="G655" s="36">
        <f t="shared" si="93"/>
        <v>0</v>
      </c>
      <c r="H655" s="24">
        <f t="shared" si="94"/>
        <v>0</v>
      </c>
      <c r="I655" s="24">
        <f t="shared" si="95"/>
        <v>0</v>
      </c>
      <c r="J655" s="162"/>
      <c r="K655" s="26"/>
      <c r="L655" s="26">
        <f>IFERROR((VLOOKUP(K655,tenute!D:E,2,FALSE)),0)</f>
        <v>0</v>
      </c>
      <c r="M655" s="26"/>
      <c r="N655" s="26">
        <f>IFERROR((VLOOKUP(M655,guarnizioni!G:H,2,FALSE)),0)</f>
        <v>0</v>
      </c>
      <c r="O655" s="26"/>
      <c r="P655" s="26"/>
      <c r="Q655" s="26"/>
      <c r="R655" s="26"/>
      <c r="S655" s="26">
        <f t="shared" si="92"/>
        <v>13923.141999999998</v>
      </c>
      <c r="T655" s="26">
        <f t="shared" si="96"/>
        <v>0</v>
      </c>
    </row>
    <row r="656" spans="1:20" ht="14.25" customHeight="1" x14ac:dyDescent="0.2">
      <c r="A656" s="167">
        <v>51002700004</v>
      </c>
      <c r="B656" s="22" t="s">
        <v>5916</v>
      </c>
      <c r="C656" s="22">
        <v>7.5</v>
      </c>
      <c r="D656" s="22">
        <v>10</v>
      </c>
      <c r="E656" s="24">
        <v>14228.24</v>
      </c>
      <c r="F656" s="35"/>
      <c r="G656" s="36">
        <f t="shared" si="93"/>
        <v>0</v>
      </c>
      <c r="H656" s="24">
        <f t="shared" si="94"/>
        <v>0</v>
      </c>
      <c r="I656" s="24">
        <f t="shared" si="95"/>
        <v>0</v>
      </c>
      <c r="J656" s="162"/>
      <c r="K656" s="26"/>
      <c r="L656" s="26">
        <f>IFERROR((VLOOKUP(K656,tenute!D:E,2,FALSE)),0)</f>
        <v>0</v>
      </c>
      <c r="M656" s="26"/>
      <c r="N656" s="26">
        <f>IFERROR((VLOOKUP(M656,guarnizioni!G:H,2,FALSE)),0)</f>
        <v>0</v>
      </c>
      <c r="O656" s="26"/>
      <c r="P656" s="26"/>
      <c r="Q656" s="26"/>
      <c r="R656" s="26"/>
      <c r="S656" s="26">
        <f t="shared" si="92"/>
        <v>14228.24</v>
      </c>
      <c r="T656" s="26">
        <f t="shared" si="96"/>
        <v>0</v>
      </c>
    </row>
    <row r="657" spans="1:20" ht="14.25" customHeight="1" x14ac:dyDescent="0.2">
      <c r="A657" s="167">
        <v>51002720005</v>
      </c>
      <c r="B657" s="22" t="s">
        <v>5917</v>
      </c>
      <c r="C657" s="22">
        <v>11</v>
      </c>
      <c r="D657" s="22">
        <v>15</v>
      </c>
      <c r="E657" s="24">
        <v>14773.68</v>
      </c>
      <c r="F657" s="35"/>
      <c r="G657" s="36">
        <f t="shared" si="93"/>
        <v>0</v>
      </c>
      <c r="H657" s="24">
        <f t="shared" si="94"/>
        <v>0</v>
      </c>
      <c r="I657" s="24">
        <f t="shared" si="95"/>
        <v>0</v>
      </c>
      <c r="J657" s="162"/>
      <c r="K657" s="26"/>
      <c r="L657" s="26">
        <f>IFERROR((VLOOKUP(K657,tenute!D:E,2,FALSE)),0)</f>
        <v>0</v>
      </c>
      <c r="M657" s="26"/>
      <c r="N657" s="26">
        <f>IFERROR((VLOOKUP(M657,guarnizioni!G:H,2,FALSE)),0)</f>
        <v>0</v>
      </c>
      <c r="O657" s="26"/>
      <c r="P657" s="26"/>
      <c r="Q657" s="26"/>
      <c r="R657" s="26"/>
      <c r="S657" s="26">
        <f t="shared" si="92"/>
        <v>14773.68</v>
      </c>
      <c r="T657" s="26">
        <f t="shared" si="96"/>
        <v>0</v>
      </c>
    </row>
    <row r="658" spans="1:20" ht="14.25" customHeight="1" x14ac:dyDescent="0.2">
      <c r="A658" s="167">
        <v>51002740001</v>
      </c>
      <c r="B658" s="22" t="s">
        <v>5918</v>
      </c>
      <c r="C658" s="22">
        <v>11</v>
      </c>
      <c r="D658" s="22">
        <v>15</v>
      </c>
      <c r="E658" s="24">
        <v>14773.681999999999</v>
      </c>
      <c r="F658" s="35"/>
      <c r="G658" s="36">
        <f t="shared" si="93"/>
        <v>0</v>
      </c>
      <c r="H658" s="24">
        <f t="shared" si="94"/>
        <v>0</v>
      </c>
      <c r="I658" s="24">
        <f t="shared" si="95"/>
        <v>0</v>
      </c>
      <c r="J658" s="162"/>
      <c r="K658" s="26"/>
      <c r="L658" s="26">
        <f>IFERROR((VLOOKUP(K658,tenute!D:E,2,FALSE)),0)</f>
        <v>0</v>
      </c>
      <c r="M658" s="26"/>
      <c r="N658" s="26">
        <f>IFERROR((VLOOKUP(M658,guarnizioni!G:H,2,FALSE)),0)</f>
        <v>0</v>
      </c>
      <c r="O658" s="26"/>
      <c r="P658" s="26"/>
      <c r="Q658" s="26"/>
      <c r="R658" s="26"/>
      <c r="S658" s="26">
        <f t="shared" si="92"/>
        <v>14773.681999999999</v>
      </c>
      <c r="T658" s="26">
        <f t="shared" si="96"/>
        <v>0</v>
      </c>
    </row>
    <row r="659" spans="1:20" ht="14.25" customHeight="1" x14ac:dyDescent="0.2">
      <c r="A659" s="167">
        <v>51002760005</v>
      </c>
      <c r="B659" s="22" t="s">
        <v>5919</v>
      </c>
      <c r="C659" s="22">
        <v>15</v>
      </c>
      <c r="D659" s="22">
        <v>20</v>
      </c>
      <c r="E659" s="24">
        <v>15336.81</v>
      </c>
      <c r="F659" s="35"/>
      <c r="G659" s="36">
        <f t="shared" si="93"/>
        <v>0</v>
      </c>
      <c r="H659" s="24">
        <f t="shared" si="94"/>
        <v>0</v>
      </c>
      <c r="I659" s="24">
        <f t="shared" si="95"/>
        <v>0</v>
      </c>
      <c r="J659" s="162"/>
      <c r="K659" s="26"/>
      <c r="L659" s="26">
        <f>IFERROR((VLOOKUP(K659,tenute!D:E,2,FALSE)),0)</f>
        <v>0</v>
      </c>
      <c r="M659" s="26"/>
      <c r="N659" s="26">
        <f>IFERROR((VLOOKUP(M659,guarnizioni!G:H,2,FALSE)),0)</f>
        <v>0</v>
      </c>
      <c r="O659" s="26"/>
      <c r="P659" s="26"/>
      <c r="Q659" s="26"/>
      <c r="R659" s="26"/>
      <c r="S659" s="26">
        <f t="shared" si="92"/>
        <v>15336.81</v>
      </c>
      <c r="T659" s="26">
        <f t="shared" si="96"/>
        <v>0</v>
      </c>
    </row>
    <row r="660" spans="1:20" ht="14.25" customHeight="1" x14ac:dyDescent="0.2">
      <c r="A660" s="167">
        <v>51002780001</v>
      </c>
      <c r="B660" s="22" t="s">
        <v>5920</v>
      </c>
      <c r="C660" s="22">
        <v>18.5</v>
      </c>
      <c r="D660" s="22">
        <v>25</v>
      </c>
      <c r="E660" s="24">
        <v>24055.814999999995</v>
      </c>
      <c r="F660" s="35"/>
      <c r="G660" s="36">
        <f t="shared" si="93"/>
        <v>0</v>
      </c>
      <c r="H660" s="24">
        <f t="shared" si="94"/>
        <v>0</v>
      </c>
      <c r="I660" s="24">
        <f t="shared" si="95"/>
        <v>0</v>
      </c>
      <c r="J660" s="162"/>
      <c r="K660" s="26"/>
      <c r="L660" s="26">
        <f>IFERROR((VLOOKUP(K660,tenute!D:E,2,FALSE)),0)</f>
        <v>0</v>
      </c>
      <c r="M660" s="26"/>
      <c r="N660" s="26">
        <f>IFERROR((VLOOKUP(M660,guarnizioni!G:H,2,FALSE)),0)</f>
        <v>0</v>
      </c>
      <c r="O660" s="26"/>
      <c r="P660" s="26"/>
      <c r="Q660" s="26"/>
      <c r="R660" s="26"/>
      <c r="S660" s="26">
        <f t="shared" si="92"/>
        <v>24055.814999999995</v>
      </c>
      <c r="T660" s="26">
        <f t="shared" si="96"/>
        <v>0</v>
      </c>
    </row>
    <row r="661" spans="1:20" ht="14.25" customHeight="1" x14ac:dyDescent="0.2">
      <c r="A661" s="167">
        <v>51002800001</v>
      </c>
      <c r="B661" s="22" t="s">
        <v>5921</v>
      </c>
      <c r="C661" s="22">
        <v>22</v>
      </c>
      <c r="D661" s="22">
        <v>30</v>
      </c>
      <c r="E661" s="24">
        <v>24530.120999999999</v>
      </c>
      <c r="F661" s="35"/>
      <c r="G661" s="36">
        <f t="shared" si="93"/>
        <v>0</v>
      </c>
      <c r="H661" s="24">
        <f t="shared" si="94"/>
        <v>0</v>
      </c>
      <c r="I661" s="24">
        <f t="shared" si="95"/>
        <v>0</v>
      </c>
      <c r="J661" s="162"/>
      <c r="K661" s="26"/>
      <c r="L661" s="26">
        <f>IFERROR((VLOOKUP(K661,tenute!D:E,2,FALSE)),0)</f>
        <v>0</v>
      </c>
      <c r="M661" s="26"/>
      <c r="N661" s="26">
        <f>IFERROR((VLOOKUP(M661,guarnizioni!G:H,2,FALSE)),0)</f>
        <v>0</v>
      </c>
      <c r="O661" s="26"/>
      <c r="P661" s="26"/>
      <c r="Q661" s="26"/>
      <c r="R661" s="26"/>
      <c r="S661" s="26">
        <f t="shared" si="92"/>
        <v>24530.120999999999</v>
      </c>
      <c r="T661" s="26">
        <f t="shared" si="96"/>
        <v>0</v>
      </c>
    </row>
    <row r="662" spans="1:20" ht="14.25" customHeight="1" x14ac:dyDescent="0.2">
      <c r="A662" s="167">
        <v>51002820001</v>
      </c>
      <c r="B662" s="22" t="s">
        <v>5922</v>
      </c>
      <c r="C662" s="22">
        <v>30</v>
      </c>
      <c r="D662" s="22">
        <v>40</v>
      </c>
      <c r="E662" s="24">
        <v>25943.643499999995</v>
      </c>
      <c r="F662" s="35"/>
      <c r="G662" s="36">
        <f t="shared" si="93"/>
        <v>0</v>
      </c>
      <c r="H662" s="24">
        <f t="shared" si="94"/>
        <v>0</v>
      </c>
      <c r="I662" s="24">
        <f t="shared" si="95"/>
        <v>0</v>
      </c>
      <c r="J662" s="162"/>
      <c r="K662" s="26"/>
      <c r="L662" s="26">
        <f>IFERROR((VLOOKUP(K662,tenute!D:E,2,FALSE)),0)</f>
        <v>0</v>
      </c>
      <c r="M662" s="26"/>
      <c r="N662" s="26">
        <f>IFERROR((VLOOKUP(M662,guarnizioni!G:H,2,FALSE)),0)</f>
        <v>0</v>
      </c>
      <c r="O662" s="26"/>
      <c r="P662" s="26"/>
      <c r="Q662" s="26"/>
      <c r="R662" s="26"/>
      <c r="S662" s="26">
        <f t="shared" si="92"/>
        <v>25943.643499999995</v>
      </c>
      <c r="T662" s="26">
        <f t="shared" si="96"/>
        <v>0</v>
      </c>
    </row>
    <row r="663" spans="1:20" ht="14.25" customHeight="1" x14ac:dyDescent="0.2">
      <c r="A663" s="167">
        <v>51002840001</v>
      </c>
      <c r="B663" s="22" t="s">
        <v>5923</v>
      </c>
      <c r="C663" s="22">
        <v>37</v>
      </c>
      <c r="D663" s="22">
        <v>50</v>
      </c>
      <c r="E663" s="24">
        <v>28718.869499999997</v>
      </c>
      <c r="F663" s="35"/>
      <c r="G663" s="36">
        <f t="shared" si="93"/>
        <v>0</v>
      </c>
      <c r="H663" s="24">
        <f t="shared" si="94"/>
        <v>0</v>
      </c>
      <c r="I663" s="24">
        <f t="shared" si="95"/>
        <v>0</v>
      </c>
      <c r="J663" s="162"/>
      <c r="K663" s="26"/>
      <c r="L663" s="26">
        <f>IFERROR((VLOOKUP(K663,tenute!D:E,2,FALSE)),0)</f>
        <v>0</v>
      </c>
      <c r="M663" s="26"/>
      <c r="N663" s="26">
        <f>IFERROR((VLOOKUP(M663,guarnizioni!G:H,2,FALSE)),0)</f>
        <v>0</v>
      </c>
      <c r="O663" s="26"/>
      <c r="P663" s="26"/>
      <c r="Q663" s="26"/>
      <c r="R663" s="26"/>
      <c r="S663" s="26">
        <f t="shared" si="92"/>
        <v>28718.869499999997</v>
      </c>
      <c r="T663" s="26">
        <f t="shared" si="96"/>
        <v>0</v>
      </c>
    </row>
    <row r="664" spans="1:20" ht="14.25" customHeight="1" x14ac:dyDescent="0.2">
      <c r="A664" s="167">
        <v>51002860001</v>
      </c>
      <c r="B664" s="22" t="s">
        <v>5924</v>
      </c>
      <c r="C664" s="22">
        <v>45</v>
      </c>
      <c r="D664" s="22">
        <v>60</v>
      </c>
      <c r="E664" s="24">
        <v>29661.696999999996</v>
      </c>
      <c r="F664" s="35"/>
      <c r="G664" s="36">
        <f t="shared" si="93"/>
        <v>0</v>
      </c>
      <c r="H664" s="24">
        <f t="shared" si="94"/>
        <v>0</v>
      </c>
      <c r="I664" s="24">
        <f t="shared" si="95"/>
        <v>0</v>
      </c>
      <c r="J664" s="162"/>
      <c r="K664" s="26"/>
      <c r="L664" s="26">
        <f>IFERROR((VLOOKUP(K664,tenute!D:E,2,FALSE)),0)</f>
        <v>0</v>
      </c>
      <c r="M664" s="26"/>
      <c r="N664" s="26">
        <f>IFERROR((VLOOKUP(M664,guarnizioni!G:H,2,FALSE)),0)</f>
        <v>0</v>
      </c>
      <c r="O664" s="26"/>
      <c r="P664" s="26"/>
      <c r="Q664" s="26"/>
      <c r="R664" s="26"/>
      <c r="S664" s="26">
        <f t="shared" si="92"/>
        <v>29661.696999999996</v>
      </c>
      <c r="T664" s="26">
        <f t="shared" si="96"/>
        <v>0</v>
      </c>
    </row>
    <row r="665" spans="1:20" ht="14.25" customHeight="1" x14ac:dyDescent="0.2">
      <c r="A665" s="167">
        <v>51002880002</v>
      </c>
      <c r="B665" s="22" t="s">
        <v>5925</v>
      </c>
      <c r="C665" s="22">
        <v>55</v>
      </c>
      <c r="D665" s="22">
        <v>75</v>
      </c>
      <c r="E665" s="24">
        <v>31094.412999999997</v>
      </c>
      <c r="F665" s="35"/>
      <c r="G665" s="36">
        <f t="shared" si="93"/>
        <v>0</v>
      </c>
      <c r="H665" s="24">
        <f t="shared" si="94"/>
        <v>0</v>
      </c>
      <c r="I665" s="24">
        <f t="shared" si="95"/>
        <v>0</v>
      </c>
      <c r="J665" s="162"/>
      <c r="K665" s="26"/>
      <c r="L665" s="26">
        <f>IFERROR((VLOOKUP(K665,tenute!D:E,2,FALSE)),0)</f>
        <v>0</v>
      </c>
      <c r="M665" s="26"/>
      <c r="N665" s="26">
        <f>IFERROR((VLOOKUP(M665,guarnizioni!G:H,2,FALSE)),0)</f>
        <v>0</v>
      </c>
      <c r="O665" s="26"/>
      <c r="P665" s="26"/>
      <c r="Q665" s="26"/>
      <c r="R665" s="26"/>
      <c r="S665" s="26">
        <f t="shared" si="92"/>
        <v>31094.412999999997</v>
      </c>
      <c r="T665" s="26">
        <f t="shared" si="96"/>
        <v>0</v>
      </c>
    </row>
    <row r="666" spans="1:20" ht="14.25" customHeight="1" x14ac:dyDescent="0.2">
      <c r="A666" s="167">
        <v>51002900004</v>
      </c>
      <c r="B666" s="22" t="s">
        <v>5926</v>
      </c>
      <c r="C666" s="22">
        <v>18.5</v>
      </c>
      <c r="D666" s="22">
        <v>25</v>
      </c>
      <c r="E666" s="24">
        <v>25202.065999999999</v>
      </c>
      <c r="F666" s="35"/>
      <c r="G666" s="36">
        <f t="shared" si="93"/>
        <v>0</v>
      </c>
      <c r="H666" s="24">
        <f t="shared" si="94"/>
        <v>0</v>
      </c>
      <c r="I666" s="24">
        <f t="shared" si="95"/>
        <v>0</v>
      </c>
      <c r="J666" s="162"/>
      <c r="K666" s="26"/>
      <c r="L666" s="26">
        <f>IFERROR((VLOOKUP(K666,tenute!D:E,2,FALSE)),0)</f>
        <v>0</v>
      </c>
      <c r="M666" s="26"/>
      <c r="N666" s="26">
        <f>IFERROR((VLOOKUP(M666,guarnizioni!G:H,2,FALSE)),0)</f>
        <v>0</v>
      </c>
      <c r="O666" s="26"/>
      <c r="P666" s="26"/>
      <c r="Q666" s="26"/>
      <c r="R666" s="26"/>
      <c r="S666" s="26">
        <f t="shared" si="92"/>
        <v>25202.065999999999</v>
      </c>
      <c r="T666" s="26">
        <f t="shared" si="96"/>
        <v>0</v>
      </c>
    </row>
    <row r="667" spans="1:20" ht="14.25" customHeight="1" x14ac:dyDescent="0.2">
      <c r="A667" s="167">
        <v>51002920001</v>
      </c>
      <c r="B667" s="22" t="s">
        <v>5927</v>
      </c>
      <c r="C667" s="22">
        <v>22</v>
      </c>
      <c r="D667" s="22">
        <v>30</v>
      </c>
      <c r="E667" s="24">
        <v>25674.66</v>
      </c>
      <c r="F667" s="35"/>
      <c r="G667" s="36">
        <f t="shared" si="93"/>
        <v>0</v>
      </c>
      <c r="H667" s="24">
        <f t="shared" si="94"/>
        <v>0</v>
      </c>
      <c r="I667" s="24">
        <f t="shared" si="95"/>
        <v>0</v>
      </c>
      <c r="J667" s="162"/>
      <c r="K667" s="26"/>
      <c r="L667" s="26">
        <f>IFERROR((VLOOKUP(K667,tenute!D:E,2,FALSE)),0)</f>
        <v>0</v>
      </c>
      <c r="M667" s="26"/>
      <c r="N667" s="26">
        <f>IFERROR((VLOOKUP(M667,guarnizioni!G:H,2,FALSE)),0)</f>
        <v>0</v>
      </c>
      <c r="O667" s="26"/>
      <c r="P667" s="26"/>
      <c r="Q667" s="26"/>
      <c r="R667" s="26"/>
      <c r="S667" s="26">
        <f t="shared" si="92"/>
        <v>25674.66</v>
      </c>
      <c r="T667" s="26">
        <f t="shared" si="96"/>
        <v>0</v>
      </c>
    </row>
    <row r="668" spans="1:20" ht="14.25" customHeight="1" x14ac:dyDescent="0.2">
      <c r="A668" s="167">
        <v>51002940002</v>
      </c>
      <c r="B668" s="22" t="s">
        <v>5928</v>
      </c>
      <c r="C668" s="22">
        <v>30</v>
      </c>
      <c r="D668" s="22">
        <v>40</v>
      </c>
      <c r="E668" s="24">
        <v>27088.203999999998</v>
      </c>
      <c r="F668" s="35"/>
      <c r="G668" s="36">
        <f t="shared" si="93"/>
        <v>0</v>
      </c>
      <c r="H668" s="24">
        <f t="shared" si="94"/>
        <v>0</v>
      </c>
      <c r="I668" s="24">
        <f t="shared" si="95"/>
        <v>0</v>
      </c>
      <c r="J668" s="162"/>
      <c r="K668" s="26"/>
      <c r="L668" s="26">
        <f>IFERROR((VLOOKUP(K668,tenute!D:E,2,FALSE)),0)</f>
        <v>0</v>
      </c>
      <c r="M668" s="26"/>
      <c r="N668" s="26">
        <f>IFERROR((VLOOKUP(M668,guarnizioni!G:H,2,FALSE)),0)</f>
        <v>0</v>
      </c>
      <c r="O668" s="26"/>
      <c r="P668" s="26"/>
      <c r="Q668" s="26"/>
      <c r="R668" s="26"/>
      <c r="S668" s="26">
        <f t="shared" si="92"/>
        <v>27088.203999999998</v>
      </c>
      <c r="T668" s="26">
        <f t="shared" si="96"/>
        <v>0</v>
      </c>
    </row>
    <row r="669" spans="1:20" ht="14.25" customHeight="1" x14ac:dyDescent="0.2">
      <c r="A669" s="167">
        <v>51002960004</v>
      </c>
      <c r="B669" s="22" t="s">
        <v>5929</v>
      </c>
      <c r="C669" s="22">
        <v>37</v>
      </c>
      <c r="D669" s="22">
        <v>50</v>
      </c>
      <c r="E669" s="24">
        <v>27891.777999999998</v>
      </c>
      <c r="F669" s="35"/>
      <c r="G669" s="36">
        <f t="shared" si="93"/>
        <v>0</v>
      </c>
      <c r="H669" s="24">
        <f t="shared" si="94"/>
        <v>0</v>
      </c>
      <c r="I669" s="24">
        <f t="shared" si="95"/>
        <v>0</v>
      </c>
      <c r="J669" s="162"/>
      <c r="K669" s="26"/>
      <c r="L669" s="26">
        <f>IFERROR((VLOOKUP(K669,tenute!D:E,2,FALSE)),0)</f>
        <v>0</v>
      </c>
      <c r="M669" s="26"/>
      <c r="N669" s="26">
        <f>IFERROR((VLOOKUP(M669,guarnizioni!G:H,2,FALSE)),0)</f>
        <v>0</v>
      </c>
      <c r="O669" s="26"/>
      <c r="P669" s="26"/>
      <c r="Q669" s="26"/>
      <c r="R669" s="26"/>
      <c r="S669" s="26">
        <f t="shared" si="92"/>
        <v>27891.777999999998</v>
      </c>
      <c r="T669" s="26">
        <f t="shared" si="96"/>
        <v>0</v>
      </c>
    </row>
    <row r="670" spans="1:20" ht="14.25" customHeight="1" x14ac:dyDescent="0.2">
      <c r="A670" s="167" t="s">
        <v>8426</v>
      </c>
      <c r="B670" s="22" t="s">
        <v>8425</v>
      </c>
      <c r="C670" s="22">
        <v>45</v>
      </c>
      <c r="D670" s="22">
        <v>60</v>
      </c>
      <c r="E670" s="24">
        <v>28834.524999999998</v>
      </c>
      <c r="F670" s="35"/>
      <c r="G670" s="36">
        <f t="shared" ref="G670" si="97">IF(F670="",IF($I$8="","",$I$8),F670)</f>
        <v>0</v>
      </c>
      <c r="H670" s="24">
        <f t="shared" ref="H670" si="98">ROUND(E670*(G670),2)</f>
        <v>0</v>
      </c>
      <c r="I670" s="24">
        <f t="shared" ref="I670" si="99">H670*$I$10</f>
        <v>0</v>
      </c>
      <c r="J670" s="162"/>
      <c r="K670" s="26"/>
      <c r="L670" s="26">
        <f>IFERROR((VLOOKUP(K670,tenute!D:E,2,FALSE)),0)</f>
        <v>0</v>
      </c>
      <c r="M670" s="26"/>
      <c r="N670" s="26">
        <f>IFERROR((VLOOKUP(M670,guarnizioni!G:H,2,FALSE)),0)</f>
        <v>0</v>
      </c>
      <c r="O670" s="26"/>
      <c r="P670" s="26"/>
      <c r="Q670" s="26"/>
      <c r="R670" s="26"/>
      <c r="S670" s="26">
        <f t="shared" ref="S670" si="100">E670+L670+N670+P670+R670</f>
        <v>28834.524999999998</v>
      </c>
      <c r="T670" s="26">
        <f t="shared" ref="T670" si="101">S670*$I$8</f>
        <v>0</v>
      </c>
    </row>
    <row r="671" spans="1:20" ht="14.25" customHeight="1" x14ac:dyDescent="0.2">
      <c r="A671" s="167">
        <v>51002980001</v>
      </c>
      <c r="B671" s="22" t="s">
        <v>5930</v>
      </c>
      <c r="C671" s="22">
        <v>45</v>
      </c>
      <c r="D671" s="22">
        <v>60</v>
      </c>
      <c r="E671" s="24">
        <v>33855.195</v>
      </c>
      <c r="F671" s="35"/>
      <c r="G671" s="36">
        <f t="shared" si="93"/>
        <v>0</v>
      </c>
      <c r="H671" s="24">
        <f t="shared" si="94"/>
        <v>0</v>
      </c>
      <c r="I671" s="24">
        <f t="shared" si="95"/>
        <v>0</v>
      </c>
      <c r="J671" s="162"/>
      <c r="K671" s="26"/>
      <c r="L671" s="26">
        <f>IFERROR((VLOOKUP(K671,tenute!D:E,2,FALSE)),0)</f>
        <v>0</v>
      </c>
      <c r="M671" s="26"/>
      <c r="N671" s="26">
        <f>IFERROR((VLOOKUP(M671,guarnizioni!G:H,2,FALSE)),0)</f>
        <v>0</v>
      </c>
      <c r="O671" s="26"/>
      <c r="P671" s="26"/>
      <c r="Q671" s="26"/>
      <c r="R671" s="26"/>
      <c r="S671" s="26">
        <f t="shared" si="92"/>
        <v>33855.195</v>
      </c>
      <c r="T671" s="26">
        <f t="shared" si="96"/>
        <v>0</v>
      </c>
    </row>
    <row r="672" spans="1:20" ht="14.25" customHeight="1" x14ac:dyDescent="0.2">
      <c r="A672" s="167">
        <v>51003000001</v>
      </c>
      <c r="B672" s="22" t="s">
        <v>5931</v>
      </c>
      <c r="C672" s="22">
        <v>55</v>
      </c>
      <c r="D672" s="22">
        <v>75</v>
      </c>
      <c r="E672" s="24">
        <v>35157.144499999995</v>
      </c>
      <c r="F672" s="35"/>
      <c r="G672" s="36">
        <f t="shared" si="93"/>
        <v>0</v>
      </c>
      <c r="H672" s="24">
        <f t="shared" si="94"/>
        <v>0</v>
      </c>
      <c r="I672" s="24">
        <f t="shared" si="95"/>
        <v>0</v>
      </c>
      <c r="J672" s="162"/>
      <c r="K672" s="26"/>
      <c r="L672" s="26">
        <f>IFERROR((VLOOKUP(K672,tenute!D:E,2,FALSE)),0)</f>
        <v>0</v>
      </c>
      <c r="M672" s="26"/>
      <c r="N672" s="26">
        <f>IFERROR((VLOOKUP(M672,guarnizioni!G:H,2,FALSE)),0)</f>
        <v>0</v>
      </c>
      <c r="O672" s="26"/>
      <c r="P672" s="26"/>
      <c r="Q672" s="26"/>
      <c r="R672" s="26"/>
      <c r="S672" s="26">
        <f t="shared" si="92"/>
        <v>35157.144499999995</v>
      </c>
      <c r="T672" s="26">
        <f t="shared" si="96"/>
        <v>0</v>
      </c>
    </row>
    <row r="673" spans="1:20" ht="14.25" customHeight="1" x14ac:dyDescent="0.2">
      <c r="A673" s="167">
        <v>51003020001</v>
      </c>
      <c r="B673" s="22" t="s">
        <v>5932</v>
      </c>
      <c r="C673" s="22">
        <v>75</v>
      </c>
      <c r="D673" s="22">
        <v>100</v>
      </c>
      <c r="E673" s="24">
        <v>39269.049999999996</v>
      </c>
      <c r="F673" s="35"/>
      <c r="G673" s="36">
        <f t="shared" si="93"/>
        <v>0</v>
      </c>
      <c r="H673" s="24">
        <f t="shared" si="94"/>
        <v>0</v>
      </c>
      <c r="I673" s="24">
        <f t="shared" si="95"/>
        <v>0</v>
      </c>
      <c r="J673" s="162"/>
      <c r="K673" s="26"/>
      <c r="L673" s="26">
        <f>IFERROR((VLOOKUP(K673,tenute!D:E,2,FALSE)),0)</f>
        <v>0</v>
      </c>
      <c r="M673" s="26"/>
      <c r="N673" s="26">
        <f>IFERROR((VLOOKUP(M673,guarnizioni!G:H,2,FALSE)),0)</f>
        <v>0</v>
      </c>
      <c r="O673" s="26"/>
      <c r="P673" s="26"/>
      <c r="Q673" s="26"/>
      <c r="R673" s="26"/>
      <c r="S673" s="26">
        <f t="shared" si="92"/>
        <v>39269.049999999996</v>
      </c>
      <c r="T673" s="26">
        <f t="shared" si="96"/>
        <v>0</v>
      </c>
    </row>
    <row r="674" spans="1:20" ht="14.25" customHeight="1" x14ac:dyDescent="0.2">
      <c r="J674" s="162"/>
    </row>
    <row r="675" spans="1:20" ht="14.25" customHeight="1" x14ac:dyDescent="0.2">
      <c r="J675" s="162"/>
    </row>
    <row r="676" spans="1:20" ht="14.25" customHeight="1" x14ac:dyDescent="0.2">
      <c r="J676" s="162"/>
    </row>
    <row r="677" spans="1:20" ht="14.25" customHeight="1" x14ac:dyDescent="0.2">
      <c r="A677" s="292" t="s">
        <v>4102</v>
      </c>
      <c r="B677" s="292"/>
      <c r="C677" s="292"/>
      <c r="D677" s="292"/>
      <c r="E677" s="292"/>
      <c r="F677" s="292"/>
      <c r="G677" s="292"/>
      <c r="H677" s="292"/>
      <c r="I677" s="292"/>
      <c r="J677" s="162"/>
    </row>
    <row r="678" spans="1:20" ht="14.25" customHeight="1" x14ac:dyDescent="0.2">
      <c r="A678" s="292"/>
      <c r="B678" s="292"/>
      <c r="C678" s="292"/>
      <c r="D678" s="292"/>
      <c r="E678" s="292"/>
      <c r="F678" s="292"/>
      <c r="G678" s="292"/>
      <c r="H678" s="292"/>
      <c r="I678" s="292"/>
      <c r="J678" s="162"/>
    </row>
    <row r="679" spans="1:20" s="41" customFormat="1" ht="14.25" customHeight="1" x14ac:dyDescent="0.2">
      <c r="A679" s="42"/>
      <c r="B679" s="42"/>
      <c r="C679" s="42"/>
      <c r="D679" s="42"/>
      <c r="E679" s="44"/>
      <c r="F679" s="42"/>
      <c r="G679" s="42"/>
      <c r="H679" s="44"/>
      <c r="I679" s="44"/>
      <c r="J679" s="162"/>
    </row>
    <row r="680" spans="1:20" s="41" customFormat="1" ht="14.25" customHeight="1" x14ac:dyDescent="0.2">
      <c r="A680" s="293" t="s">
        <v>2214</v>
      </c>
      <c r="B680" s="293"/>
      <c r="C680" s="293"/>
      <c r="D680" s="293"/>
      <c r="E680" s="293"/>
      <c r="F680" s="293"/>
      <c r="G680" s="293"/>
      <c r="H680" s="293"/>
      <c r="I680" s="178" t="s">
        <v>2212</v>
      </c>
      <c r="J680" s="162"/>
    </row>
    <row r="681" spans="1:20" s="41" customFormat="1" ht="14.25" customHeight="1" x14ac:dyDescent="0.2">
      <c r="A681" s="294" t="s">
        <v>2215</v>
      </c>
      <c r="B681" s="294"/>
      <c r="C681" s="294"/>
      <c r="D681" s="294"/>
      <c r="E681" s="294"/>
      <c r="F681" s="294"/>
      <c r="G681" s="294"/>
      <c r="H681" s="294"/>
      <c r="I681" s="178" t="s">
        <v>2213</v>
      </c>
      <c r="J681" s="162"/>
    </row>
    <row r="682" spans="1:20" s="41" customFormat="1" ht="14.25" customHeight="1" x14ac:dyDescent="0.2">
      <c r="A682" s="42"/>
      <c r="B682" s="42"/>
      <c r="C682" s="42"/>
      <c r="D682" s="42"/>
      <c r="E682" s="44"/>
      <c r="F682" s="42"/>
      <c r="G682" s="42"/>
      <c r="H682" s="44"/>
      <c r="I682" s="44"/>
      <c r="J682" s="162"/>
    </row>
    <row r="683" spans="1:20" ht="14.25" customHeight="1" x14ac:dyDescent="0.2">
      <c r="A683" s="29" t="s">
        <v>137</v>
      </c>
      <c r="B683" s="29" t="s">
        <v>2194</v>
      </c>
      <c r="C683" s="296"/>
      <c r="D683" s="296"/>
      <c r="E683" s="30" t="s">
        <v>143</v>
      </c>
      <c r="F683" s="31" t="s">
        <v>145</v>
      </c>
      <c r="G683" s="31" t="s">
        <v>2223</v>
      </c>
      <c r="H683" s="20" t="s">
        <v>148</v>
      </c>
      <c r="I683" s="20" t="s">
        <v>150</v>
      </c>
      <c r="J683" s="162"/>
    </row>
    <row r="684" spans="1:20" ht="14.25" customHeight="1" x14ac:dyDescent="0.2">
      <c r="A684" s="32" t="s">
        <v>138</v>
      </c>
      <c r="B684" s="32" t="s">
        <v>2195</v>
      </c>
      <c r="C684" s="295"/>
      <c r="D684" s="295"/>
      <c r="E684" s="33" t="s">
        <v>144</v>
      </c>
      <c r="F684" s="34" t="s">
        <v>146</v>
      </c>
      <c r="G684" s="34" t="s">
        <v>147</v>
      </c>
      <c r="H684" s="21" t="s">
        <v>149</v>
      </c>
      <c r="I684" s="21" t="s">
        <v>151</v>
      </c>
      <c r="J684" s="162"/>
    </row>
    <row r="685" spans="1:20" ht="14.25" customHeight="1" x14ac:dyDescent="0.2">
      <c r="A685" s="9"/>
      <c r="B685" s="9"/>
      <c r="C685" s="40"/>
      <c r="D685" s="40"/>
      <c r="E685" s="19" t="s">
        <v>15</v>
      </c>
      <c r="F685" s="9"/>
      <c r="G685" s="9"/>
      <c r="H685" s="19" t="str">
        <f>E685</f>
        <v>€</v>
      </c>
      <c r="I685" s="24">
        <f>$I$9</f>
        <v>0</v>
      </c>
      <c r="J685" s="162"/>
    </row>
    <row r="686" spans="1:20" ht="14.25" customHeight="1" x14ac:dyDescent="0.2">
      <c r="A686" s="22">
        <v>44029730000</v>
      </c>
      <c r="B686" s="22" t="s">
        <v>6839</v>
      </c>
      <c r="C686" s="22"/>
      <c r="D686" s="22"/>
      <c r="E686" s="24">
        <v>46.86</v>
      </c>
      <c r="F686" s="35"/>
      <c r="G686" s="36">
        <f t="shared" ref="G686:G694" si="102">IF(F686="",IF($I$8="","",$I$8),F686)</f>
        <v>0</v>
      </c>
      <c r="H686" s="24">
        <f t="shared" ref="H686:H694" si="103">ROUND(E686*(G686),2)</f>
        <v>0</v>
      </c>
      <c r="I686" s="24">
        <f t="shared" ref="I686:I694" si="104">H686*$I$10</f>
        <v>0</v>
      </c>
      <c r="J686" s="162"/>
    </row>
    <row r="687" spans="1:20" ht="14.25" customHeight="1" x14ac:dyDescent="0.2">
      <c r="A687" s="22">
        <v>44029731000</v>
      </c>
      <c r="B687" s="22" t="s">
        <v>6837</v>
      </c>
      <c r="C687" s="22"/>
      <c r="D687" s="22"/>
      <c r="E687" s="24">
        <v>51.78</v>
      </c>
      <c r="F687" s="35"/>
      <c r="G687" s="36">
        <f t="shared" si="102"/>
        <v>0</v>
      </c>
      <c r="H687" s="24">
        <f t="shared" si="103"/>
        <v>0</v>
      </c>
      <c r="I687" s="24">
        <f t="shared" si="104"/>
        <v>0</v>
      </c>
      <c r="J687" s="162"/>
    </row>
    <row r="688" spans="1:20" ht="14.25" customHeight="1" x14ac:dyDescent="0.2">
      <c r="A688" s="22">
        <v>44029733000</v>
      </c>
      <c r="B688" s="22" t="s">
        <v>6838</v>
      </c>
      <c r="C688" s="22"/>
      <c r="D688" s="22"/>
      <c r="E688" s="24">
        <v>55.51</v>
      </c>
      <c r="F688" s="35"/>
      <c r="G688" s="36">
        <f t="shared" si="102"/>
        <v>0</v>
      </c>
      <c r="H688" s="24">
        <f t="shared" si="103"/>
        <v>0</v>
      </c>
      <c r="I688" s="24">
        <f t="shared" si="104"/>
        <v>0</v>
      </c>
      <c r="J688" s="162"/>
    </row>
    <row r="689" spans="1:10" ht="14.25" customHeight="1" x14ac:dyDescent="0.2">
      <c r="A689" s="22">
        <v>44029740000</v>
      </c>
      <c r="B689" s="22" t="s">
        <v>6840</v>
      </c>
      <c r="C689" s="22"/>
      <c r="D689" s="22"/>
      <c r="E689" s="24">
        <v>65.31</v>
      </c>
      <c r="F689" s="35"/>
      <c r="G689" s="36">
        <f t="shared" si="102"/>
        <v>0</v>
      </c>
      <c r="H689" s="24">
        <f t="shared" si="103"/>
        <v>0</v>
      </c>
      <c r="I689" s="24">
        <f t="shared" si="104"/>
        <v>0</v>
      </c>
      <c r="J689" s="162"/>
    </row>
    <row r="690" spans="1:10" ht="14.25" customHeight="1" x14ac:dyDescent="0.2">
      <c r="A690" s="22">
        <v>44029742000</v>
      </c>
      <c r="B690" s="22" t="s">
        <v>6841</v>
      </c>
      <c r="C690" s="22"/>
      <c r="D690" s="22"/>
      <c r="E690" s="24">
        <v>83.87</v>
      </c>
      <c r="F690" s="35"/>
      <c r="G690" s="36">
        <f t="shared" si="102"/>
        <v>0</v>
      </c>
      <c r="H690" s="24">
        <f t="shared" si="103"/>
        <v>0</v>
      </c>
      <c r="I690" s="24">
        <f t="shared" si="104"/>
        <v>0</v>
      </c>
      <c r="J690" s="162"/>
    </row>
    <row r="691" spans="1:10" ht="14.25" customHeight="1" x14ac:dyDescent="0.2">
      <c r="A691" s="22">
        <v>44029750000</v>
      </c>
      <c r="B691" s="22" t="s">
        <v>6842</v>
      </c>
      <c r="C691" s="22"/>
      <c r="D691" s="22"/>
      <c r="E691" s="24">
        <v>94.96</v>
      </c>
      <c r="F691" s="35"/>
      <c r="G691" s="36">
        <f t="shared" si="102"/>
        <v>0</v>
      </c>
      <c r="H691" s="24">
        <f t="shared" si="103"/>
        <v>0</v>
      </c>
      <c r="I691" s="24">
        <f t="shared" si="104"/>
        <v>0</v>
      </c>
      <c r="J691" s="162"/>
    </row>
    <row r="692" spans="1:10" ht="14.25" customHeight="1" x14ac:dyDescent="0.2">
      <c r="A692" s="22">
        <v>44029751000</v>
      </c>
      <c r="B692" s="22" t="s">
        <v>6843</v>
      </c>
      <c r="C692" s="22"/>
      <c r="D692" s="22"/>
      <c r="E692" s="24">
        <v>104.82</v>
      </c>
      <c r="F692" s="35"/>
      <c r="G692" s="36">
        <f t="shared" si="102"/>
        <v>0</v>
      </c>
      <c r="H692" s="24">
        <f t="shared" si="103"/>
        <v>0</v>
      </c>
      <c r="I692" s="24">
        <f t="shared" si="104"/>
        <v>0</v>
      </c>
      <c r="J692" s="162"/>
    </row>
    <row r="693" spans="1:10" ht="14.25" customHeight="1" x14ac:dyDescent="0.2">
      <c r="A693" s="22">
        <v>44029753000</v>
      </c>
      <c r="B693" s="22" t="s">
        <v>6844</v>
      </c>
      <c r="C693" s="22"/>
      <c r="D693" s="22"/>
      <c r="E693" s="24">
        <v>160.33000000000001</v>
      </c>
      <c r="F693" s="35"/>
      <c r="G693" s="36">
        <f t="shared" si="102"/>
        <v>0</v>
      </c>
      <c r="H693" s="24">
        <f t="shared" si="103"/>
        <v>0</v>
      </c>
      <c r="I693" s="24">
        <f t="shared" si="104"/>
        <v>0</v>
      </c>
      <c r="J693" s="162"/>
    </row>
    <row r="694" spans="1:10" ht="14.25" customHeight="1" x14ac:dyDescent="0.2">
      <c r="A694" s="22">
        <v>44029760000</v>
      </c>
      <c r="B694" s="22" t="s">
        <v>6845</v>
      </c>
      <c r="C694" s="22"/>
      <c r="D694" s="22"/>
      <c r="E694" s="24">
        <v>238.03</v>
      </c>
      <c r="F694" s="35"/>
      <c r="G694" s="36">
        <f t="shared" si="102"/>
        <v>0</v>
      </c>
      <c r="H694" s="24">
        <f t="shared" si="103"/>
        <v>0</v>
      </c>
      <c r="I694" s="24">
        <f t="shared" si="104"/>
        <v>0</v>
      </c>
      <c r="J694" s="162"/>
    </row>
    <row r="695" spans="1:10" ht="14.25" customHeight="1" x14ac:dyDescent="0.2">
      <c r="J695" s="162"/>
    </row>
    <row r="696" spans="1:10" ht="14.25" customHeight="1" x14ac:dyDescent="0.2">
      <c r="J696" s="162"/>
    </row>
    <row r="697" spans="1:10" ht="14.25" customHeight="1" x14ac:dyDescent="0.2">
      <c r="A697" s="292" t="s">
        <v>4103</v>
      </c>
      <c r="B697" s="292"/>
      <c r="C697" s="292"/>
      <c r="D697" s="292"/>
      <c r="E697" s="292"/>
      <c r="F697" s="292"/>
      <c r="G697" s="292"/>
      <c r="H697" s="292"/>
      <c r="I697" s="292"/>
      <c r="J697" s="162"/>
    </row>
    <row r="698" spans="1:10" ht="14.25" customHeight="1" x14ac:dyDescent="0.2">
      <c r="A698" s="292"/>
      <c r="B698" s="292"/>
      <c r="C698" s="292"/>
      <c r="D698" s="292"/>
      <c r="E698" s="292"/>
      <c r="F698" s="292"/>
      <c r="G698" s="292"/>
      <c r="H698" s="292"/>
      <c r="I698" s="292"/>
      <c r="J698" s="162"/>
    </row>
    <row r="699" spans="1:10" s="41" customFormat="1" ht="14.25" customHeight="1" x14ac:dyDescent="0.2">
      <c r="A699" s="42"/>
      <c r="B699" s="42"/>
      <c r="C699" s="42"/>
      <c r="D699" s="42"/>
      <c r="E699" s="44"/>
      <c r="F699" s="42"/>
      <c r="G699" s="42"/>
      <c r="H699" s="44"/>
      <c r="I699" s="44"/>
      <c r="J699" s="162"/>
    </row>
    <row r="700" spans="1:10" s="41" customFormat="1" ht="14.25" customHeight="1" x14ac:dyDescent="0.2">
      <c r="A700" s="293" t="s">
        <v>2210</v>
      </c>
      <c r="B700" s="293"/>
      <c r="C700" s="293"/>
      <c r="D700" s="293"/>
      <c r="E700" s="293"/>
      <c r="F700" s="293"/>
      <c r="G700" s="293"/>
      <c r="H700" s="293"/>
      <c r="I700" s="178" t="s">
        <v>2212</v>
      </c>
      <c r="J700" s="162"/>
    </row>
    <row r="701" spans="1:10" s="41" customFormat="1" ht="14.25" customHeight="1" x14ac:dyDescent="0.2">
      <c r="A701" s="294" t="s">
        <v>2211</v>
      </c>
      <c r="B701" s="294"/>
      <c r="C701" s="294"/>
      <c r="D701" s="294"/>
      <c r="E701" s="294"/>
      <c r="F701" s="294"/>
      <c r="G701" s="294"/>
      <c r="H701" s="294"/>
      <c r="I701" s="178" t="s">
        <v>2213</v>
      </c>
      <c r="J701" s="162"/>
    </row>
    <row r="702" spans="1:10" s="41" customFormat="1" ht="14.25" customHeight="1" x14ac:dyDescent="0.2">
      <c r="A702" s="42"/>
      <c r="B702" s="42"/>
      <c r="C702" s="42"/>
      <c r="D702" s="42"/>
      <c r="E702" s="44"/>
      <c r="F702" s="42"/>
      <c r="G702" s="42"/>
      <c r="H702" s="44"/>
      <c r="I702" s="44"/>
      <c r="J702" s="162"/>
    </row>
    <row r="703" spans="1:10" ht="14.25" customHeight="1" x14ac:dyDescent="0.2">
      <c r="A703" s="29" t="s">
        <v>137</v>
      </c>
      <c r="B703" s="29" t="s">
        <v>2194</v>
      </c>
      <c r="C703" s="296"/>
      <c r="D703" s="296"/>
      <c r="E703" s="30" t="s">
        <v>143</v>
      </c>
      <c r="F703" s="31" t="s">
        <v>145</v>
      </c>
      <c r="G703" s="31" t="s">
        <v>2223</v>
      </c>
      <c r="H703" s="20" t="s">
        <v>148</v>
      </c>
      <c r="I703" s="20" t="s">
        <v>150</v>
      </c>
      <c r="J703" s="162"/>
    </row>
    <row r="704" spans="1:10" ht="14.25" customHeight="1" x14ac:dyDescent="0.2">
      <c r="A704" s="32" t="s">
        <v>138</v>
      </c>
      <c r="B704" s="32" t="s">
        <v>2195</v>
      </c>
      <c r="C704" s="295"/>
      <c r="D704" s="295"/>
      <c r="E704" s="33" t="s">
        <v>144</v>
      </c>
      <c r="F704" s="34" t="s">
        <v>146</v>
      </c>
      <c r="G704" s="34" t="s">
        <v>147</v>
      </c>
      <c r="H704" s="21" t="s">
        <v>149</v>
      </c>
      <c r="I704" s="21" t="s">
        <v>151</v>
      </c>
      <c r="J704" s="162"/>
    </row>
    <row r="705" spans="1:10" ht="14.25" customHeight="1" x14ac:dyDescent="0.2">
      <c r="A705" s="9"/>
      <c r="B705" s="9" t="s">
        <v>2209</v>
      </c>
      <c r="C705" s="9"/>
      <c r="D705" s="9"/>
      <c r="E705" s="19" t="s">
        <v>15</v>
      </c>
      <c r="F705" s="9"/>
      <c r="G705" s="9"/>
      <c r="H705" s="19" t="str">
        <f>E705</f>
        <v>€</v>
      </c>
      <c r="I705" s="24">
        <f>$I$9</f>
        <v>0</v>
      </c>
      <c r="J705" s="162"/>
    </row>
    <row r="706" spans="1:10" ht="14.25" customHeight="1" x14ac:dyDescent="0.2">
      <c r="A706" s="22">
        <v>30300540000</v>
      </c>
      <c r="B706" s="22" t="s">
        <v>2196</v>
      </c>
      <c r="C706" s="22"/>
      <c r="D706" s="22"/>
      <c r="E706" s="24">
        <v>87.99</v>
      </c>
      <c r="F706" s="35"/>
      <c r="G706" s="36">
        <f t="shared" ref="G706:G718" si="105">IF(F706="",IF($I$8="","",$I$8),F706)</f>
        <v>0</v>
      </c>
      <c r="H706" s="24">
        <f t="shared" ref="H706:H718" si="106">ROUND(E706*(G706),2)</f>
        <v>0</v>
      </c>
      <c r="I706" s="24">
        <f t="shared" ref="I706:I718" si="107">H706*$I$10</f>
        <v>0</v>
      </c>
      <c r="J706" s="162"/>
    </row>
    <row r="707" spans="1:10" ht="14.25" customHeight="1" x14ac:dyDescent="0.2">
      <c r="A707" s="22">
        <v>30300550000</v>
      </c>
      <c r="B707" s="22" t="s">
        <v>2197</v>
      </c>
      <c r="C707" s="22"/>
      <c r="D707" s="22"/>
      <c r="E707" s="24">
        <v>99.3</v>
      </c>
      <c r="F707" s="35"/>
      <c r="G707" s="36">
        <f t="shared" si="105"/>
        <v>0</v>
      </c>
      <c r="H707" s="24">
        <f t="shared" si="106"/>
        <v>0</v>
      </c>
      <c r="I707" s="24">
        <f t="shared" si="107"/>
        <v>0</v>
      </c>
      <c r="J707" s="162"/>
    </row>
    <row r="708" spans="1:10" ht="14.25" customHeight="1" x14ac:dyDescent="0.2">
      <c r="A708" s="22">
        <v>30300560000</v>
      </c>
      <c r="B708" s="22" t="s">
        <v>2198</v>
      </c>
      <c r="C708" s="22"/>
      <c r="D708" s="22"/>
      <c r="E708" s="24">
        <v>103.1</v>
      </c>
      <c r="F708" s="35"/>
      <c r="G708" s="36">
        <f t="shared" si="105"/>
        <v>0</v>
      </c>
      <c r="H708" s="24">
        <f t="shared" si="106"/>
        <v>0</v>
      </c>
      <c r="I708" s="24">
        <f t="shared" si="107"/>
        <v>0</v>
      </c>
      <c r="J708" s="162"/>
    </row>
    <row r="709" spans="1:10" ht="14.25" customHeight="1" x14ac:dyDescent="0.2">
      <c r="A709" s="22">
        <v>30300570000</v>
      </c>
      <c r="B709" s="22" t="s">
        <v>2199</v>
      </c>
      <c r="C709" s="22"/>
      <c r="D709" s="22"/>
      <c r="E709" s="24">
        <v>118.22</v>
      </c>
      <c r="F709" s="35"/>
      <c r="G709" s="36">
        <f t="shared" si="105"/>
        <v>0</v>
      </c>
      <c r="H709" s="24">
        <f t="shared" si="106"/>
        <v>0</v>
      </c>
      <c r="I709" s="24">
        <f t="shared" si="107"/>
        <v>0</v>
      </c>
      <c r="J709" s="162"/>
    </row>
    <row r="710" spans="1:10" ht="14.25" customHeight="1" x14ac:dyDescent="0.2">
      <c r="A710" s="22">
        <v>30300580000</v>
      </c>
      <c r="B710" s="22" t="s">
        <v>2200</v>
      </c>
      <c r="C710" s="22"/>
      <c r="D710" s="22"/>
      <c r="E710" s="24">
        <v>123.25</v>
      </c>
      <c r="F710" s="35"/>
      <c r="G710" s="36">
        <f t="shared" si="105"/>
        <v>0</v>
      </c>
      <c r="H710" s="24">
        <f t="shared" si="106"/>
        <v>0</v>
      </c>
      <c r="I710" s="24">
        <f t="shared" si="107"/>
        <v>0</v>
      </c>
      <c r="J710" s="162"/>
    </row>
    <row r="711" spans="1:10" ht="14.25" customHeight="1" x14ac:dyDescent="0.2">
      <c r="A711" s="22">
        <v>30300590000</v>
      </c>
      <c r="B711" s="22" t="s">
        <v>2201</v>
      </c>
      <c r="C711" s="22"/>
      <c r="D711" s="22"/>
      <c r="E711" s="24">
        <v>134.54</v>
      </c>
      <c r="F711" s="35"/>
      <c r="G711" s="36">
        <f t="shared" si="105"/>
        <v>0</v>
      </c>
      <c r="H711" s="24">
        <f t="shared" si="106"/>
        <v>0</v>
      </c>
      <c r="I711" s="24">
        <f t="shared" si="107"/>
        <v>0</v>
      </c>
      <c r="J711" s="162"/>
    </row>
    <row r="712" spans="1:10" ht="14.25" customHeight="1" x14ac:dyDescent="0.2">
      <c r="A712" s="22">
        <v>30300600000</v>
      </c>
      <c r="B712" s="22" t="s">
        <v>2202</v>
      </c>
      <c r="C712" s="22"/>
      <c r="D712" s="22"/>
      <c r="E712" s="24">
        <v>139.58000000000001</v>
      </c>
      <c r="F712" s="35"/>
      <c r="G712" s="36">
        <f t="shared" si="105"/>
        <v>0</v>
      </c>
      <c r="H712" s="24">
        <f t="shared" si="106"/>
        <v>0</v>
      </c>
      <c r="I712" s="24">
        <f t="shared" si="107"/>
        <v>0</v>
      </c>
      <c r="J712" s="162"/>
    </row>
    <row r="713" spans="1:10" ht="14.25" customHeight="1" x14ac:dyDescent="0.2">
      <c r="A713" s="22">
        <v>30300610000</v>
      </c>
      <c r="B713" s="22" t="s">
        <v>2203</v>
      </c>
      <c r="C713" s="22"/>
      <c r="D713" s="22"/>
      <c r="E713" s="24">
        <v>158.4</v>
      </c>
      <c r="F713" s="35"/>
      <c r="G713" s="36">
        <f t="shared" si="105"/>
        <v>0</v>
      </c>
      <c r="H713" s="24">
        <f t="shared" si="106"/>
        <v>0</v>
      </c>
      <c r="I713" s="24">
        <f t="shared" si="107"/>
        <v>0</v>
      </c>
      <c r="J713" s="162"/>
    </row>
    <row r="714" spans="1:10" ht="14.25" customHeight="1" x14ac:dyDescent="0.2">
      <c r="A714" s="22">
        <v>30300620000</v>
      </c>
      <c r="B714" s="22" t="s">
        <v>2204</v>
      </c>
      <c r="C714" s="22"/>
      <c r="D714" s="22"/>
      <c r="E714" s="24">
        <v>181.04</v>
      </c>
      <c r="F714" s="35"/>
      <c r="G714" s="36">
        <f t="shared" si="105"/>
        <v>0</v>
      </c>
      <c r="H714" s="24">
        <f t="shared" si="106"/>
        <v>0</v>
      </c>
      <c r="I714" s="24">
        <f t="shared" si="107"/>
        <v>0</v>
      </c>
      <c r="J714" s="162"/>
    </row>
    <row r="715" spans="1:10" ht="14.25" customHeight="1" x14ac:dyDescent="0.2">
      <c r="A715" s="22">
        <v>30300630000</v>
      </c>
      <c r="B715" s="22" t="s">
        <v>2205</v>
      </c>
      <c r="C715" s="22"/>
      <c r="D715" s="22"/>
      <c r="E715" s="24">
        <v>230.1</v>
      </c>
      <c r="F715" s="35"/>
      <c r="G715" s="36">
        <f t="shared" si="105"/>
        <v>0</v>
      </c>
      <c r="H715" s="24">
        <f t="shared" si="106"/>
        <v>0</v>
      </c>
      <c r="I715" s="24">
        <f t="shared" si="107"/>
        <v>0</v>
      </c>
      <c r="J715" s="162"/>
    </row>
    <row r="716" spans="1:10" ht="14.25" customHeight="1" x14ac:dyDescent="0.2">
      <c r="A716" s="22">
        <v>30300640000</v>
      </c>
      <c r="B716" s="22" t="s">
        <v>2206</v>
      </c>
      <c r="C716" s="22"/>
      <c r="D716" s="22"/>
      <c r="E716" s="24">
        <v>270.33</v>
      </c>
      <c r="F716" s="35"/>
      <c r="G716" s="36">
        <f t="shared" si="105"/>
        <v>0</v>
      </c>
      <c r="H716" s="24">
        <f t="shared" si="106"/>
        <v>0</v>
      </c>
      <c r="I716" s="24">
        <f t="shared" si="107"/>
        <v>0</v>
      </c>
      <c r="J716" s="162"/>
    </row>
    <row r="717" spans="1:10" ht="14.25" customHeight="1" x14ac:dyDescent="0.2">
      <c r="A717" s="22">
        <v>30300650000</v>
      </c>
      <c r="B717" s="22" t="s">
        <v>2207</v>
      </c>
      <c r="C717" s="22"/>
      <c r="D717" s="22"/>
      <c r="E717" s="24">
        <v>393.53</v>
      </c>
      <c r="F717" s="35"/>
      <c r="G717" s="36">
        <f t="shared" si="105"/>
        <v>0</v>
      </c>
      <c r="H717" s="24">
        <f t="shared" si="106"/>
        <v>0</v>
      </c>
      <c r="I717" s="24">
        <f t="shared" si="107"/>
        <v>0</v>
      </c>
      <c r="J717" s="162"/>
    </row>
    <row r="718" spans="1:10" ht="14.25" customHeight="1" x14ac:dyDescent="0.2">
      <c r="A718" s="22">
        <v>30300660000</v>
      </c>
      <c r="B718" s="22" t="s">
        <v>2208</v>
      </c>
      <c r="C718" s="22"/>
      <c r="D718" s="22"/>
      <c r="E718" s="24">
        <v>497.89</v>
      </c>
      <c r="F718" s="35"/>
      <c r="G718" s="36">
        <f t="shared" si="105"/>
        <v>0</v>
      </c>
      <c r="H718" s="24">
        <f t="shared" si="106"/>
        <v>0</v>
      </c>
      <c r="I718" s="24">
        <f t="shared" si="107"/>
        <v>0</v>
      </c>
      <c r="J718" s="162"/>
    </row>
    <row r="719" spans="1:10" ht="14.25" customHeight="1" x14ac:dyDescent="0.2">
      <c r="J719" s="162"/>
    </row>
    <row r="720" spans="1:10" ht="14.25" customHeight="1" x14ac:dyDescent="0.2">
      <c r="J720" s="162"/>
    </row>
  </sheetData>
  <mergeCells count="16">
    <mergeCell ref="A1:I1"/>
    <mergeCell ref="A2:I2"/>
    <mergeCell ref="A3:A4"/>
    <mergeCell ref="K3:T4"/>
    <mergeCell ref="A677:I678"/>
    <mergeCell ref="C683:D683"/>
    <mergeCell ref="C11:D11"/>
    <mergeCell ref="C12:D12"/>
    <mergeCell ref="C684:D684"/>
    <mergeCell ref="A697:I698"/>
    <mergeCell ref="C703:D703"/>
    <mergeCell ref="C704:D704"/>
    <mergeCell ref="A680:H680"/>
    <mergeCell ref="A681:H681"/>
    <mergeCell ref="A700:H700"/>
    <mergeCell ref="A701:H701"/>
  </mergeCells>
  <phoneticPr fontId="1" type="noConversion"/>
  <conditionalFormatting sqref="B242:D316 B585:D669 A706:D718 B14:D88 F706:I718 F14:I88 F585:I669 F242:I316 B318:I404 A318:A401 A406:I490 K406:T490 K492:T494 A492:I494 A491:D491 F671:I673 B671:D673 K318:T404 K14:O88">
    <cfRule type="expression" dxfId="1576" priority="92">
      <formula>MOD(ROW(),2)=0</formula>
    </cfRule>
  </conditionalFormatting>
  <conditionalFormatting sqref="B496:D583 F496:I583">
    <cfRule type="expression" dxfId="1575" priority="79">
      <formula>MOD(ROW(),2)=0</formula>
    </cfRule>
  </conditionalFormatting>
  <conditionalFormatting sqref="B90:D164 F90:I164 K90:O164">
    <cfRule type="expression" dxfId="1574" priority="59">
      <formula>MOD(ROW(),2)=0</formula>
    </cfRule>
  </conditionalFormatting>
  <conditionalFormatting sqref="B166:D240 F166:I240 K166:T240">
    <cfRule type="expression" dxfId="1573" priority="81">
      <formula>MOD(ROW(),2)=0</formula>
    </cfRule>
  </conditionalFormatting>
  <conditionalFormatting sqref="F14:I88 F90:I164">
    <cfRule type="expression" dxfId="1572" priority="99">
      <formula>MOD(ROW(),2)=0</formula>
    </cfRule>
  </conditionalFormatting>
  <conditionalFormatting sqref="K90:K98 L90:L143 K100:K143 N258:P316 L337 K338:M338 N496:N583">
    <cfRule type="expression" dxfId="1571" priority="2680">
      <formula>MOD(ROW(),2)=0</formula>
    </cfRule>
  </conditionalFormatting>
  <conditionalFormatting sqref="K354:K355">
    <cfRule type="expression" dxfId="1570" priority="444">
      <formula>MOD(ROW(),2)=0</formula>
    </cfRule>
  </conditionalFormatting>
  <conditionalFormatting sqref="K257:M316">
    <cfRule type="expression" dxfId="1569" priority="91">
      <formula>MOD(ROW(),2)=0</formula>
    </cfRule>
  </conditionalFormatting>
  <conditionalFormatting sqref="K339:N404">
    <cfRule type="expression" dxfId="1568" priority="144">
      <formula>MOD(ROW(),2)=0</formula>
    </cfRule>
  </conditionalFormatting>
  <conditionalFormatting sqref="K242:P256">
    <cfRule type="expression" dxfId="1567" priority="102">
      <formula>MOD(ROW(),2)=0</formula>
    </cfRule>
  </conditionalFormatting>
  <conditionalFormatting sqref="K145:T164">
    <cfRule type="expression" dxfId="1566" priority="507">
      <formula>MOD(ROW(),2)=0</formula>
    </cfRule>
  </conditionalFormatting>
  <conditionalFormatting sqref="N257:P257">
    <cfRule type="expression" dxfId="1565" priority="98">
      <formula>MOD(ROW(),2)=0</formula>
    </cfRule>
  </conditionalFormatting>
  <conditionalFormatting sqref="K496:T583 K585:T669 K671:T673">
    <cfRule type="expression" dxfId="1564" priority="152">
      <formula>MOD(ROW(),2)=0</formula>
    </cfRule>
  </conditionalFormatting>
  <conditionalFormatting sqref="P14:T88 N14:N88 K144:L144 N90:N164 P90:T144">
    <cfRule type="expression" dxfId="1563" priority="89">
      <formula>MOD(ROW(),2)=0</formula>
    </cfRule>
  </conditionalFormatting>
  <conditionalFormatting sqref="Q242:T316">
    <cfRule type="expression" dxfId="1562" priority="90">
      <formula>MOD(ROW(),2)=0</formula>
    </cfRule>
  </conditionalFormatting>
  <conditionalFormatting sqref="A242:A316">
    <cfRule type="expression" dxfId="1561" priority="35">
      <formula>MOD(ROW(),2)=0</formula>
    </cfRule>
  </conditionalFormatting>
  <conditionalFormatting sqref="A581">
    <cfRule type="expression" dxfId="1560" priority="30">
      <formula>MOD(ROW(),2)=0</formula>
    </cfRule>
  </conditionalFormatting>
  <conditionalFormatting sqref="A14:A40 A42:A88">
    <cfRule type="expression" dxfId="1559" priority="39">
      <formula>MOD(ROW(),2)=0</formula>
    </cfRule>
  </conditionalFormatting>
  <conditionalFormatting sqref="A166:A239">
    <cfRule type="expression" dxfId="1558" priority="38">
      <formula>MOD(ROW(),2)=0</formula>
    </cfRule>
  </conditionalFormatting>
  <conditionalFormatting sqref="A240">
    <cfRule type="expression" dxfId="1557" priority="37">
      <formula>MOD(ROW(),2)=0</formula>
    </cfRule>
  </conditionalFormatting>
  <conditionalFormatting sqref="A585:A669 A671:A673">
    <cfRule type="expression" dxfId="1556" priority="40">
      <formula>MOD(ROW(),2)=0</formula>
    </cfRule>
  </conditionalFormatting>
  <conditionalFormatting sqref="A90:A164">
    <cfRule type="expression" dxfId="1555" priority="36">
      <formula>MOD(ROW(),2)=0</formula>
    </cfRule>
  </conditionalFormatting>
  <conditionalFormatting sqref="A403:A404">
    <cfRule type="expression" dxfId="1554" priority="34">
      <formula>MOD(ROW(),2)=0</formula>
    </cfRule>
  </conditionalFormatting>
  <conditionalFormatting sqref="A402">
    <cfRule type="expression" dxfId="1553" priority="33">
      <formula>MOD(ROW(),2)=0</formula>
    </cfRule>
  </conditionalFormatting>
  <conditionalFormatting sqref="A496">
    <cfRule type="expression" dxfId="1552" priority="32">
      <formula>MOD(ROW(),2)=0</formula>
    </cfRule>
  </conditionalFormatting>
  <conditionalFormatting sqref="A497:A580 A582:A583">
    <cfRule type="expression" dxfId="1551" priority="31">
      <formula>MOD(ROW(),2)=0</formula>
    </cfRule>
  </conditionalFormatting>
  <conditionalFormatting sqref="A686:D694 F694 F686:I693">
    <cfRule type="expression" dxfId="1550" priority="29">
      <formula>MOD(ROW(),2)=0</formula>
    </cfRule>
  </conditionalFormatting>
  <conditionalFormatting sqref="A694">
    <cfRule type="expression" dxfId="1549" priority="26">
      <formula>MOD(ROW(),2)=0</formula>
    </cfRule>
  </conditionalFormatting>
  <conditionalFormatting sqref="G694:I694">
    <cfRule type="expression" dxfId="1548" priority="28">
      <formula>MOD(ROW(),2)=0</formula>
    </cfRule>
  </conditionalFormatting>
  <conditionalFormatting sqref="A686:A693">
    <cfRule type="expression" dxfId="1547" priority="27">
      <formula>MOD(ROW(),2)=0</formula>
    </cfRule>
  </conditionalFormatting>
  <conditionalFormatting sqref="A41">
    <cfRule type="expression" dxfId="1546" priority="23">
      <formula>MOD(ROW(),2)=0</formula>
    </cfRule>
  </conditionalFormatting>
  <conditionalFormatting sqref="E14:E88">
    <cfRule type="expression" dxfId="1545" priority="22">
      <formula>MOD(ROW(),2)=0</formula>
    </cfRule>
  </conditionalFormatting>
  <conditionalFormatting sqref="E242:E316">
    <cfRule type="expression" dxfId="1544" priority="13">
      <formula>MOD(ROW(),2)=0</formula>
    </cfRule>
  </conditionalFormatting>
  <conditionalFormatting sqref="E166:E240">
    <cfRule type="expression" dxfId="1543" priority="14">
      <formula>MOD(ROW(),2)=0</formula>
    </cfRule>
  </conditionalFormatting>
  <conditionalFormatting sqref="E90:E164">
    <cfRule type="expression" dxfId="1542" priority="15">
      <formula>MOD(ROW(),2)=0</formula>
    </cfRule>
  </conditionalFormatting>
  <conditionalFormatting sqref="E496:E583">
    <cfRule type="expression" dxfId="1541" priority="10">
      <formula>MOD(ROW(),2)=0</formula>
    </cfRule>
  </conditionalFormatting>
  <conditionalFormatting sqref="E585:E669 E671:E673">
    <cfRule type="expression" dxfId="1540" priority="9">
      <formula>MOD(ROW(),2)=0</formula>
    </cfRule>
  </conditionalFormatting>
  <conditionalFormatting sqref="E686:E694">
    <cfRule type="expression" dxfId="1539" priority="8">
      <formula>MOD(ROW(),2)=0</formula>
    </cfRule>
  </conditionalFormatting>
  <conditionalFormatting sqref="E706:E718">
    <cfRule type="expression" dxfId="1538" priority="7">
      <formula>MOD(ROW(),2)=0</formula>
    </cfRule>
  </conditionalFormatting>
  <conditionalFormatting sqref="E491:I491 K491:T491">
    <cfRule type="expression" dxfId="1537" priority="6">
      <formula>MOD(ROW(),2)=0</formula>
    </cfRule>
  </conditionalFormatting>
  <conditionalFormatting sqref="B670 F670:I670">
    <cfRule type="expression" dxfId="1536" priority="4">
      <formula>MOD(ROW(),2)=0</formula>
    </cfRule>
  </conditionalFormatting>
  <conditionalFormatting sqref="K670:T670">
    <cfRule type="expression" dxfId="1535" priority="5">
      <formula>MOD(ROW(),2)=0</formula>
    </cfRule>
  </conditionalFormatting>
  <conditionalFormatting sqref="A670">
    <cfRule type="expression" dxfId="1534" priority="3">
      <formula>MOD(ROW(),2)=0</formula>
    </cfRule>
  </conditionalFormatting>
  <conditionalFormatting sqref="E670">
    <cfRule type="expression" dxfId="1533" priority="2">
      <formula>MOD(ROW(),2)=0</formula>
    </cfRule>
  </conditionalFormatting>
  <conditionalFormatting sqref="C670:D670">
    <cfRule type="expression" dxfId="1532" priority="1">
      <formula>MOD(ROW(),2)=0</formula>
    </cfRule>
  </conditionalFormatting>
  <dataValidations count="44">
    <dataValidation type="list" allowBlank="1" showInputMessage="1" showErrorMessage="1" sqref="K70:K74 K257:K294 K146:K150 K496:K532 K222:K226 K298:K302 K359:K361 K448:K450 K538:K540 K585:K621 K627:K629 K14:K66 K166:K218 K242:K250 K90:K98 K105:K142 K338:K353 K318:K336 K406:K442">
      <formula1>UNITEN2345D32</formula1>
    </dataValidation>
    <dataValidation type="list" allowBlank="1" showInputMessage="1" showErrorMessage="1" sqref="K67:K69 K75:K88 K151:K164 K219:K221 K227:K240 K295:K297 K362:K371 K376:K383 K387:K391 K443:K447 K451:K460 K465:K472 K476:K480 K533:K537 K541:K550 K555:K562 K566:K570 K303:K316 K622:K626 K630:K639 K644:K651 K655:K659 K354:K358 K143:K145">
      <formula1>UNITEN2345D40</formula1>
    </dataValidation>
    <dataValidation type="list" allowBlank="1" showInputMessage="1" showErrorMessage="1" sqref="K372:K375 K384:K386 K392:K404 K461:K464 K473:K475 K481:K494 K551:K554 K563:K565 K571:K583 K640:K643 K652:K654 K660:K673">
      <formula1>UNITEN245D50</formula1>
    </dataValidation>
    <dataValidation type="list" allowBlank="1" showInputMessage="1" showErrorMessage="1" sqref="M318:M320 M29:M31 M14:M17 M105:M107 M90:M93 M496:M498 M585:M587 M242:M245 M181:M183 M166:M169 M406:M408 M251:M259">
      <formula1>PG19RIGA1</formula1>
    </dataValidation>
    <dataValidation type="list" allowBlank="1" showInputMessage="1" showErrorMessage="1" sqref="M108:M110 M32:M34 M43:M48 M56:M63 M119:M124 M132:M139 M94:M95 M18:M19 M592:M594 M600:M605 M613:M619 M170:M171 M284:M291 M246:M247 M260:M262 M271:M276 M321:M322 M332:M337 M195:M200 M208:M215 M345:M351 M434:M440 M499:M500 M503:M505 M511:M516 M524:M530 M588:M589 M184:M186 M409:M410 M413:M415 M421:M426 M23:M25 M325:M326">
      <formula1>PG19RIGA3</formula1>
    </dataValidation>
    <dataValidation type="list" allowBlank="1" showInputMessage="1" showErrorMessage="1" sqref="M172:M180 M49:M51 M64:M66 M75:M76 M125:M127 M140:M142 M151:M152 M111:M115 M35:M39 M606:M608 M620:M621 M630:M632 M187:M191 M352:M353 M303:M304 M248:M250 M263:M267 M277:M279 M292:M294 M323:M324 M327:M328 M362:M364 M227:M228 M416:M417 M441:M442 M451:M453 M501:M502 M506:M507 M517:M519 M531:M532 M541:M543 M590:M591 M595:M596 M26:M28 M201:M203 M216:M218 M411:M412 M427:M429 M338:M340 M20:M22 M96:M104">
      <formula1>PG19RIGA6</formula1>
    </dataValidation>
    <dataValidation type="list" allowBlank="1" showInputMessage="1" showErrorMessage="1" sqref="M40:M42 M52:M55 M116:M118 M67:M69 M87:M88 M128:M131 M163:M164 M153:M157 M77:M81 M655:M659 M647:M648 M633:M635 M229:M233 M354:M355 M315:M316 M268:M270 M280:M283 M295:M297 M305:M309 M329:M331 M387:M391 M379:M380 M365:M367 M430:M433 M443:M444 M476:M480 M468:M469 M454:M456 M508:M510 M520:M523 M533:M534 M566:M570 M558:M559 M544:M546 M597:M599 M609:M612 M622:M623 M192:M194 M204:M207 M219:M221 M239:M240 M418:M420 M341:M344 M143:M145">
      <formula1>PG19RIGA7</formula1>
    </dataValidation>
    <dataValidation type="list" allowBlank="1" showInputMessage="1" showErrorMessage="1" sqref="M70:M74 M146:M150 M627:M629 M298:M302 M359:M361 M448:M450 M538:M540 M222:M226">
      <formula1>PG19RIGA4</formula1>
    </dataValidation>
    <dataValidation type="list" allowBlank="1" showInputMessage="1" showErrorMessage="1" sqref="M82:M86 M555:M557 M158:M162 M234:M238">
      <formula1>PG19RIGA15</formula1>
    </dataValidation>
    <dataValidation type="list" allowBlank="1" showInputMessage="1" showErrorMessage="1" sqref="M356:M358 M398:M401 M381:M383 M392:M394 M368:M371 M445:M447 M660:M662 M470:M472 M481:M483 M457:M460 M535:M537 M577:M580 M560:M562 M571:M573 M547:M550 M636:M639 M487:M491 M649:M651 M666:M670">
      <formula1>PG19RIGA8</formula1>
    </dataValidation>
    <dataValidation type="list" allowBlank="1" showInputMessage="1" showErrorMessage="1" sqref="M372:M375 M384:M386 M395:M397 M402:M404 M461:M464 M473:M475 M484:M486 M492:M494 M551:M554 M563:M565 M574:M576 M581:M583 M640:M643 M652:M654 M663:M665 M671:M673 M624:M626">
      <formula1>PG19RIGA9</formula1>
    </dataValidation>
    <dataValidation type="list" allowBlank="1" showInputMessage="1" showErrorMessage="1" sqref="Q70:Q74 Q146:Q150 Q448:Q450 Q359:Q361 Q14:Q66 Q90:Q142 Q318:Q354 Q406:Q442">
      <formula1>NRIGA3</formula1>
    </dataValidation>
    <dataValidation type="list" allowBlank="1" showInputMessage="1" showErrorMessage="1" sqref="Q75:Q88 Q67:Q69 Q151:Q164 Q387:Q391 Q376:Q383 Q362:Q371 Q443:Q447 Q476:Q480 Q465:Q472 Q451:Q460 Q355:Q358 Q143:Q145">
      <formula1>NRIGA4</formula1>
    </dataValidation>
    <dataValidation type="list" allowBlank="1" showInputMessage="1" showErrorMessage="1" sqref="O14:O17 O90:O93 O318:O320 O406:O408">
      <formula1>GHISAR5</formula1>
    </dataValidation>
    <dataValidation type="list" allowBlank="1" showInputMessage="1" showErrorMessage="1" sqref="O18:O19 O94:O95 O321:O322 O409:O410">
      <formula1>GHISAR6</formula1>
    </dataValidation>
    <dataValidation type="list" allowBlank="1" showInputMessage="1" showErrorMessage="1" sqref="O20:O22 O323:O324 O411:O412 O96:O98">
      <formula1>GHISAR7</formula1>
    </dataValidation>
    <dataValidation type="list" allowBlank="1" showInputMessage="1" showErrorMessage="1" sqref="O29:O31 O105:O107">
      <formula1>BRONZOR8</formula1>
    </dataValidation>
    <dataValidation type="list" allowBlank="1" showInputMessage="1" showErrorMessage="1" sqref="O32:O34 O108:O110 O413:O415 O23:O28 O99:O104 O325:O326">
      <formula1>BRONZOR9</formula1>
    </dataValidation>
    <dataValidation type="list" allowBlank="1" showInputMessage="1" showErrorMessage="1" sqref="O35:O39 O111:O115 O327:O328 O416:O417">
      <formula1>GHBRR10</formula1>
    </dataValidation>
    <dataValidation type="list" allowBlank="1" showInputMessage="1" showErrorMessage="1" sqref="O40:O42 O116:O118 O329:O331 O418:O420">
      <formula1>BRONZOR11</formula1>
    </dataValidation>
    <dataValidation type="list" allowBlank="1" showInputMessage="1" showErrorMessage="1" sqref="O47:O48 O123:O124 O336:O337 O425:O426">
      <formula1>BRONZOR13</formula1>
    </dataValidation>
    <dataValidation type="list" allowBlank="1" showInputMessage="1" showErrorMessage="1" sqref="O43:O46 O119:O122 O332:O335 O421:O424">
      <formula1>BRONZOR12</formula1>
    </dataValidation>
    <dataValidation type="list" allowBlank="1" showInputMessage="1" showErrorMessage="1" sqref="O49:O51 O125:O127 O427:O429 O338:O340">
      <formula1>BRONZOR14</formula1>
    </dataValidation>
    <dataValidation type="list" allowBlank="1" showInputMessage="1" showErrorMessage="1" sqref="O52:O55 O128:O131 O428:O433 O341:O344">
      <formula1>BRONZOR15</formula1>
    </dataValidation>
    <dataValidation type="list" allowBlank="1" showInputMessage="1" showErrorMessage="1" sqref="O56:O58 O132:O134 O345:O347 O434:O436">
      <formula1>BRONZOR16</formula1>
    </dataValidation>
    <dataValidation type="list" allowBlank="1" showInputMessage="1" showErrorMessage="1" sqref="O59:O63 O135:O139 O348:O351 O437:O440">
      <formula1>BRONZOR17</formula1>
    </dataValidation>
    <dataValidation type="list" allowBlank="1" showInputMessage="1" showErrorMessage="1" sqref="O64:O66 O140:O142 O441:O442 O352:O353">
      <formula1>BRONZOR18</formula1>
    </dataValidation>
    <dataValidation type="list" allowBlank="1" showInputMessage="1" showErrorMessage="1" sqref="O67:O69 O443:O444 O354:O355 O143:O145">
      <formula1>BRONZOR19</formula1>
    </dataValidation>
    <dataValidation type="list" allowBlank="1" showInputMessage="1" showErrorMessage="1" sqref="O356:O358 O445:O447">
      <formula1>BRONZOR20</formula1>
    </dataValidation>
    <dataValidation type="list" allowBlank="1" showInputMessage="1" showErrorMessage="1" sqref="O70:O74 O146:O150 O359:O361 O448:O450">
      <formula1>BRONZOR21</formula1>
    </dataValidation>
    <dataValidation type="list" allowBlank="1" showInputMessage="1" showErrorMessage="1" sqref="O151:O152 O362:O364 O75:O76 O451:O453">
      <formula1>BRONZOR22</formula1>
    </dataValidation>
    <dataValidation type="list" allowBlank="1" showInputMessage="1" showErrorMessage="1" sqref="O77:O81 O153:O157 O365:O367 O454:O456">
      <formula1>BRONZOR23</formula1>
    </dataValidation>
    <dataValidation type="list" allowBlank="1" showInputMessage="1" showErrorMessage="1" sqref="O368:O371 O457:O460">
      <formula1>BRONZOR24</formula1>
    </dataValidation>
    <dataValidation type="list" allowBlank="1" showInputMessage="1" showErrorMessage="1" sqref="O372:O375 O461:O464">
      <formula1>BRONZOR25</formula1>
    </dataValidation>
    <dataValidation type="list" allowBlank="1" showInputMessage="1" showErrorMessage="1" sqref="O82:O86 O158:O162 O376:O378 O465:O467">
      <formula1>BRONZOR26</formula1>
    </dataValidation>
    <dataValidation type="list" allowBlank="1" showInputMessage="1" showErrorMessage="1" sqref="O87:O88 O163:O164 O379:O380 O468:O469">
      <formula1>BRONZOR27</formula1>
    </dataValidation>
    <dataValidation type="list" allowBlank="1" showInputMessage="1" showErrorMessage="1" sqref="O381:O383 O470:O472">
      <formula1>BRONZOR28</formula1>
    </dataValidation>
    <dataValidation type="list" allowBlank="1" showInputMessage="1" showErrorMessage="1" sqref="O384:O386 O473:O475">
      <formula1>BRONZOR29</formula1>
    </dataValidation>
    <dataValidation type="list" allowBlank="1" showInputMessage="1" showErrorMessage="1" sqref="O387:O391 O476:O480">
      <formula1>BRONZOR30</formula1>
    </dataValidation>
    <dataValidation type="list" allowBlank="1" showInputMessage="1" showErrorMessage="1" sqref="O392:O394 O481:O483">
      <formula1>BRONZOR31</formula1>
    </dataValidation>
    <dataValidation type="list" allowBlank="1" showInputMessage="1" showErrorMessage="1" sqref="O395:O397 O484:O486">
      <formula1>BRONZOR32</formula1>
    </dataValidation>
    <dataValidation type="list" allowBlank="1" showInputMessage="1" showErrorMessage="1" sqref="O398:O401 O487:O491">
      <formula1>BRONZOR33</formula1>
    </dataValidation>
    <dataValidation type="list" allowBlank="1" showInputMessage="1" showErrorMessage="1" sqref="O402:O404 O492:O494">
      <formula1>BRONZOR34</formula1>
    </dataValidation>
    <dataValidation type="list" allowBlank="1" showInputMessage="1" showErrorMessage="1" sqref="Q372:Q375 Q384:Q386 Q392:Q404 Q461:Q464 Q473:Q475 Q481:Q494">
      <formula1>NRIGA5</formula1>
    </dataValidation>
  </dataValidations>
  <hyperlinks>
    <hyperlink ref="H5" location="indice!A1" display="INDICE"/>
    <hyperlink ref="I680" location="A1" display="TORNA SU"/>
    <hyperlink ref="I681" location="A1" display="BACK TO TOP"/>
    <hyperlink ref="I700" location="A1" display="TORNA SU"/>
    <hyperlink ref="I701" location="A1" display="BACK TO TOP"/>
    <hyperlink ref="H6" location="A727" display="KIT AGGIUNTIVI"/>
    <hyperlink ref="I6" location="A727" display="ADDITIONAL KIT"/>
  </hyperlinks>
  <pageMargins left="0.23622047244094491" right="0.23622047244094491" top="0.35433070866141736" bottom="0.35433070866141736" header="0.31496062992125984" footer="0.31496062992125984"/>
  <pageSetup paperSize="9" orientation="portrait"/>
  <headerFooter alignWithMargins="0"/>
  <ignoredErrors>
    <ignoredError sqref="L14:T69 L71:T145 L70:N70 P70:T70 L146:N146 P146:T146 L329 N329:T329 L147:T328 L671:T673 L330:T490 L492:T669" unlockedFormula="1"/>
    <ignoredError sqref="A46 A51 A55 A62 A89:A150 A153:A165 A198 A203 A207 A214 A241 A246 A248 A250 A252 A255 A258:A270 A273 A275 A279 A281 A283:A290 A294:A317 A335 A351 A371 A375 A402 A405:A450 A452:A488 A492:A495 A490 A514 A530 A550 A554 A581 A584 A589 A591:A630 A671:A673 A632:A657 A659:A66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tabColor theme="8" tint="-0.249977111117893"/>
  </sheetPr>
  <dimension ref="A1:W278"/>
  <sheetViews>
    <sheetView zoomScaleNormal="100" zoomScalePageLayoutView="120" workbookViewId="0">
      <selection activeCell="A3" sqref="A3:B4"/>
    </sheetView>
  </sheetViews>
  <sheetFormatPr defaultColWidth="10.85546875" defaultRowHeight="14.25" customHeight="1" x14ac:dyDescent="0.2"/>
  <cols>
    <col min="1" max="1" width="19.85546875" style="9" customWidth="1"/>
    <col min="2" max="2" width="23.42578125" style="9" customWidth="1"/>
    <col min="3" max="4" width="5.85546875" style="9" customWidth="1"/>
    <col min="5" max="5" width="9.140625" style="9" customWidth="1"/>
    <col min="6" max="6" width="17.140625" style="9" customWidth="1"/>
    <col min="7" max="7" width="18" style="66" customWidth="1"/>
    <col min="8" max="8" width="17.42578125" style="9" customWidth="1"/>
    <col min="9" max="9" width="20.85546875" style="19" customWidth="1"/>
    <col min="10" max="10" width="1" style="199" customWidth="1"/>
    <col min="11" max="11" width="18.140625" style="9" customWidth="1"/>
    <col min="12" max="12" width="11.85546875" style="9" customWidth="1"/>
    <col min="13" max="13" width="12.140625" style="9" customWidth="1"/>
    <col min="14" max="14" width="12.42578125" style="9" customWidth="1"/>
    <col min="15" max="15" width="15.85546875" style="9" customWidth="1"/>
    <col min="16" max="16" width="11.85546875" style="9" customWidth="1"/>
    <col min="17" max="17" width="18" style="9" customWidth="1"/>
    <col min="18" max="18" width="13" style="9" customWidth="1"/>
    <col min="19" max="19" width="17.85546875" style="9" bestFit="1" customWidth="1"/>
    <col min="20" max="20" width="11.85546875" style="9" customWidth="1"/>
    <col min="21" max="21" width="17.42578125" style="9" customWidth="1"/>
    <col min="22" max="22" width="12.85546875" style="9" customWidth="1"/>
    <col min="23" max="16384" width="10.85546875" style="9"/>
  </cols>
  <sheetData>
    <row r="1" spans="1:22" ht="14.25" customHeight="1" x14ac:dyDescent="0.2">
      <c r="A1" s="316" t="s">
        <v>8513</v>
      </c>
      <c r="B1" s="316"/>
      <c r="C1" s="316"/>
      <c r="D1" s="316"/>
      <c r="E1" s="316"/>
      <c r="F1" s="316"/>
      <c r="G1" s="316"/>
      <c r="H1" s="316"/>
      <c r="I1" s="316"/>
    </row>
    <row r="2" spans="1:22" ht="14.25" customHeight="1" x14ac:dyDescent="0.2">
      <c r="A2" s="316" t="s">
        <v>8514</v>
      </c>
      <c r="B2" s="316"/>
      <c r="C2" s="316"/>
      <c r="D2" s="316"/>
      <c r="E2" s="316"/>
      <c r="F2" s="316"/>
      <c r="G2" s="316"/>
      <c r="H2" s="316"/>
      <c r="I2" s="316"/>
    </row>
    <row r="3" spans="1:22" ht="14.25" customHeight="1" x14ac:dyDescent="0.2">
      <c r="A3" s="292" t="s">
        <v>5116</v>
      </c>
      <c r="B3" s="292"/>
      <c r="C3" s="27"/>
      <c r="D3" s="27"/>
      <c r="E3" s="27"/>
      <c r="F3" s="27"/>
      <c r="G3" s="27"/>
      <c r="H3" s="27"/>
      <c r="I3" s="2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</row>
    <row r="4" spans="1:22" ht="14.25" customHeight="1" x14ac:dyDescent="0.2">
      <c r="A4" s="292"/>
      <c r="B4" s="292"/>
      <c r="C4" s="27"/>
      <c r="D4" s="27"/>
      <c r="E4" s="27"/>
      <c r="F4" s="27"/>
      <c r="G4" s="27"/>
      <c r="H4" s="27"/>
      <c r="I4" s="2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</row>
    <row r="5" spans="1:22" s="42" customFormat="1" ht="14.25" customHeight="1" x14ac:dyDescent="0.2">
      <c r="A5" s="168" t="s">
        <v>91</v>
      </c>
      <c r="B5" s="168"/>
      <c r="C5" s="168"/>
      <c r="D5" s="168"/>
      <c r="E5" s="168"/>
      <c r="F5" s="168"/>
      <c r="G5" s="168"/>
      <c r="H5" s="182" t="s">
        <v>2224</v>
      </c>
      <c r="I5" s="159"/>
      <c r="J5" s="200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</row>
    <row r="6" spans="1:22" s="42" customFormat="1" ht="14.25" customHeight="1" x14ac:dyDescent="0.2">
      <c r="A6" s="173" t="s">
        <v>61</v>
      </c>
      <c r="B6" s="173"/>
      <c r="C6" s="173"/>
      <c r="D6" s="173"/>
      <c r="E6" s="173"/>
      <c r="F6" s="173"/>
      <c r="G6" s="173"/>
      <c r="H6" s="184" t="s">
        <v>2192</v>
      </c>
      <c r="I6" s="171" t="s">
        <v>2193</v>
      </c>
      <c r="J6" s="200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</row>
    <row r="7" spans="1:22" s="42" customFormat="1" ht="14.25" customHeight="1" x14ac:dyDescent="0.2">
      <c r="A7" s="165"/>
      <c r="B7" s="173"/>
      <c r="C7" s="173"/>
      <c r="D7" s="173"/>
      <c r="E7" s="173"/>
      <c r="F7" s="173"/>
      <c r="G7" s="173"/>
      <c r="H7" s="172"/>
      <c r="I7" s="163"/>
      <c r="J7" s="200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</row>
    <row r="8" spans="1:22" s="42" customFormat="1" ht="14.25" customHeight="1" x14ac:dyDescent="0.2">
      <c r="A8" s="155" t="s">
        <v>4082</v>
      </c>
      <c r="B8" s="157" t="s">
        <v>4079</v>
      </c>
      <c r="C8" s="173"/>
      <c r="D8" s="173"/>
      <c r="E8" s="173"/>
      <c r="F8" s="173"/>
      <c r="G8" s="173"/>
      <c r="H8" s="173" t="s">
        <v>2223</v>
      </c>
      <c r="I8" s="156">
        <f>IF(indice!$C$22="",indice!$D$7,indice!$C$22)</f>
        <v>0</v>
      </c>
      <c r="J8" s="200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65" t="s">
        <v>2223</v>
      </c>
      <c r="V8" s="166">
        <f>$I$8</f>
        <v>0</v>
      </c>
    </row>
    <row r="9" spans="1:22" s="42" customFormat="1" ht="14.25" customHeight="1" x14ac:dyDescent="0.2">
      <c r="A9" s="168" t="s">
        <v>4087</v>
      </c>
      <c r="B9" s="168" t="s">
        <v>4088</v>
      </c>
      <c r="C9" s="173"/>
      <c r="D9" s="173"/>
      <c r="E9" s="173"/>
      <c r="F9" s="173"/>
      <c r="G9" s="173"/>
      <c r="H9" s="173" t="s">
        <v>2221</v>
      </c>
      <c r="I9" s="156">
        <f>indice!$E$10</f>
        <v>0</v>
      </c>
      <c r="J9" s="200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90"/>
      <c r="V9" s="190"/>
    </row>
    <row r="10" spans="1:22" s="42" customFormat="1" ht="14.25" customHeight="1" x14ac:dyDescent="0.2">
      <c r="A10" s="173" t="s">
        <v>4083</v>
      </c>
      <c r="B10" s="168" t="s">
        <v>4098</v>
      </c>
      <c r="C10" s="175" t="s">
        <v>5611</v>
      </c>
      <c r="D10" s="174"/>
      <c r="E10" s="174"/>
      <c r="F10" s="174"/>
      <c r="G10" s="173"/>
      <c r="H10" s="173" t="s">
        <v>2221</v>
      </c>
      <c r="I10" s="156">
        <f>indice!$F$10</f>
        <v>0</v>
      </c>
      <c r="J10" s="200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90"/>
      <c r="V10" s="190"/>
    </row>
    <row r="11" spans="1:22" s="42" customFormat="1" ht="14.25" customHeight="1" x14ac:dyDescent="0.2">
      <c r="A11" s="173" t="s">
        <v>4083</v>
      </c>
      <c r="B11" s="168" t="s">
        <v>4098</v>
      </c>
      <c r="C11" s="196" t="s">
        <v>5610</v>
      </c>
      <c r="D11" s="197"/>
      <c r="E11" s="197"/>
      <c r="F11" s="197"/>
      <c r="G11" s="173"/>
      <c r="H11" s="173"/>
      <c r="I11" s="156"/>
      <c r="J11" s="200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90"/>
      <c r="V11" s="190"/>
    </row>
    <row r="12" spans="1:22" s="42" customFormat="1" ht="14.25" customHeight="1" x14ac:dyDescent="0.2">
      <c r="A12" s="173" t="s">
        <v>5135</v>
      </c>
      <c r="B12" s="168" t="s">
        <v>5136</v>
      </c>
      <c r="C12" s="173"/>
      <c r="D12" s="173"/>
      <c r="E12" s="173"/>
      <c r="F12" s="173"/>
      <c r="G12" s="173"/>
      <c r="H12" s="173"/>
      <c r="I12" s="156"/>
      <c r="J12" s="200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90"/>
      <c r="V12" s="190"/>
    </row>
    <row r="13" spans="1:22" s="42" customFormat="1" ht="14.25" customHeight="1" x14ac:dyDescent="0.2">
      <c r="A13" s="55" t="s">
        <v>137</v>
      </c>
      <c r="B13" s="55" t="s">
        <v>4080</v>
      </c>
      <c r="C13" s="288" t="s">
        <v>141</v>
      </c>
      <c r="D13" s="288"/>
      <c r="E13" s="55" t="s">
        <v>143</v>
      </c>
      <c r="F13" s="67" t="s">
        <v>145</v>
      </c>
      <c r="G13" s="77" t="s">
        <v>2223</v>
      </c>
      <c r="H13" s="67" t="s">
        <v>148</v>
      </c>
      <c r="I13" s="68" t="s">
        <v>150</v>
      </c>
      <c r="J13" s="201"/>
      <c r="K13" s="68" t="s">
        <v>3564</v>
      </c>
      <c r="L13" s="68"/>
      <c r="M13" s="68" t="s">
        <v>4534</v>
      </c>
      <c r="N13" s="68"/>
      <c r="O13" s="68" t="s">
        <v>3567</v>
      </c>
      <c r="P13" s="68"/>
      <c r="Q13" s="68" t="s">
        <v>3568</v>
      </c>
      <c r="R13" s="68"/>
      <c r="S13" s="68" t="s">
        <v>3571</v>
      </c>
      <c r="T13" s="68"/>
      <c r="U13" s="68" t="s">
        <v>143</v>
      </c>
      <c r="V13" s="68" t="s">
        <v>148</v>
      </c>
    </row>
    <row r="14" spans="1:22" s="42" customFormat="1" ht="14.25" customHeight="1" x14ac:dyDescent="0.2">
      <c r="A14" s="56" t="s">
        <v>138</v>
      </c>
      <c r="B14" s="56" t="s">
        <v>4078</v>
      </c>
      <c r="C14" s="290" t="s">
        <v>142</v>
      </c>
      <c r="D14" s="290"/>
      <c r="E14" s="56" t="s">
        <v>144</v>
      </c>
      <c r="F14" s="69" t="s">
        <v>146</v>
      </c>
      <c r="G14" s="78" t="s">
        <v>147</v>
      </c>
      <c r="H14" s="69" t="s">
        <v>149</v>
      </c>
      <c r="I14" s="70" t="s">
        <v>151</v>
      </c>
      <c r="J14" s="201"/>
      <c r="K14" s="70" t="s">
        <v>3565</v>
      </c>
      <c r="L14" s="70"/>
      <c r="M14" s="70" t="s">
        <v>3566</v>
      </c>
      <c r="N14" s="70"/>
      <c r="O14" s="70" t="s">
        <v>3567</v>
      </c>
      <c r="P14" s="70"/>
      <c r="Q14" s="70" t="s">
        <v>3569</v>
      </c>
      <c r="R14" s="70"/>
      <c r="S14" s="70" t="s">
        <v>3570</v>
      </c>
      <c r="T14" s="70"/>
      <c r="U14" s="70" t="s">
        <v>165</v>
      </c>
      <c r="V14" s="70" t="s">
        <v>149</v>
      </c>
    </row>
    <row r="15" spans="1:22" ht="14.25" customHeight="1" x14ac:dyDescent="0.2">
      <c r="C15" s="40" t="s">
        <v>159</v>
      </c>
      <c r="D15" s="40" t="s">
        <v>0</v>
      </c>
      <c r="E15" s="9" t="s">
        <v>15</v>
      </c>
      <c r="F15" s="36"/>
      <c r="G15" s="61"/>
      <c r="H15" s="24" t="str">
        <f>E15</f>
        <v>€</v>
      </c>
      <c r="I15" s="24">
        <f>$I$9</f>
        <v>0</v>
      </c>
      <c r="U15" s="25"/>
      <c r="V15" s="25"/>
    </row>
    <row r="16" spans="1:22" s="37" customFormat="1" ht="14.25" customHeight="1" x14ac:dyDescent="0.2">
      <c r="A16" s="22" t="s">
        <v>203</v>
      </c>
      <c r="B16" s="22" t="s">
        <v>204</v>
      </c>
      <c r="C16" s="22">
        <v>0.45</v>
      </c>
      <c r="D16" s="22">
        <v>0.6</v>
      </c>
      <c r="E16" s="36">
        <v>642.55999999999995</v>
      </c>
      <c r="F16" s="35"/>
      <c r="G16" s="61">
        <f>IF(F16="",IF($I$8="","",$I$8),F16)</f>
        <v>0</v>
      </c>
      <c r="H16" s="36">
        <f t="shared" ref="H16:H50" si="0">ROUND(E16*(G16),2)</f>
        <v>0</v>
      </c>
      <c r="I16" s="24">
        <f>H16*$I$10</f>
        <v>0</v>
      </c>
      <c r="J16" s="202"/>
      <c r="K16" s="26"/>
      <c r="L16" s="26">
        <f>IFERROR((VLOOKUP(K16,tenute!D:E,2,FALSE)),0)</f>
        <v>0</v>
      </c>
      <c r="M16" s="26"/>
      <c r="N16" s="26">
        <f>IFERROR((VLOOKUP(M16,guarnizioni!G:H,2,FALSE)),0)</f>
        <v>0</v>
      </c>
      <c r="O16" s="26"/>
      <c r="P16" s="26">
        <f>IFERROR((VLOOKUP(O16,'IP55'!A:B,2,FALSE)),0)</f>
        <v>0</v>
      </c>
      <c r="Q16" s="26"/>
      <c r="R16" s="26">
        <f>IFERROR((VLOOKUP(Q16,giranti!H:I,2,FALSE)),0)</f>
        <v>0</v>
      </c>
      <c r="S16" s="26"/>
      <c r="T16" s="26">
        <f>IFERROR((VLOOKUP(S16,'IP55'!A:C,3,FALSE)),0)</f>
        <v>0</v>
      </c>
      <c r="U16" s="26">
        <f t="shared" ref="U16:U55" si="1">E16+L16+N16+P16+R16+T16</f>
        <v>642.55999999999995</v>
      </c>
      <c r="V16" s="26">
        <f>U16*$I$8</f>
        <v>0</v>
      </c>
    </row>
    <row r="17" spans="1:23" s="37" customFormat="1" ht="14.25" customHeight="1" x14ac:dyDescent="0.2">
      <c r="A17" s="22" t="s">
        <v>3068</v>
      </c>
      <c r="B17" s="22" t="s">
        <v>3046</v>
      </c>
      <c r="C17" s="22">
        <v>0.75</v>
      </c>
      <c r="D17" s="22">
        <v>1</v>
      </c>
      <c r="E17" s="36">
        <v>700.53</v>
      </c>
      <c r="F17" s="35"/>
      <c r="G17" s="61">
        <f t="shared" ref="G17:G50" si="2">IF(F17="",IF($I$8="","",$I$8),F17)</f>
        <v>0</v>
      </c>
      <c r="H17" s="36">
        <f t="shared" si="0"/>
        <v>0</v>
      </c>
      <c r="I17" s="24">
        <f t="shared" ref="I17:I50" si="3">H17*$I$10</f>
        <v>0</v>
      </c>
      <c r="J17" s="202"/>
      <c r="K17" s="26"/>
      <c r="L17" s="26">
        <f>IFERROR((VLOOKUP(K17,tenute!D:E,2,FALSE)),0)</f>
        <v>0</v>
      </c>
      <c r="M17" s="26"/>
      <c r="N17" s="26">
        <f>IFERROR((VLOOKUP(M17,guarnizioni!G:H,2,FALSE)),0)</f>
        <v>0</v>
      </c>
      <c r="O17" s="26"/>
      <c r="P17" s="26">
        <f>IFERROR((VLOOKUP(O17,'IP55'!A:B,2,FALSE)),0)</f>
        <v>0</v>
      </c>
      <c r="Q17" s="26"/>
      <c r="R17" s="26">
        <f>IFERROR((VLOOKUP(Q17,giranti!H:I,2,FALSE)),0)</f>
        <v>0</v>
      </c>
      <c r="S17" s="26"/>
      <c r="T17" s="26">
        <f>IFERROR((VLOOKUP(S17,'IP55'!A:C,3,FALSE)),0)</f>
        <v>0</v>
      </c>
      <c r="U17" s="26">
        <f t="shared" si="1"/>
        <v>700.53</v>
      </c>
      <c r="V17" s="26">
        <f t="shared" ref="V17:V55" si="4">U17*$I$8</f>
        <v>0</v>
      </c>
    </row>
    <row r="18" spans="1:23" s="37" customFormat="1" ht="14.25" customHeight="1" x14ac:dyDescent="0.2">
      <c r="A18" s="22" t="s">
        <v>6927</v>
      </c>
      <c r="B18" s="22" t="s">
        <v>6928</v>
      </c>
      <c r="C18" s="22">
        <v>0.55000000000000004</v>
      </c>
      <c r="D18" s="22">
        <v>0.75</v>
      </c>
      <c r="E18" s="36">
        <v>460</v>
      </c>
      <c r="F18" s="35"/>
      <c r="G18" s="61"/>
      <c r="H18" s="36"/>
      <c r="I18" s="24"/>
      <c r="J18" s="202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3" s="37" customFormat="1" ht="14.25" customHeight="1" x14ac:dyDescent="0.2">
      <c r="A19" s="22" t="s">
        <v>6929</v>
      </c>
      <c r="B19" s="22" t="s">
        <v>6930</v>
      </c>
      <c r="C19" s="22">
        <v>0.75</v>
      </c>
      <c r="D19" s="22">
        <v>1</v>
      </c>
      <c r="E19" s="36">
        <v>483</v>
      </c>
      <c r="F19" s="35"/>
      <c r="G19" s="61"/>
      <c r="H19" s="36"/>
      <c r="I19" s="24"/>
      <c r="J19" s="202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3" s="37" customFormat="1" ht="14.25" customHeight="1" x14ac:dyDescent="0.2">
      <c r="A20" s="22" t="s">
        <v>3069</v>
      </c>
      <c r="B20" s="22" t="s">
        <v>3047</v>
      </c>
      <c r="C20" s="22">
        <v>1.1000000000000001</v>
      </c>
      <c r="D20" s="22">
        <v>1.5</v>
      </c>
      <c r="E20" s="36">
        <v>643.08000000000004</v>
      </c>
      <c r="F20" s="35"/>
      <c r="G20" s="61">
        <f t="shared" si="2"/>
        <v>0</v>
      </c>
      <c r="H20" s="36">
        <f t="shared" si="0"/>
        <v>0</v>
      </c>
      <c r="I20" s="24">
        <f t="shared" si="3"/>
        <v>0</v>
      </c>
      <c r="J20" s="202"/>
      <c r="K20" s="26"/>
      <c r="L20" s="26">
        <f>IFERROR((VLOOKUP(K20,tenute!D:E,2,FALSE)),0)</f>
        <v>0</v>
      </c>
      <c r="M20" s="26"/>
      <c r="N20" s="26">
        <f>IFERROR((VLOOKUP(M20,guarnizioni!G:H,2,FALSE)),0)</f>
        <v>0</v>
      </c>
      <c r="O20" s="26"/>
      <c r="P20" s="26">
        <f>IFERROR((VLOOKUP(O20,'IP55'!A:B,2,FALSE)),0)</f>
        <v>0</v>
      </c>
      <c r="Q20" s="26"/>
      <c r="R20" s="26">
        <f>IFERROR((VLOOKUP(Q20,giranti!H:I,2,FALSE)),0)</f>
        <v>0</v>
      </c>
      <c r="S20" s="26"/>
      <c r="T20" s="26">
        <f>IFERROR((VLOOKUP(S20,'IP55'!A:C,3,FALSE)),0)</f>
        <v>0</v>
      </c>
      <c r="U20" s="26">
        <f t="shared" si="1"/>
        <v>643.08000000000004</v>
      </c>
      <c r="V20" s="26">
        <f t="shared" si="4"/>
        <v>0</v>
      </c>
    </row>
    <row r="21" spans="1:23" s="37" customFormat="1" ht="14.25" customHeight="1" x14ac:dyDescent="0.2">
      <c r="A21" s="22" t="s">
        <v>3070</v>
      </c>
      <c r="B21" s="22" t="s">
        <v>3048</v>
      </c>
      <c r="C21" s="22">
        <v>1.5</v>
      </c>
      <c r="D21" s="22">
        <v>2</v>
      </c>
      <c r="E21" s="36">
        <v>709.04</v>
      </c>
      <c r="F21" s="35"/>
      <c r="G21" s="61">
        <f t="shared" si="2"/>
        <v>0</v>
      </c>
      <c r="H21" s="36">
        <f t="shared" si="0"/>
        <v>0</v>
      </c>
      <c r="I21" s="24">
        <f t="shared" si="3"/>
        <v>0</v>
      </c>
      <c r="J21" s="202"/>
      <c r="K21" s="26"/>
      <c r="L21" s="26">
        <f>IFERROR((VLOOKUP(K21,tenute!D:E,2,FALSE)),0)</f>
        <v>0</v>
      </c>
      <c r="M21" s="26"/>
      <c r="N21" s="26">
        <f>IFERROR((VLOOKUP(M21,guarnizioni!G:H,2,FALSE)),0)</f>
        <v>0</v>
      </c>
      <c r="O21" s="26"/>
      <c r="P21" s="26">
        <f>IFERROR((VLOOKUP(O21,'IP55'!A:B,2,FALSE)),0)</f>
        <v>0</v>
      </c>
      <c r="Q21" s="26"/>
      <c r="R21" s="26">
        <f>IFERROR((VLOOKUP(Q21,giranti!H:I,2,FALSE)),0)</f>
        <v>0</v>
      </c>
      <c r="S21" s="26"/>
      <c r="T21" s="26">
        <f>IFERROR((VLOOKUP(S21,'IP55'!A:C,3,FALSE)),0)</f>
        <v>0</v>
      </c>
      <c r="U21" s="26">
        <f t="shared" si="1"/>
        <v>709.04</v>
      </c>
      <c r="V21" s="26">
        <f t="shared" si="4"/>
        <v>0</v>
      </c>
    </row>
    <row r="22" spans="1:23" s="37" customFormat="1" ht="14.25" customHeight="1" x14ac:dyDescent="0.2">
      <c r="A22" s="22" t="s">
        <v>3071</v>
      </c>
      <c r="B22" s="22" t="s">
        <v>3049</v>
      </c>
      <c r="C22" s="22">
        <v>2.2000000000000002</v>
      </c>
      <c r="D22" s="22">
        <v>3</v>
      </c>
      <c r="E22" s="36">
        <v>1023.99</v>
      </c>
      <c r="F22" s="35"/>
      <c r="G22" s="61">
        <f t="shared" si="2"/>
        <v>0</v>
      </c>
      <c r="H22" s="36">
        <f t="shared" si="0"/>
        <v>0</v>
      </c>
      <c r="I22" s="24">
        <f t="shared" si="3"/>
        <v>0</v>
      </c>
      <c r="J22" s="202"/>
      <c r="K22" s="26"/>
      <c r="L22" s="26">
        <f>IFERROR((VLOOKUP(K22,tenute!D:E,2,FALSE)),0)</f>
        <v>0</v>
      </c>
      <c r="M22" s="26"/>
      <c r="N22" s="26">
        <f>IFERROR((VLOOKUP(M22,guarnizioni!G:H,2,FALSE)),0)</f>
        <v>0</v>
      </c>
      <c r="O22" s="26"/>
      <c r="P22" s="26">
        <f>IFERROR((VLOOKUP(O22,'IP55'!A:B,2,FALSE)),0)</f>
        <v>0</v>
      </c>
      <c r="Q22" s="26"/>
      <c r="R22" s="26">
        <f>IFERROR((VLOOKUP(Q22,giranti!H:I,2,FALSE)),0)</f>
        <v>0</v>
      </c>
      <c r="S22" s="26"/>
      <c r="T22" s="26">
        <f>IFERROR((VLOOKUP(S22,'IP55'!A:C,3,FALSE)),0)</f>
        <v>0</v>
      </c>
      <c r="U22" s="26">
        <f t="shared" si="1"/>
        <v>1023.99</v>
      </c>
      <c r="V22" s="26">
        <f t="shared" si="4"/>
        <v>0</v>
      </c>
    </row>
    <row r="23" spans="1:23" s="37" customFormat="1" ht="14.25" customHeight="1" x14ac:dyDescent="0.2">
      <c r="A23" s="22" t="s">
        <v>4271</v>
      </c>
      <c r="B23" s="22" t="s">
        <v>4272</v>
      </c>
      <c r="C23" s="22">
        <v>3</v>
      </c>
      <c r="D23" s="22">
        <v>4</v>
      </c>
      <c r="E23" s="36">
        <v>1147.67</v>
      </c>
      <c r="F23" s="35"/>
      <c r="G23" s="61">
        <f t="shared" si="2"/>
        <v>0</v>
      </c>
      <c r="H23" s="36">
        <f t="shared" si="0"/>
        <v>0</v>
      </c>
      <c r="I23" s="24">
        <f t="shared" si="3"/>
        <v>0</v>
      </c>
      <c r="J23" s="202"/>
      <c r="K23" s="26"/>
      <c r="L23" s="26">
        <f>IFERROR((VLOOKUP(K23,tenute!D:E,2,FALSE)),0)</f>
        <v>0</v>
      </c>
      <c r="M23" s="26"/>
      <c r="N23" s="26">
        <f>IFERROR((VLOOKUP(M23,guarnizioni!G:H,2,FALSE)),0)</f>
        <v>0</v>
      </c>
      <c r="O23" s="26"/>
      <c r="P23" s="26">
        <f>IFERROR((VLOOKUP(O23,'IP55'!A:B,2,FALSE)),0)</f>
        <v>0</v>
      </c>
      <c r="Q23" s="26"/>
      <c r="R23" s="26">
        <f>IFERROR((VLOOKUP(Q23,giranti!H:I,2,FALSE)),0)</f>
        <v>0</v>
      </c>
      <c r="S23" s="26"/>
      <c r="T23" s="26">
        <f>IFERROR((VLOOKUP(S23,'IP55'!A:C,3,FALSE)),0)</f>
        <v>0</v>
      </c>
      <c r="U23" s="26">
        <f t="shared" si="1"/>
        <v>1147.67</v>
      </c>
      <c r="V23" s="26">
        <f t="shared" si="4"/>
        <v>0</v>
      </c>
      <c r="W23" s="64"/>
    </row>
    <row r="24" spans="1:23" s="37" customFormat="1" ht="14.25" customHeight="1" x14ac:dyDescent="0.2">
      <c r="A24" s="22" t="s">
        <v>3072</v>
      </c>
      <c r="B24" s="22" t="s">
        <v>3050</v>
      </c>
      <c r="C24" s="22">
        <v>4</v>
      </c>
      <c r="D24" s="22">
        <v>5.5</v>
      </c>
      <c r="E24" s="36">
        <v>1310.87</v>
      </c>
      <c r="F24" s="35"/>
      <c r="G24" s="61">
        <f t="shared" si="2"/>
        <v>0</v>
      </c>
      <c r="H24" s="36">
        <f t="shared" si="0"/>
        <v>0</v>
      </c>
      <c r="I24" s="24">
        <f t="shared" si="3"/>
        <v>0</v>
      </c>
      <c r="J24" s="202"/>
      <c r="K24" s="26"/>
      <c r="L24" s="26">
        <f>IFERROR((VLOOKUP(K24,tenute!D:E,2,FALSE)),0)</f>
        <v>0</v>
      </c>
      <c r="M24" s="26"/>
      <c r="N24" s="26">
        <f>IFERROR((VLOOKUP(M24,guarnizioni!G:H,2,FALSE)),0)</f>
        <v>0</v>
      </c>
      <c r="O24" s="26"/>
      <c r="P24" s="26">
        <f>IFERROR((VLOOKUP(O24,'IP55'!A:B,2,FALSE)),0)</f>
        <v>0</v>
      </c>
      <c r="Q24" s="26"/>
      <c r="R24" s="26">
        <f>IFERROR((VLOOKUP(Q24,giranti!H:I,2,FALSE)),0)</f>
        <v>0</v>
      </c>
      <c r="S24" s="26"/>
      <c r="T24" s="26">
        <f>IFERROR((VLOOKUP(S24,'IP55'!A:C,3,FALSE)),0)</f>
        <v>0</v>
      </c>
      <c r="U24" s="26">
        <f t="shared" si="1"/>
        <v>1310.87</v>
      </c>
      <c r="V24" s="26">
        <f t="shared" si="4"/>
        <v>0</v>
      </c>
      <c r="W24" s="64"/>
    </row>
    <row r="25" spans="1:23" s="37" customFormat="1" ht="14.25" customHeight="1" x14ac:dyDescent="0.2">
      <c r="A25" s="22" t="s">
        <v>205</v>
      </c>
      <c r="B25" s="22" t="s">
        <v>206</v>
      </c>
      <c r="C25" s="22">
        <v>0.75</v>
      </c>
      <c r="D25" s="22">
        <v>1</v>
      </c>
      <c r="E25" s="36">
        <v>720.11</v>
      </c>
      <c r="F25" s="35"/>
      <c r="G25" s="61">
        <f t="shared" si="2"/>
        <v>0</v>
      </c>
      <c r="H25" s="36">
        <f t="shared" si="0"/>
        <v>0</v>
      </c>
      <c r="I25" s="24">
        <f t="shared" si="3"/>
        <v>0</v>
      </c>
      <c r="J25" s="202"/>
      <c r="K25" s="26"/>
      <c r="L25" s="26">
        <f>IFERROR((VLOOKUP(K25,tenute!D:E,2,FALSE)),0)</f>
        <v>0</v>
      </c>
      <c r="M25" s="26"/>
      <c r="N25" s="26">
        <f>IFERROR((VLOOKUP(M25,guarnizioni!G:H,2,FALSE)),0)</f>
        <v>0</v>
      </c>
      <c r="O25" s="26"/>
      <c r="P25" s="26">
        <f>IFERROR((VLOOKUP(O25,'IP55'!A:B,2,FALSE)),0)</f>
        <v>0</v>
      </c>
      <c r="Q25" s="26"/>
      <c r="R25" s="26">
        <f>IFERROR((VLOOKUP(Q25,giranti!H:I,2,FALSE)),0)</f>
        <v>0</v>
      </c>
      <c r="S25" s="26"/>
      <c r="T25" s="26">
        <f>IFERROR((VLOOKUP(S25,'IP55'!A:C,3,FALSE)),0)</f>
        <v>0</v>
      </c>
      <c r="U25" s="26">
        <f t="shared" si="1"/>
        <v>720.11</v>
      </c>
      <c r="V25" s="26">
        <f t="shared" si="4"/>
        <v>0</v>
      </c>
      <c r="W25" s="64"/>
    </row>
    <row r="26" spans="1:23" s="37" customFormat="1" ht="14.25" customHeight="1" x14ac:dyDescent="0.2">
      <c r="A26" s="22" t="s">
        <v>3073</v>
      </c>
      <c r="B26" s="22" t="s">
        <v>3051</v>
      </c>
      <c r="C26" s="22">
        <v>1.1000000000000001</v>
      </c>
      <c r="D26" s="22">
        <v>1.5</v>
      </c>
      <c r="E26" s="36">
        <v>733.71</v>
      </c>
      <c r="F26" s="35"/>
      <c r="G26" s="61">
        <f t="shared" si="2"/>
        <v>0</v>
      </c>
      <c r="H26" s="36">
        <f t="shared" si="0"/>
        <v>0</v>
      </c>
      <c r="I26" s="24">
        <f t="shared" si="3"/>
        <v>0</v>
      </c>
      <c r="J26" s="202"/>
      <c r="K26" s="26"/>
      <c r="L26" s="26">
        <f>IFERROR((VLOOKUP(K26,tenute!D:E,2,FALSE)),0)</f>
        <v>0</v>
      </c>
      <c r="M26" s="26"/>
      <c r="N26" s="26">
        <f>IFERROR((VLOOKUP(M26,guarnizioni!G:H,2,FALSE)),0)</f>
        <v>0</v>
      </c>
      <c r="O26" s="26"/>
      <c r="P26" s="26">
        <f>IFERROR((VLOOKUP(O26,'IP55'!A:B,2,FALSE)),0)</f>
        <v>0</v>
      </c>
      <c r="Q26" s="26"/>
      <c r="R26" s="26">
        <f>IFERROR((VLOOKUP(Q26,giranti!H:I,2,FALSE)),0)</f>
        <v>0</v>
      </c>
      <c r="S26" s="26"/>
      <c r="T26" s="26">
        <f>IFERROR((VLOOKUP(S26,'IP55'!A:C,3,FALSE)),0)</f>
        <v>0</v>
      </c>
      <c r="U26" s="26">
        <f t="shared" si="1"/>
        <v>733.71</v>
      </c>
      <c r="V26" s="26">
        <f t="shared" si="4"/>
        <v>0</v>
      </c>
    </row>
    <row r="27" spans="1:23" s="37" customFormat="1" ht="14.25" customHeight="1" x14ac:dyDescent="0.2">
      <c r="A27" s="22" t="s">
        <v>3074</v>
      </c>
      <c r="B27" s="22" t="s">
        <v>3052</v>
      </c>
      <c r="C27" s="22">
        <v>1.5</v>
      </c>
      <c r="D27" s="22">
        <v>2</v>
      </c>
      <c r="E27" s="36">
        <v>810.11</v>
      </c>
      <c r="F27" s="35"/>
      <c r="G27" s="61">
        <f t="shared" si="2"/>
        <v>0</v>
      </c>
      <c r="H27" s="36">
        <f t="shared" si="0"/>
        <v>0</v>
      </c>
      <c r="I27" s="24">
        <f t="shared" si="3"/>
        <v>0</v>
      </c>
      <c r="J27" s="202"/>
      <c r="K27" s="26"/>
      <c r="L27" s="26">
        <f>IFERROR((VLOOKUP(K27,tenute!D:E,2,FALSE)),0)</f>
        <v>0</v>
      </c>
      <c r="M27" s="26"/>
      <c r="N27" s="26">
        <f>IFERROR((VLOOKUP(M27,guarnizioni!G:H,2,FALSE)),0)</f>
        <v>0</v>
      </c>
      <c r="O27" s="26"/>
      <c r="P27" s="26">
        <f>IFERROR((VLOOKUP(O27,'IP55'!A:B,2,FALSE)),0)</f>
        <v>0</v>
      </c>
      <c r="Q27" s="26"/>
      <c r="R27" s="26">
        <f>IFERROR((VLOOKUP(Q27,giranti!H:I,2,FALSE)),0)</f>
        <v>0</v>
      </c>
      <c r="S27" s="26"/>
      <c r="T27" s="26">
        <f>IFERROR((VLOOKUP(S27,'IP55'!A:C,3,FALSE)),0)</f>
        <v>0</v>
      </c>
      <c r="U27" s="26">
        <f t="shared" si="1"/>
        <v>810.11</v>
      </c>
      <c r="V27" s="26">
        <f t="shared" si="4"/>
        <v>0</v>
      </c>
    </row>
    <row r="28" spans="1:23" s="37" customFormat="1" ht="14.25" customHeight="1" x14ac:dyDescent="0.2">
      <c r="A28" s="22" t="s">
        <v>3075</v>
      </c>
      <c r="B28" s="22" t="s">
        <v>3053</v>
      </c>
      <c r="C28" s="22">
        <v>1.5</v>
      </c>
      <c r="D28" s="22">
        <v>2</v>
      </c>
      <c r="E28" s="36">
        <v>859.38</v>
      </c>
      <c r="F28" s="35"/>
      <c r="G28" s="61">
        <f t="shared" si="2"/>
        <v>0</v>
      </c>
      <c r="H28" s="36">
        <f t="shared" si="0"/>
        <v>0</v>
      </c>
      <c r="I28" s="24">
        <f t="shared" si="3"/>
        <v>0</v>
      </c>
      <c r="J28" s="202"/>
      <c r="K28" s="26"/>
      <c r="L28" s="26">
        <f>IFERROR((VLOOKUP(K28,tenute!D:E,2,FALSE)),0)</f>
        <v>0</v>
      </c>
      <c r="M28" s="26"/>
      <c r="N28" s="26">
        <f>IFERROR((VLOOKUP(M28,guarnizioni!G:H,2,FALSE)),0)</f>
        <v>0</v>
      </c>
      <c r="O28" s="26"/>
      <c r="P28" s="26">
        <f>IFERROR((VLOOKUP(O28,'IP55'!A:B,2,FALSE)),0)</f>
        <v>0</v>
      </c>
      <c r="Q28" s="26"/>
      <c r="R28" s="26">
        <f>IFERROR((VLOOKUP(Q28,giranti!H:I,2,FALSE)),0)</f>
        <v>0</v>
      </c>
      <c r="S28" s="26"/>
      <c r="T28" s="26">
        <f>IFERROR((VLOOKUP(S28,'IP55'!A:C,3,FALSE)),0)</f>
        <v>0</v>
      </c>
      <c r="U28" s="26">
        <f t="shared" si="1"/>
        <v>859.38</v>
      </c>
      <c r="V28" s="26">
        <f t="shared" si="4"/>
        <v>0</v>
      </c>
    </row>
    <row r="29" spans="1:23" s="37" customFormat="1" ht="14.25" customHeight="1" x14ac:dyDescent="0.2">
      <c r="A29" s="22" t="s">
        <v>3076</v>
      </c>
      <c r="B29" s="22" t="s">
        <v>3054</v>
      </c>
      <c r="C29" s="22">
        <v>2.2000000000000002</v>
      </c>
      <c r="D29" s="22">
        <v>3</v>
      </c>
      <c r="E29" s="36">
        <v>983.35</v>
      </c>
      <c r="F29" s="35"/>
      <c r="G29" s="61">
        <f t="shared" si="2"/>
        <v>0</v>
      </c>
      <c r="H29" s="36">
        <f t="shared" si="0"/>
        <v>0</v>
      </c>
      <c r="I29" s="24">
        <f t="shared" si="3"/>
        <v>0</v>
      </c>
      <c r="J29" s="202"/>
      <c r="K29" s="26"/>
      <c r="L29" s="26">
        <f>IFERROR((VLOOKUP(K29,tenute!D:E,2,FALSE)),0)</f>
        <v>0</v>
      </c>
      <c r="M29" s="26"/>
      <c r="N29" s="26">
        <f>IFERROR((VLOOKUP(M29,guarnizioni!G:H,2,FALSE)),0)</f>
        <v>0</v>
      </c>
      <c r="O29" s="26"/>
      <c r="P29" s="26">
        <f>IFERROR((VLOOKUP(O29,'IP55'!A:B,2,FALSE)),0)</f>
        <v>0</v>
      </c>
      <c r="Q29" s="26"/>
      <c r="R29" s="26">
        <f>IFERROR((VLOOKUP(Q29,giranti!H:I,2,FALSE)),0)</f>
        <v>0</v>
      </c>
      <c r="S29" s="26"/>
      <c r="T29" s="26">
        <f>IFERROR((VLOOKUP(S29,'IP55'!A:C,3,FALSE)),0)</f>
        <v>0</v>
      </c>
      <c r="U29" s="26">
        <f t="shared" si="1"/>
        <v>983.35</v>
      </c>
      <c r="V29" s="26">
        <f t="shared" si="4"/>
        <v>0</v>
      </c>
    </row>
    <row r="30" spans="1:23" s="37" customFormat="1" ht="14.25" customHeight="1" x14ac:dyDescent="0.2">
      <c r="A30" s="22" t="s">
        <v>4273</v>
      </c>
      <c r="B30" s="22" t="s">
        <v>4274</v>
      </c>
      <c r="C30" s="22">
        <v>3</v>
      </c>
      <c r="D30" s="22">
        <v>4</v>
      </c>
      <c r="E30" s="36">
        <v>1195.6400000000001</v>
      </c>
      <c r="F30" s="35"/>
      <c r="G30" s="61">
        <f t="shared" si="2"/>
        <v>0</v>
      </c>
      <c r="H30" s="36">
        <f t="shared" si="0"/>
        <v>0</v>
      </c>
      <c r="I30" s="24">
        <f t="shared" si="3"/>
        <v>0</v>
      </c>
      <c r="J30" s="202"/>
      <c r="K30" s="26"/>
      <c r="L30" s="26">
        <f>IFERROR((VLOOKUP(K30,tenute!D:E,2,FALSE)),0)</f>
        <v>0</v>
      </c>
      <c r="M30" s="26"/>
      <c r="N30" s="26">
        <f>IFERROR((VLOOKUP(M30,guarnizioni!G:H,2,FALSE)),0)</f>
        <v>0</v>
      </c>
      <c r="O30" s="26"/>
      <c r="P30" s="26">
        <f>IFERROR((VLOOKUP(O30,'IP55'!A:B,2,FALSE)),0)</f>
        <v>0</v>
      </c>
      <c r="Q30" s="26"/>
      <c r="R30" s="26">
        <f>IFERROR((VLOOKUP(Q30,giranti!H:I,2,FALSE)),0)</f>
        <v>0</v>
      </c>
      <c r="S30" s="26"/>
      <c r="T30" s="26">
        <f>IFERROR((VLOOKUP(S30,'IP55'!A:C,3,FALSE)),0)</f>
        <v>0</v>
      </c>
      <c r="U30" s="26">
        <f t="shared" si="1"/>
        <v>1195.6400000000001</v>
      </c>
      <c r="V30" s="26">
        <f t="shared" si="4"/>
        <v>0</v>
      </c>
    </row>
    <row r="31" spans="1:23" s="37" customFormat="1" ht="14.25" customHeight="1" x14ac:dyDescent="0.2">
      <c r="A31" s="22" t="s">
        <v>3077</v>
      </c>
      <c r="B31" s="22" t="s">
        <v>3055</v>
      </c>
      <c r="C31" s="22">
        <v>4</v>
      </c>
      <c r="D31" s="22">
        <v>5.5</v>
      </c>
      <c r="E31" s="36">
        <v>1358.7</v>
      </c>
      <c r="F31" s="35"/>
      <c r="G31" s="61">
        <f t="shared" si="2"/>
        <v>0</v>
      </c>
      <c r="H31" s="36">
        <f t="shared" si="0"/>
        <v>0</v>
      </c>
      <c r="I31" s="24">
        <f t="shared" si="3"/>
        <v>0</v>
      </c>
      <c r="J31" s="202"/>
      <c r="K31" s="26"/>
      <c r="L31" s="26">
        <f>IFERROR((VLOOKUP(K31,tenute!D:E,2,FALSE)),0)</f>
        <v>0</v>
      </c>
      <c r="M31" s="26"/>
      <c r="N31" s="26">
        <f>IFERROR((VLOOKUP(M31,guarnizioni!G:H,2,FALSE)),0)</f>
        <v>0</v>
      </c>
      <c r="O31" s="26"/>
      <c r="P31" s="26">
        <f>IFERROR((VLOOKUP(O31,'IP55'!A:B,2,FALSE)),0)</f>
        <v>0</v>
      </c>
      <c r="Q31" s="26"/>
      <c r="R31" s="26">
        <f>IFERROR((VLOOKUP(Q31,giranti!H:I,2,FALSE)),0)</f>
        <v>0</v>
      </c>
      <c r="S31" s="26"/>
      <c r="T31" s="26">
        <f>IFERROR((VLOOKUP(S31,'IP55'!A:C,3,FALSE)),0)</f>
        <v>0</v>
      </c>
      <c r="U31" s="26">
        <f t="shared" si="1"/>
        <v>1358.7</v>
      </c>
      <c r="V31" s="26">
        <f t="shared" si="4"/>
        <v>0</v>
      </c>
    </row>
    <row r="32" spans="1:23" s="37" customFormat="1" ht="14.25" customHeight="1" x14ac:dyDescent="0.2">
      <c r="A32" s="22" t="s">
        <v>3078</v>
      </c>
      <c r="B32" s="22" t="s">
        <v>3056</v>
      </c>
      <c r="C32" s="22">
        <v>1.1000000000000001</v>
      </c>
      <c r="D32" s="22">
        <v>1.5</v>
      </c>
      <c r="E32" s="36">
        <v>774.58</v>
      </c>
      <c r="F32" s="35"/>
      <c r="G32" s="61">
        <f t="shared" si="2"/>
        <v>0</v>
      </c>
      <c r="H32" s="36">
        <f t="shared" si="0"/>
        <v>0</v>
      </c>
      <c r="I32" s="24">
        <f t="shared" si="3"/>
        <v>0</v>
      </c>
      <c r="J32" s="202"/>
      <c r="K32" s="26"/>
      <c r="L32" s="26">
        <f>IFERROR((VLOOKUP(K32,tenute!D:E,2,FALSE)),0)</f>
        <v>0</v>
      </c>
      <c r="M32" s="26"/>
      <c r="N32" s="26">
        <f>IFERROR((VLOOKUP(M32,guarnizioni!G:H,2,FALSE)),0)</f>
        <v>0</v>
      </c>
      <c r="O32" s="26"/>
      <c r="P32" s="26">
        <f>IFERROR((VLOOKUP(O32,'IP55'!A:B,2,FALSE)),0)</f>
        <v>0</v>
      </c>
      <c r="Q32" s="26"/>
      <c r="R32" s="26">
        <f>IFERROR((VLOOKUP(Q32,giranti!H:I,2,FALSE)),0)</f>
        <v>0</v>
      </c>
      <c r="S32" s="26"/>
      <c r="T32" s="26">
        <f>IFERROR((VLOOKUP(S32,'IP55'!A:C,3,FALSE)),0)</f>
        <v>0</v>
      </c>
      <c r="U32" s="26">
        <f t="shared" si="1"/>
        <v>774.58</v>
      </c>
      <c r="V32" s="26">
        <f t="shared" si="4"/>
        <v>0</v>
      </c>
    </row>
    <row r="33" spans="1:23" s="37" customFormat="1" ht="14.25" customHeight="1" x14ac:dyDescent="0.2">
      <c r="A33" s="22" t="s">
        <v>3079</v>
      </c>
      <c r="B33" s="22" t="s">
        <v>3057</v>
      </c>
      <c r="C33" s="22">
        <v>1.5</v>
      </c>
      <c r="D33" s="22">
        <v>2</v>
      </c>
      <c r="E33" s="36">
        <v>853.21</v>
      </c>
      <c r="F33" s="62"/>
      <c r="G33" s="61">
        <f t="shared" si="2"/>
        <v>0</v>
      </c>
      <c r="H33" s="36">
        <f t="shared" si="0"/>
        <v>0</v>
      </c>
      <c r="I33" s="24">
        <f t="shared" si="3"/>
        <v>0</v>
      </c>
      <c r="J33" s="202"/>
      <c r="K33" s="26"/>
      <c r="L33" s="26">
        <f>IFERROR((VLOOKUP(K33,tenute!D:E,2,FALSE)),0)</f>
        <v>0</v>
      </c>
      <c r="M33" s="26"/>
      <c r="N33" s="26">
        <f>IFERROR((VLOOKUP(M33,guarnizioni!G:H,2,FALSE)),0)</f>
        <v>0</v>
      </c>
      <c r="O33" s="26"/>
      <c r="P33" s="26">
        <f>IFERROR((VLOOKUP(O33,'IP55'!A:B,2,FALSE)),0)</f>
        <v>0</v>
      </c>
      <c r="Q33" s="26"/>
      <c r="R33" s="26">
        <f>IFERROR((VLOOKUP(Q33,giranti!H:I,2,FALSE)),0)</f>
        <v>0</v>
      </c>
      <c r="S33" s="26"/>
      <c r="T33" s="26">
        <f>IFERROR((VLOOKUP(S33,'IP55'!A:C,3,FALSE)),0)</f>
        <v>0</v>
      </c>
      <c r="U33" s="26">
        <f t="shared" si="1"/>
        <v>853.21</v>
      </c>
      <c r="V33" s="26">
        <f t="shared" si="4"/>
        <v>0</v>
      </c>
    </row>
    <row r="34" spans="1:23" s="37" customFormat="1" ht="14.25" customHeight="1" x14ac:dyDescent="0.2">
      <c r="A34" s="22" t="s">
        <v>3080</v>
      </c>
      <c r="B34" s="22" t="s">
        <v>3058</v>
      </c>
      <c r="C34" s="22">
        <v>2.2000000000000002</v>
      </c>
      <c r="D34" s="22">
        <v>3</v>
      </c>
      <c r="E34" s="36">
        <v>927.89</v>
      </c>
      <c r="F34" s="62"/>
      <c r="G34" s="61">
        <f t="shared" si="2"/>
        <v>0</v>
      </c>
      <c r="H34" s="36">
        <f t="shared" si="0"/>
        <v>0</v>
      </c>
      <c r="I34" s="24">
        <f t="shared" si="3"/>
        <v>0</v>
      </c>
      <c r="J34" s="202"/>
      <c r="K34" s="26"/>
      <c r="L34" s="26">
        <f>IFERROR((VLOOKUP(K34,tenute!D:E,2,FALSE)),0)</f>
        <v>0</v>
      </c>
      <c r="M34" s="26"/>
      <c r="N34" s="26">
        <f>IFERROR((VLOOKUP(M34,guarnizioni!G:H,2,FALSE)),0)</f>
        <v>0</v>
      </c>
      <c r="O34" s="26"/>
      <c r="P34" s="26">
        <f>IFERROR((VLOOKUP(O34,'IP55'!A:B,2,FALSE)),0)</f>
        <v>0</v>
      </c>
      <c r="Q34" s="26"/>
      <c r="R34" s="26">
        <f>IFERROR((VLOOKUP(Q34,giranti!H:I,2,FALSE)),0)</f>
        <v>0</v>
      </c>
      <c r="S34" s="26"/>
      <c r="T34" s="26">
        <f>IFERROR((VLOOKUP(S34,'IP55'!A:C,3,FALSE)),0)</f>
        <v>0</v>
      </c>
      <c r="U34" s="26">
        <f t="shared" si="1"/>
        <v>927.89</v>
      </c>
      <c r="V34" s="26">
        <f t="shared" si="4"/>
        <v>0</v>
      </c>
    </row>
    <row r="35" spans="1:23" s="37" customFormat="1" ht="14.25" customHeight="1" x14ac:dyDescent="0.2">
      <c r="A35" s="22" t="s">
        <v>3081</v>
      </c>
      <c r="B35" s="22" t="s">
        <v>3059</v>
      </c>
      <c r="C35" s="22">
        <v>2.2000000000000002</v>
      </c>
      <c r="D35" s="22">
        <v>3</v>
      </c>
      <c r="E35" s="36">
        <v>1014.43</v>
      </c>
      <c r="F35" s="62"/>
      <c r="G35" s="61">
        <f t="shared" si="2"/>
        <v>0</v>
      </c>
      <c r="H35" s="36">
        <f t="shared" si="0"/>
        <v>0</v>
      </c>
      <c r="I35" s="24">
        <f t="shared" si="3"/>
        <v>0</v>
      </c>
      <c r="J35" s="202"/>
      <c r="K35" s="26"/>
      <c r="L35" s="26">
        <f>IFERROR((VLOOKUP(K35,tenute!D:E,2,FALSE)),0)</f>
        <v>0</v>
      </c>
      <c r="M35" s="26"/>
      <c r="N35" s="26">
        <f>IFERROR((VLOOKUP(M35,guarnizioni!G:H,2,FALSE)),0)</f>
        <v>0</v>
      </c>
      <c r="O35" s="26"/>
      <c r="P35" s="26">
        <f>IFERROR((VLOOKUP(O35,'IP55'!A:B,2,FALSE)),0)</f>
        <v>0</v>
      </c>
      <c r="Q35" s="26"/>
      <c r="R35" s="26">
        <f>IFERROR((VLOOKUP(Q35,giranti!H:I,2,FALSE)),0)</f>
        <v>0</v>
      </c>
      <c r="S35" s="26"/>
      <c r="T35" s="26">
        <f>IFERROR((VLOOKUP(S35,'IP55'!A:C,3,FALSE)),0)</f>
        <v>0</v>
      </c>
      <c r="U35" s="26">
        <f t="shared" si="1"/>
        <v>1014.43</v>
      </c>
      <c r="V35" s="26">
        <f t="shared" si="4"/>
        <v>0</v>
      </c>
    </row>
    <row r="36" spans="1:23" s="37" customFormat="1" ht="14.25" customHeight="1" x14ac:dyDescent="0.2">
      <c r="A36" s="22" t="s">
        <v>4275</v>
      </c>
      <c r="B36" s="22" t="s">
        <v>4276</v>
      </c>
      <c r="C36" s="22">
        <v>3</v>
      </c>
      <c r="D36" s="22">
        <v>4</v>
      </c>
      <c r="E36" s="36">
        <v>1138.26</v>
      </c>
      <c r="F36" s="62"/>
      <c r="G36" s="61">
        <f t="shared" si="2"/>
        <v>0</v>
      </c>
      <c r="H36" s="36">
        <f t="shared" si="0"/>
        <v>0</v>
      </c>
      <c r="I36" s="24">
        <f t="shared" si="3"/>
        <v>0</v>
      </c>
      <c r="J36" s="202"/>
      <c r="K36" s="26"/>
      <c r="L36" s="26">
        <f>IFERROR((VLOOKUP(K36,tenute!D:E,2,FALSE)),0)</f>
        <v>0</v>
      </c>
      <c r="M36" s="26"/>
      <c r="N36" s="26">
        <f>IFERROR((VLOOKUP(M36,guarnizioni!G:H,2,FALSE)),0)</f>
        <v>0</v>
      </c>
      <c r="O36" s="26"/>
      <c r="P36" s="26">
        <f>IFERROR((VLOOKUP(O36,'IP55'!A:B,2,FALSE)),0)</f>
        <v>0</v>
      </c>
      <c r="Q36" s="26"/>
      <c r="R36" s="26">
        <f>IFERROR((VLOOKUP(Q36,giranti!H:I,2,FALSE)),0)</f>
        <v>0</v>
      </c>
      <c r="S36" s="26"/>
      <c r="T36" s="26">
        <f>IFERROR((VLOOKUP(S36,'IP55'!A:C,3,FALSE)),0)</f>
        <v>0</v>
      </c>
      <c r="U36" s="26">
        <f t="shared" si="1"/>
        <v>1138.26</v>
      </c>
      <c r="V36" s="26">
        <f t="shared" si="4"/>
        <v>0</v>
      </c>
    </row>
    <row r="37" spans="1:23" s="37" customFormat="1" ht="14.25" customHeight="1" x14ac:dyDescent="0.2">
      <c r="A37" s="22" t="s">
        <v>3082</v>
      </c>
      <c r="B37" s="22" t="s">
        <v>3060</v>
      </c>
      <c r="C37" s="22">
        <v>4</v>
      </c>
      <c r="D37" s="22">
        <v>5.5</v>
      </c>
      <c r="E37" s="36">
        <v>1330.92</v>
      </c>
      <c r="F37" s="62"/>
      <c r="G37" s="61">
        <f t="shared" si="2"/>
        <v>0</v>
      </c>
      <c r="H37" s="36">
        <f t="shared" si="0"/>
        <v>0</v>
      </c>
      <c r="I37" s="24">
        <f t="shared" si="3"/>
        <v>0</v>
      </c>
      <c r="J37" s="202"/>
      <c r="K37" s="26"/>
      <c r="L37" s="26">
        <f>IFERROR((VLOOKUP(K37,tenute!D:E,2,FALSE)),0)</f>
        <v>0</v>
      </c>
      <c r="M37" s="26"/>
      <c r="N37" s="26">
        <f>IFERROR((VLOOKUP(M37,guarnizioni!G:H,2,FALSE)),0)</f>
        <v>0</v>
      </c>
      <c r="O37" s="26"/>
      <c r="P37" s="26">
        <f>IFERROR((VLOOKUP(O37,'IP55'!A:B,2,FALSE)),0)</f>
        <v>0</v>
      </c>
      <c r="Q37" s="26"/>
      <c r="R37" s="26">
        <f>IFERROR((VLOOKUP(Q37,giranti!H:I,2,FALSE)),0)</f>
        <v>0</v>
      </c>
      <c r="S37" s="26"/>
      <c r="T37" s="26">
        <f>IFERROR((VLOOKUP(S37,'IP55'!A:C,3,FALSE)),0)</f>
        <v>0</v>
      </c>
      <c r="U37" s="26">
        <f t="shared" si="1"/>
        <v>1330.92</v>
      </c>
      <c r="V37" s="26">
        <f t="shared" si="4"/>
        <v>0</v>
      </c>
    </row>
    <row r="38" spans="1:23" s="37" customFormat="1" ht="14.25" customHeight="1" x14ac:dyDescent="0.2">
      <c r="A38" s="22" t="s">
        <v>3083</v>
      </c>
      <c r="B38" s="22" t="s">
        <v>3061</v>
      </c>
      <c r="C38" s="22">
        <v>4</v>
      </c>
      <c r="D38" s="22">
        <v>5.5</v>
      </c>
      <c r="E38" s="36">
        <v>1404.47</v>
      </c>
      <c r="F38" s="62"/>
      <c r="G38" s="61">
        <f t="shared" si="2"/>
        <v>0</v>
      </c>
      <c r="H38" s="36">
        <f t="shared" si="0"/>
        <v>0</v>
      </c>
      <c r="I38" s="24">
        <f t="shared" si="3"/>
        <v>0</v>
      </c>
      <c r="J38" s="202"/>
      <c r="K38" s="26"/>
      <c r="L38" s="26">
        <f>IFERROR((VLOOKUP(K38,tenute!D:E,2,FALSE)),0)</f>
        <v>0</v>
      </c>
      <c r="M38" s="26"/>
      <c r="N38" s="26">
        <f>IFERROR((VLOOKUP(M38,guarnizioni!G:H,2,FALSE)),0)</f>
        <v>0</v>
      </c>
      <c r="O38" s="26"/>
      <c r="P38" s="26">
        <f>IFERROR((VLOOKUP(O38,'IP55'!A:B,2,FALSE)),0)</f>
        <v>0</v>
      </c>
      <c r="Q38" s="26"/>
      <c r="R38" s="26">
        <f>IFERROR((VLOOKUP(Q38,giranti!H:I,2,FALSE)),0)</f>
        <v>0</v>
      </c>
      <c r="S38" s="26"/>
      <c r="T38" s="26">
        <f>IFERROR((VLOOKUP(S38,'IP55'!A:C,3,FALSE)),0)</f>
        <v>0</v>
      </c>
      <c r="U38" s="26">
        <f t="shared" si="1"/>
        <v>1404.47</v>
      </c>
      <c r="V38" s="26">
        <f t="shared" si="4"/>
        <v>0</v>
      </c>
    </row>
    <row r="39" spans="1:23" s="37" customFormat="1" ht="14.25" customHeight="1" x14ac:dyDescent="0.2">
      <c r="A39" s="22" t="s">
        <v>207</v>
      </c>
      <c r="B39" s="22" t="s">
        <v>208</v>
      </c>
      <c r="C39" s="22">
        <v>5.5</v>
      </c>
      <c r="D39" s="22">
        <v>7.5</v>
      </c>
      <c r="E39" s="36">
        <v>1888.62</v>
      </c>
      <c r="F39" s="62"/>
      <c r="G39" s="61">
        <f t="shared" si="2"/>
        <v>0</v>
      </c>
      <c r="H39" s="36">
        <f t="shared" si="0"/>
        <v>0</v>
      </c>
      <c r="I39" s="24">
        <f t="shared" si="3"/>
        <v>0</v>
      </c>
      <c r="J39" s="202"/>
      <c r="K39" s="26"/>
      <c r="L39" s="26">
        <f>IFERROR((VLOOKUP(K39,tenute!D:E,2,FALSE)),0)</f>
        <v>0</v>
      </c>
      <c r="M39" s="26"/>
      <c r="N39" s="26">
        <f>IFERROR((VLOOKUP(M39,guarnizioni!G:H,2,FALSE)),0)</f>
        <v>0</v>
      </c>
      <c r="O39" s="26"/>
      <c r="P39" s="26">
        <f>IFERROR((VLOOKUP(O39,'IP55'!A:B,2,FALSE)),0)</f>
        <v>0</v>
      </c>
      <c r="R39" s="26">
        <f>IFERROR((VLOOKUP(Q42,giranti!H:I,2,FALSE)),0)</f>
        <v>0</v>
      </c>
      <c r="S39" s="26"/>
      <c r="T39" s="26">
        <f>IFERROR((VLOOKUP(S39,'IP55'!A:C,3,FALSE)),0)</f>
        <v>0</v>
      </c>
      <c r="U39" s="26">
        <f t="shared" si="1"/>
        <v>1888.62</v>
      </c>
      <c r="V39" s="26">
        <f t="shared" si="4"/>
        <v>0</v>
      </c>
    </row>
    <row r="40" spans="1:23" s="37" customFormat="1" ht="14.25" customHeight="1" x14ac:dyDescent="0.2">
      <c r="A40" s="22" t="s">
        <v>209</v>
      </c>
      <c r="B40" s="22" t="s">
        <v>210</v>
      </c>
      <c r="C40" s="22">
        <v>7.5</v>
      </c>
      <c r="D40" s="22">
        <v>10</v>
      </c>
      <c r="E40" s="36">
        <v>2077.46</v>
      </c>
      <c r="F40" s="62"/>
      <c r="G40" s="61">
        <f t="shared" si="2"/>
        <v>0</v>
      </c>
      <c r="H40" s="36">
        <f t="shared" si="0"/>
        <v>0</v>
      </c>
      <c r="I40" s="24">
        <f t="shared" si="3"/>
        <v>0</v>
      </c>
      <c r="J40" s="202"/>
      <c r="K40" s="26"/>
      <c r="L40" s="26">
        <f>IFERROR((VLOOKUP(K40,tenute!D:E,2,FALSE)),0)</f>
        <v>0</v>
      </c>
      <c r="M40" s="26"/>
      <c r="N40" s="26">
        <f>IFERROR((VLOOKUP(M40,guarnizioni!G:H,2,FALSE)),0)</f>
        <v>0</v>
      </c>
      <c r="O40" s="26"/>
      <c r="P40" s="26">
        <f>IFERROR((VLOOKUP(O40,'IP55'!A:B,2,FALSE)),0)</f>
        <v>0</v>
      </c>
      <c r="Q40" s="26"/>
      <c r="R40" s="26">
        <f>IFERROR((VLOOKUP(Q40,giranti!H:I,2,FALSE)),0)</f>
        <v>0</v>
      </c>
      <c r="S40" s="26"/>
      <c r="T40" s="26">
        <f>IFERROR((VLOOKUP(S40,'IP55'!A:C,3,FALSE)),0)</f>
        <v>0</v>
      </c>
      <c r="U40" s="26">
        <f t="shared" si="1"/>
        <v>2077.46</v>
      </c>
      <c r="V40" s="26">
        <f t="shared" si="4"/>
        <v>0</v>
      </c>
      <c r="W40" s="65"/>
    </row>
    <row r="41" spans="1:23" s="37" customFormat="1" ht="14.25" customHeight="1" x14ac:dyDescent="0.2">
      <c r="A41" s="22" t="s">
        <v>2403</v>
      </c>
      <c r="B41" s="22" t="s">
        <v>2398</v>
      </c>
      <c r="C41" s="22">
        <v>9.1999999999999993</v>
      </c>
      <c r="D41" s="22">
        <v>12.5</v>
      </c>
      <c r="E41" s="36">
        <v>3094.37</v>
      </c>
      <c r="F41" s="62"/>
      <c r="G41" s="61">
        <f t="shared" si="2"/>
        <v>0</v>
      </c>
      <c r="H41" s="36">
        <f t="shared" si="0"/>
        <v>0</v>
      </c>
      <c r="I41" s="24">
        <f t="shared" si="3"/>
        <v>0</v>
      </c>
      <c r="J41" s="202"/>
      <c r="K41" s="26"/>
      <c r="L41" s="26">
        <f>IFERROR((VLOOKUP(K41,tenute!D:E,2,FALSE)),0)</f>
        <v>0</v>
      </c>
      <c r="M41" s="26"/>
      <c r="N41" s="26">
        <f>IFERROR((VLOOKUP(M41,guarnizioni!G:H,2,FALSE)),0)</f>
        <v>0</v>
      </c>
      <c r="O41" s="26"/>
      <c r="P41" s="26">
        <f>IFERROR((VLOOKUP(O41,'IP55'!A:B,2,FALSE)),0)</f>
        <v>0</v>
      </c>
      <c r="Q41" s="26"/>
      <c r="R41" s="26">
        <f>IFERROR((VLOOKUP(Q41,giranti!H:I,2,FALSE)),0)</f>
        <v>0</v>
      </c>
      <c r="S41" s="26"/>
      <c r="T41" s="26">
        <f>IFERROR((VLOOKUP(S41,'IP55'!A:C,3,FALSE)),0)</f>
        <v>0</v>
      </c>
      <c r="U41" s="26">
        <f t="shared" si="1"/>
        <v>3094.37</v>
      </c>
      <c r="V41" s="26">
        <f t="shared" si="4"/>
        <v>0</v>
      </c>
      <c r="W41" s="65"/>
    </row>
    <row r="42" spans="1:23" s="37" customFormat="1" ht="14.25" customHeight="1" x14ac:dyDescent="0.2">
      <c r="A42" s="22" t="s">
        <v>3084</v>
      </c>
      <c r="B42" s="22" t="s">
        <v>3062</v>
      </c>
      <c r="C42" s="22">
        <v>11</v>
      </c>
      <c r="D42" s="22">
        <v>15</v>
      </c>
      <c r="E42" s="36">
        <v>3415.86</v>
      </c>
      <c r="F42" s="62"/>
      <c r="G42" s="61">
        <f t="shared" si="2"/>
        <v>0</v>
      </c>
      <c r="H42" s="36">
        <f t="shared" si="0"/>
        <v>0</v>
      </c>
      <c r="I42" s="24">
        <f t="shared" si="3"/>
        <v>0</v>
      </c>
      <c r="J42" s="202"/>
      <c r="K42" s="26"/>
      <c r="L42" s="26">
        <f>IFERROR((VLOOKUP(K42,tenute!D:E,2,FALSE)),0)</f>
        <v>0</v>
      </c>
      <c r="M42" s="26"/>
      <c r="N42" s="26">
        <f>IFERROR((VLOOKUP(M42,guarnizioni!G:H,2,FALSE)),0)</f>
        <v>0</v>
      </c>
      <c r="O42" s="26"/>
      <c r="P42" s="26">
        <f>IFERROR((VLOOKUP(O42,'IP55'!A:B,2,FALSE)),0)</f>
        <v>0</v>
      </c>
      <c r="Q42" s="26"/>
      <c r="R42" s="26">
        <f>IFERROR((VLOOKUP(#REF!,giranti!H:I,2,FALSE)),0)</f>
        <v>0</v>
      </c>
      <c r="S42" s="26"/>
      <c r="T42" s="26">
        <f>IFERROR((VLOOKUP(S42,'IP55'!A:C,3,FALSE)),0)</f>
        <v>0</v>
      </c>
      <c r="U42" s="26">
        <f t="shared" si="1"/>
        <v>3415.86</v>
      </c>
      <c r="V42" s="26">
        <f t="shared" si="4"/>
        <v>0</v>
      </c>
      <c r="W42" s="65"/>
    </row>
    <row r="43" spans="1:23" s="37" customFormat="1" ht="14.25" customHeight="1" x14ac:dyDescent="0.2">
      <c r="A43" s="22" t="s">
        <v>2404</v>
      </c>
      <c r="B43" s="22" t="s">
        <v>2399</v>
      </c>
      <c r="C43" s="22">
        <v>15</v>
      </c>
      <c r="D43" s="22">
        <v>20</v>
      </c>
      <c r="E43" s="36">
        <v>3806.87</v>
      </c>
      <c r="F43" s="62"/>
      <c r="G43" s="61">
        <f t="shared" si="2"/>
        <v>0</v>
      </c>
      <c r="H43" s="36">
        <f t="shared" si="0"/>
        <v>0</v>
      </c>
      <c r="I43" s="24">
        <f t="shared" si="3"/>
        <v>0</v>
      </c>
      <c r="J43" s="202"/>
      <c r="K43" s="26"/>
      <c r="L43" s="26">
        <f>IFERROR((VLOOKUP(K43,tenute!D:E,2,FALSE)),0)</f>
        <v>0</v>
      </c>
      <c r="M43" s="26"/>
      <c r="N43" s="26">
        <f>IFERROR((VLOOKUP(M43,guarnizioni!G:H,2,FALSE)),0)</f>
        <v>0</v>
      </c>
      <c r="O43" s="26"/>
      <c r="P43" s="26">
        <f>IFERROR((VLOOKUP(O43,'IP55'!A:B,2,FALSE)),0)</f>
        <v>0</v>
      </c>
      <c r="Q43" s="26"/>
      <c r="R43" s="26">
        <f>IFERROR((VLOOKUP(Q43,giranti!H:I,2,FALSE)),0)</f>
        <v>0</v>
      </c>
      <c r="S43" s="26"/>
      <c r="T43" s="26">
        <f>IFERROR((VLOOKUP(S43,'IP55'!A:C,3,FALSE)),0)</f>
        <v>0</v>
      </c>
      <c r="U43" s="26">
        <f t="shared" si="1"/>
        <v>3806.87</v>
      </c>
      <c r="V43" s="26">
        <f t="shared" si="4"/>
        <v>0</v>
      </c>
    </row>
    <row r="44" spans="1:23" s="37" customFormat="1" ht="14.25" customHeight="1" x14ac:dyDescent="0.2">
      <c r="A44" s="22" t="s">
        <v>3085</v>
      </c>
      <c r="B44" s="22" t="s">
        <v>3063</v>
      </c>
      <c r="C44" s="22">
        <v>2.2000000000000002</v>
      </c>
      <c r="D44" s="22">
        <v>3</v>
      </c>
      <c r="E44" s="36">
        <v>1051.77</v>
      </c>
      <c r="F44" s="62"/>
      <c r="G44" s="61">
        <f t="shared" si="2"/>
        <v>0</v>
      </c>
      <c r="H44" s="36">
        <f t="shared" si="0"/>
        <v>0</v>
      </c>
      <c r="I44" s="24">
        <f t="shared" si="3"/>
        <v>0</v>
      </c>
      <c r="J44" s="202"/>
      <c r="K44" s="26"/>
      <c r="L44" s="26">
        <f>IFERROR((VLOOKUP(K44,tenute!D:E,2,FALSE)),0)</f>
        <v>0</v>
      </c>
      <c r="M44" s="26"/>
      <c r="N44" s="26">
        <f>IFERROR((VLOOKUP(M44,guarnizioni!G:H,2,FALSE)),0)</f>
        <v>0</v>
      </c>
      <c r="O44" s="26"/>
      <c r="P44" s="26">
        <f>IFERROR((VLOOKUP(O44,'IP55'!A:B,2,FALSE)),0)</f>
        <v>0</v>
      </c>
      <c r="Q44" s="26"/>
      <c r="R44" s="26">
        <f>IFERROR((VLOOKUP(Q44,giranti!H:I,2,FALSE)),0)</f>
        <v>0</v>
      </c>
      <c r="S44" s="26"/>
      <c r="T44" s="26">
        <f>IFERROR((VLOOKUP(S44,'IP55'!A:C,3,FALSE)),0)</f>
        <v>0</v>
      </c>
      <c r="U44" s="26">
        <f t="shared" si="1"/>
        <v>1051.77</v>
      </c>
      <c r="V44" s="26">
        <f t="shared" si="4"/>
        <v>0</v>
      </c>
    </row>
    <row r="45" spans="1:23" s="37" customFormat="1" ht="14.25" customHeight="1" x14ac:dyDescent="0.2">
      <c r="A45" s="22" t="s">
        <v>4277</v>
      </c>
      <c r="B45" s="22" t="s">
        <v>4278</v>
      </c>
      <c r="C45" s="22">
        <v>3</v>
      </c>
      <c r="D45" s="22">
        <v>4</v>
      </c>
      <c r="E45" s="36">
        <v>1177.57</v>
      </c>
      <c r="F45" s="62"/>
      <c r="G45" s="61">
        <f t="shared" si="2"/>
        <v>0</v>
      </c>
      <c r="H45" s="36">
        <f t="shared" si="0"/>
        <v>0</v>
      </c>
      <c r="I45" s="24">
        <f t="shared" si="3"/>
        <v>0</v>
      </c>
      <c r="J45" s="202"/>
      <c r="K45" s="26"/>
      <c r="L45" s="26">
        <f>IFERROR((VLOOKUP(K45,tenute!D:E,2,FALSE)),0)</f>
        <v>0</v>
      </c>
      <c r="M45" s="26"/>
      <c r="N45" s="26">
        <f>IFERROR((VLOOKUP(M45,guarnizioni!G:H,2,FALSE)),0)</f>
        <v>0</v>
      </c>
      <c r="O45" s="26"/>
      <c r="P45" s="26">
        <f>IFERROR((VLOOKUP(O45,'IP55'!A:B,2,FALSE)),0)</f>
        <v>0</v>
      </c>
      <c r="Q45" s="26"/>
      <c r="R45" s="26">
        <f>IFERROR((VLOOKUP(Q45,giranti!H:I,2,FALSE)),0)</f>
        <v>0</v>
      </c>
      <c r="S45" s="26"/>
      <c r="T45" s="26">
        <f>IFERROR((VLOOKUP(S45,'IP55'!A:C,3,FALSE)),0)</f>
        <v>0</v>
      </c>
      <c r="U45" s="26">
        <f t="shared" si="1"/>
        <v>1177.57</v>
      </c>
      <c r="V45" s="26">
        <f t="shared" si="4"/>
        <v>0</v>
      </c>
    </row>
    <row r="46" spans="1:23" s="37" customFormat="1" ht="14.25" customHeight="1" x14ac:dyDescent="0.2">
      <c r="A46" s="22" t="s">
        <v>3086</v>
      </c>
      <c r="B46" s="22" t="s">
        <v>3064</v>
      </c>
      <c r="C46" s="22">
        <v>4</v>
      </c>
      <c r="D46" s="22">
        <v>5.5</v>
      </c>
      <c r="E46" s="36">
        <v>1338.78</v>
      </c>
      <c r="F46" s="62"/>
      <c r="G46" s="61">
        <f t="shared" si="2"/>
        <v>0</v>
      </c>
      <c r="H46" s="36">
        <f t="shared" si="0"/>
        <v>0</v>
      </c>
      <c r="I46" s="24">
        <f t="shared" si="3"/>
        <v>0</v>
      </c>
      <c r="J46" s="202"/>
      <c r="K46" s="26"/>
      <c r="L46" s="26">
        <f>IFERROR((VLOOKUP(K46,tenute!D:E,2,FALSE)),0)</f>
        <v>0</v>
      </c>
      <c r="M46" s="26"/>
      <c r="N46" s="26">
        <f>IFERROR((VLOOKUP(M46,guarnizioni!G:H,2,FALSE)),0)</f>
        <v>0</v>
      </c>
      <c r="O46" s="26"/>
      <c r="P46" s="26">
        <f>IFERROR((VLOOKUP(O46,'IP55'!A:B,2,FALSE)),0)</f>
        <v>0</v>
      </c>
      <c r="Q46" s="26"/>
      <c r="R46" s="26">
        <f>IFERROR((VLOOKUP(Q46,giranti!H:I,2,FALSE)),0)</f>
        <v>0</v>
      </c>
      <c r="S46" s="26"/>
      <c r="T46" s="26">
        <f>IFERROR((VLOOKUP(S46,'IP55'!A:C,3,FALSE)),0)</f>
        <v>0</v>
      </c>
      <c r="U46" s="26">
        <f t="shared" si="1"/>
        <v>1338.78</v>
      </c>
      <c r="V46" s="26">
        <f t="shared" si="4"/>
        <v>0</v>
      </c>
    </row>
    <row r="47" spans="1:23" s="37" customFormat="1" ht="14.25" customHeight="1" x14ac:dyDescent="0.2">
      <c r="A47" s="22" t="s">
        <v>3087</v>
      </c>
      <c r="B47" s="22" t="s">
        <v>3065</v>
      </c>
      <c r="C47" s="22">
        <v>4</v>
      </c>
      <c r="D47" s="22">
        <v>5.5</v>
      </c>
      <c r="E47" s="36">
        <v>1338.78</v>
      </c>
      <c r="F47" s="62"/>
      <c r="G47" s="61">
        <f t="shared" si="2"/>
        <v>0</v>
      </c>
      <c r="H47" s="36">
        <f t="shared" si="0"/>
        <v>0</v>
      </c>
      <c r="I47" s="24">
        <f t="shared" si="3"/>
        <v>0</v>
      </c>
      <c r="J47" s="202"/>
      <c r="K47" s="26"/>
      <c r="L47" s="26">
        <f>IFERROR((VLOOKUP(K47,tenute!D:E,2,FALSE)),0)</f>
        <v>0</v>
      </c>
      <c r="M47" s="26"/>
      <c r="N47" s="26">
        <f>IFERROR((VLOOKUP(M47,guarnizioni!G:H,2,FALSE)),0)</f>
        <v>0</v>
      </c>
      <c r="O47" s="26"/>
      <c r="P47" s="26">
        <f>IFERROR((VLOOKUP(O47,'IP55'!A:B,2,FALSE)),0)</f>
        <v>0</v>
      </c>
      <c r="Q47" s="26"/>
      <c r="R47" s="26">
        <f>IFERROR((VLOOKUP(Q47,giranti!H:I,2,FALSE)),0)</f>
        <v>0</v>
      </c>
      <c r="S47" s="26"/>
      <c r="T47" s="26">
        <f>IFERROR((VLOOKUP(S47,'IP55'!A:C,3,FALSE)),0)</f>
        <v>0</v>
      </c>
      <c r="U47" s="26">
        <f t="shared" si="1"/>
        <v>1338.78</v>
      </c>
      <c r="V47" s="26">
        <f t="shared" si="4"/>
        <v>0</v>
      </c>
    </row>
    <row r="48" spans="1:23" s="37" customFormat="1" ht="14.25" customHeight="1" x14ac:dyDescent="0.2">
      <c r="A48" s="22" t="s">
        <v>211</v>
      </c>
      <c r="B48" s="22" t="s">
        <v>212</v>
      </c>
      <c r="C48" s="22">
        <v>5.5</v>
      </c>
      <c r="D48" s="22">
        <v>7.5</v>
      </c>
      <c r="E48" s="36">
        <v>1873.03</v>
      </c>
      <c r="F48" s="62"/>
      <c r="G48" s="61">
        <f t="shared" si="2"/>
        <v>0</v>
      </c>
      <c r="H48" s="36">
        <f t="shared" si="0"/>
        <v>0</v>
      </c>
      <c r="I48" s="24">
        <f t="shared" si="3"/>
        <v>0</v>
      </c>
      <c r="J48" s="202"/>
      <c r="K48" s="26"/>
      <c r="L48" s="26">
        <f>IFERROR((VLOOKUP(K48,tenute!D:E,2,FALSE)),0)</f>
        <v>0</v>
      </c>
      <c r="M48" s="26"/>
      <c r="N48" s="26">
        <f>IFERROR((VLOOKUP(M48,guarnizioni!G:H,2,FALSE)),0)</f>
        <v>0</v>
      </c>
      <c r="O48" s="26"/>
      <c r="P48" s="26">
        <f>IFERROR((VLOOKUP(O48,'IP55'!A:B,2,FALSE)),0)</f>
        <v>0</v>
      </c>
      <c r="Q48" s="26"/>
      <c r="R48" s="26">
        <f>IFERROR((VLOOKUP(Q48,giranti!H:I,2,FALSE)),0)</f>
        <v>0</v>
      </c>
      <c r="S48" s="26"/>
      <c r="T48" s="26">
        <f>IFERROR((VLOOKUP(S48,'IP55'!A:C,3,FALSE)),0)</f>
        <v>0</v>
      </c>
      <c r="U48" s="26">
        <f t="shared" si="1"/>
        <v>1873.03</v>
      </c>
      <c r="V48" s="26">
        <f t="shared" si="4"/>
        <v>0</v>
      </c>
    </row>
    <row r="49" spans="1:22" s="37" customFormat="1" ht="14.25" customHeight="1" x14ac:dyDescent="0.2">
      <c r="A49" s="22" t="s">
        <v>213</v>
      </c>
      <c r="B49" s="22" t="s">
        <v>214</v>
      </c>
      <c r="C49" s="22">
        <v>7.5</v>
      </c>
      <c r="D49" s="22">
        <v>10</v>
      </c>
      <c r="E49" s="36">
        <v>2030.98</v>
      </c>
      <c r="F49" s="62"/>
      <c r="G49" s="61">
        <f t="shared" si="2"/>
        <v>0</v>
      </c>
      <c r="H49" s="36">
        <f t="shared" si="0"/>
        <v>0</v>
      </c>
      <c r="I49" s="24">
        <f t="shared" si="3"/>
        <v>0</v>
      </c>
      <c r="J49" s="202"/>
      <c r="K49" s="26"/>
      <c r="L49" s="26">
        <f>IFERROR((VLOOKUP(K49,tenute!D:E,2,FALSE)),0)</f>
        <v>0</v>
      </c>
      <c r="M49" s="26"/>
      <c r="N49" s="26">
        <f>IFERROR((VLOOKUP(M49,guarnizioni!G:H,2,FALSE)),0)</f>
        <v>0</v>
      </c>
      <c r="O49" s="26"/>
      <c r="P49" s="26">
        <f>IFERROR((VLOOKUP(O49,'IP55'!A:B,2,FALSE)),0)</f>
        <v>0</v>
      </c>
      <c r="Q49" s="26"/>
      <c r="R49" s="26">
        <f>IFERROR((VLOOKUP(Q49,giranti!H:I,2,FALSE)),0)</f>
        <v>0</v>
      </c>
      <c r="S49" s="26"/>
      <c r="T49" s="26">
        <f>IFERROR((VLOOKUP(S49,'IP55'!A:C,3,FALSE)),0)</f>
        <v>0</v>
      </c>
      <c r="U49" s="26">
        <f t="shared" si="1"/>
        <v>2030.98</v>
      </c>
      <c r="V49" s="26">
        <f t="shared" si="4"/>
        <v>0</v>
      </c>
    </row>
    <row r="50" spans="1:22" s="37" customFormat="1" ht="14.25" customHeight="1" x14ac:dyDescent="0.2">
      <c r="A50" s="22" t="s">
        <v>2405</v>
      </c>
      <c r="B50" s="22" t="s">
        <v>2400</v>
      </c>
      <c r="C50" s="22">
        <v>9.1999999999999993</v>
      </c>
      <c r="D50" s="22">
        <v>12.5</v>
      </c>
      <c r="E50" s="36">
        <v>2840.26</v>
      </c>
      <c r="F50" s="62"/>
      <c r="G50" s="61">
        <f t="shared" si="2"/>
        <v>0</v>
      </c>
      <c r="H50" s="36">
        <f t="shared" si="0"/>
        <v>0</v>
      </c>
      <c r="I50" s="24">
        <f t="shared" si="3"/>
        <v>0</v>
      </c>
      <c r="J50" s="202"/>
      <c r="K50" s="26"/>
      <c r="L50" s="26">
        <f>IFERROR((VLOOKUP(K50,tenute!D:E,2,FALSE)),0)</f>
        <v>0</v>
      </c>
      <c r="M50" s="26"/>
      <c r="N50" s="26">
        <f>IFERROR((VLOOKUP(M50,guarnizioni!G:H,2,FALSE)),0)</f>
        <v>0</v>
      </c>
      <c r="O50" s="26"/>
      <c r="P50" s="26">
        <f>IFERROR((VLOOKUP(O50,'IP55'!A:B,2,FALSE)),0)</f>
        <v>0</v>
      </c>
      <c r="Q50" s="26"/>
      <c r="R50" s="26">
        <f>IFERROR((VLOOKUP(Q50,giranti!H:I,2,FALSE)),0)</f>
        <v>0</v>
      </c>
      <c r="S50" s="26"/>
      <c r="T50" s="26">
        <f>IFERROR((VLOOKUP(S50,'IP55'!A:C,3,FALSE)),0)</f>
        <v>0</v>
      </c>
      <c r="U50" s="26">
        <f t="shared" si="1"/>
        <v>2840.26</v>
      </c>
      <c r="V50" s="26">
        <f t="shared" si="4"/>
        <v>0</v>
      </c>
    </row>
    <row r="51" spans="1:22" s="37" customFormat="1" ht="14.25" customHeight="1" x14ac:dyDescent="0.2">
      <c r="A51" s="22" t="s">
        <v>3088</v>
      </c>
      <c r="B51" s="22" t="s">
        <v>3066</v>
      </c>
      <c r="C51" s="22">
        <v>11</v>
      </c>
      <c r="D51" s="22">
        <v>15</v>
      </c>
      <c r="E51" s="36">
        <v>3159.82</v>
      </c>
      <c r="F51" s="62"/>
      <c r="G51" s="61">
        <f>IF(F51="",IF($I$8="","",$I$8),F51)</f>
        <v>0</v>
      </c>
      <c r="H51" s="36">
        <f>ROUND(E51*(G51),2)</f>
        <v>0</v>
      </c>
      <c r="I51" s="24">
        <f>H51*$I$10</f>
        <v>0</v>
      </c>
      <c r="J51" s="202"/>
      <c r="K51" s="26"/>
      <c r="L51" s="26">
        <f>IFERROR((VLOOKUP(K51,tenute!D:E,2,FALSE)),0)</f>
        <v>0</v>
      </c>
      <c r="M51" s="26"/>
      <c r="N51" s="26">
        <f>IFERROR((VLOOKUP(M51,guarnizioni!G:H,2,FALSE)),0)</f>
        <v>0</v>
      </c>
      <c r="O51" s="26"/>
      <c r="P51" s="26">
        <f>IFERROR((VLOOKUP(O51,'IP55'!A:B,2,FALSE)),0)</f>
        <v>0</v>
      </c>
      <c r="Q51" s="26"/>
      <c r="R51" s="26">
        <f>IFERROR((VLOOKUP(Q51,giranti!H:I,2,FALSE)),0)</f>
        <v>0</v>
      </c>
      <c r="S51" s="26"/>
      <c r="T51" s="26">
        <f>IFERROR((VLOOKUP(S51,'IP55'!A:C,3,FALSE)),0)</f>
        <v>0</v>
      </c>
      <c r="U51" s="26">
        <f t="shared" si="1"/>
        <v>3159.82</v>
      </c>
      <c r="V51" s="26">
        <f t="shared" si="4"/>
        <v>0</v>
      </c>
    </row>
    <row r="52" spans="1:22" s="37" customFormat="1" ht="14.25" customHeight="1" x14ac:dyDescent="0.2">
      <c r="A52" s="22" t="s">
        <v>2406</v>
      </c>
      <c r="B52" s="22" t="s">
        <v>2401</v>
      </c>
      <c r="C52" s="22">
        <v>15</v>
      </c>
      <c r="D52" s="22">
        <v>20</v>
      </c>
      <c r="E52" s="36">
        <v>3546.86</v>
      </c>
      <c r="F52" s="62"/>
      <c r="G52" s="61">
        <f>IF(F52="",IF($I$8="","",$I$8),F52)</f>
        <v>0</v>
      </c>
      <c r="H52" s="36">
        <f>ROUND(E52*(G52),2)</f>
        <v>0</v>
      </c>
      <c r="I52" s="24">
        <f>H52*$I$10</f>
        <v>0</v>
      </c>
      <c r="J52" s="202"/>
      <c r="K52" s="26"/>
      <c r="L52" s="26">
        <f>IFERROR((VLOOKUP(K52,tenute!D:E,2,FALSE)),0)</f>
        <v>0</v>
      </c>
      <c r="M52" s="26"/>
      <c r="N52" s="26">
        <f>IFERROR((VLOOKUP(M52,guarnizioni!G:H,2,FALSE)),0)</f>
        <v>0</v>
      </c>
      <c r="O52" s="26"/>
      <c r="P52" s="26">
        <f>IFERROR((VLOOKUP(O52,'IP55'!A:B,2,FALSE)),0)</f>
        <v>0</v>
      </c>
      <c r="Q52" s="26"/>
      <c r="R52" s="26">
        <f>IFERROR((VLOOKUP(Q52,giranti!H:I,2,FALSE)),0)</f>
        <v>0</v>
      </c>
      <c r="S52" s="26"/>
      <c r="T52" s="26">
        <f>IFERROR((VLOOKUP(S52,'IP55'!A:C,3,FALSE)),0)</f>
        <v>0</v>
      </c>
      <c r="U52" s="26">
        <f t="shared" si="1"/>
        <v>3546.86</v>
      </c>
      <c r="V52" s="26">
        <f t="shared" si="4"/>
        <v>0</v>
      </c>
    </row>
    <row r="53" spans="1:22" s="37" customFormat="1" ht="14.25" customHeight="1" x14ac:dyDescent="0.2">
      <c r="A53" s="22" t="s">
        <v>3089</v>
      </c>
      <c r="B53" s="22" t="s">
        <v>3067</v>
      </c>
      <c r="C53" s="22">
        <v>11</v>
      </c>
      <c r="D53" s="22">
        <v>15</v>
      </c>
      <c r="E53" s="36">
        <v>3483.37</v>
      </c>
      <c r="F53" s="62"/>
      <c r="G53" s="61">
        <f>IF(F53="",IF($I$8="","",$I$8),F53)</f>
        <v>0</v>
      </c>
      <c r="H53" s="36">
        <f>ROUND(E53*(G53),2)</f>
        <v>0</v>
      </c>
      <c r="I53" s="24">
        <f>H53*$I$10</f>
        <v>0</v>
      </c>
      <c r="J53" s="202"/>
      <c r="K53" s="26"/>
      <c r="L53" s="26">
        <f>IFERROR((VLOOKUP(K53,tenute!D:E,2,FALSE)),0)</f>
        <v>0</v>
      </c>
      <c r="M53" s="26"/>
      <c r="N53" s="26">
        <f>IFERROR((VLOOKUP(M53,guarnizioni!G:H,2,FALSE)),0)</f>
        <v>0</v>
      </c>
      <c r="O53" s="26"/>
      <c r="P53" s="26">
        <f>IFERROR((VLOOKUP(O53,'IP55'!A:B,2,FALSE)),0)</f>
        <v>0</v>
      </c>
      <c r="Q53" s="26"/>
      <c r="R53" s="26">
        <f>IFERROR((VLOOKUP(Q53,giranti!H:I,2,FALSE)),0)</f>
        <v>0</v>
      </c>
      <c r="S53" s="26"/>
      <c r="T53" s="26">
        <f>IFERROR((VLOOKUP(S53,'IP55'!A:C,3,FALSE)),0)</f>
        <v>0</v>
      </c>
      <c r="U53" s="26">
        <f t="shared" si="1"/>
        <v>3483.37</v>
      </c>
      <c r="V53" s="26">
        <f t="shared" si="4"/>
        <v>0</v>
      </c>
    </row>
    <row r="54" spans="1:22" s="37" customFormat="1" ht="14.25" customHeight="1" x14ac:dyDescent="0.2">
      <c r="A54" s="22" t="s">
        <v>2407</v>
      </c>
      <c r="B54" s="22" t="s">
        <v>2402</v>
      </c>
      <c r="C54" s="22">
        <v>15</v>
      </c>
      <c r="D54" s="22">
        <v>20</v>
      </c>
      <c r="E54" s="36">
        <v>3866.4</v>
      </c>
      <c r="F54" s="62"/>
      <c r="G54" s="61">
        <f>IF(F54="",IF($I$8="","",$I$8),F54)</f>
        <v>0</v>
      </c>
      <c r="H54" s="36">
        <f>ROUND(E54*(G54),2)</f>
        <v>0</v>
      </c>
      <c r="I54" s="24">
        <f>H54*$I$10</f>
        <v>0</v>
      </c>
      <c r="J54" s="202"/>
      <c r="K54" s="26"/>
      <c r="L54" s="26">
        <f>IFERROR((VLOOKUP(K54,tenute!D:E,2,FALSE)),0)</f>
        <v>0</v>
      </c>
      <c r="M54" s="26"/>
      <c r="N54" s="26">
        <f>IFERROR((VLOOKUP(M54,guarnizioni!G:H,2,FALSE)),0)</f>
        <v>0</v>
      </c>
      <c r="O54" s="26"/>
      <c r="P54" s="26">
        <f>IFERROR((VLOOKUP(O54,'IP55'!A:B,2,FALSE)),0)</f>
        <v>0</v>
      </c>
      <c r="Q54" s="26"/>
      <c r="R54" s="26">
        <f>IFERROR((VLOOKUP(Q54,giranti!H:I,2,FALSE)),0)</f>
        <v>0</v>
      </c>
      <c r="S54" s="26"/>
      <c r="T54" s="26">
        <f>IFERROR((VLOOKUP(S54,'IP55'!A:C,3,FALSE)),0)</f>
        <v>0</v>
      </c>
      <c r="U54" s="26">
        <f t="shared" si="1"/>
        <v>3866.4</v>
      </c>
      <c r="V54" s="26">
        <f t="shared" si="4"/>
        <v>0</v>
      </c>
    </row>
    <row r="55" spans="1:22" s="37" customFormat="1" ht="14.25" customHeight="1" x14ac:dyDescent="0.2">
      <c r="A55" s="22" t="s">
        <v>8363</v>
      </c>
      <c r="B55" s="22" t="s">
        <v>8364</v>
      </c>
      <c r="C55" s="22">
        <v>18.5</v>
      </c>
      <c r="D55" s="22">
        <v>25</v>
      </c>
      <c r="E55" s="36">
        <v>4728.37</v>
      </c>
      <c r="F55" s="62"/>
      <c r="G55" s="61">
        <f>IF(F55="",IF($I$8="","",$I$8),F55)</f>
        <v>0</v>
      </c>
      <c r="H55" s="36">
        <f>ROUND(E55*(G55),2)</f>
        <v>0</v>
      </c>
      <c r="I55" s="24">
        <f>H55*$I$10</f>
        <v>0</v>
      </c>
      <c r="J55" s="202"/>
      <c r="K55" s="26"/>
      <c r="L55" s="26">
        <f>IFERROR((VLOOKUP(K55,tenute!D:E,2,FALSE)),0)</f>
        <v>0</v>
      </c>
      <c r="M55" s="26"/>
      <c r="N55" s="26">
        <f>IFERROR((VLOOKUP(M55,guarnizioni!G:H,2,FALSE)),0)</f>
        <v>0</v>
      </c>
      <c r="O55" s="26"/>
      <c r="P55" s="26">
        <f>IFERROR((VLOOKUP(O55,'IP55'!A:B,2,FALSE)),0)</f>
        <v>0</v>
      </c>
      <c r="Q55" s="26"/>
      <c r="R55" s="26">
        <f>IFERROR((VLOOKUP(Q55,giranti!H:I,2,FALSE)),0)</f>
        <v>0</v>
      </c>
      <c r="S55" s="26"/>
      <c r="T55" s="26">
        <f>IFERROR((VLOOKUP(S55,'IP55'!A:C,3,FALSE)),0)</f>
        <v>0</v>
      </c>
      <c r="U55" s="26">
        <f t="shared" si="1"/>
        <v>4728.37</v>
      </c>
      <c r="V55" s="26">
        <f t="shared" si="4"/>
        <v>0</v>
      </c>
    </row>
    <row r="56" spans="1:22" s="172" customFormat="1" ht="14.25" customHeight="1" x14ac:dyDescent="0.25">
      <c r="E56" s="179"/>
      <c r="G56" s="198"/>
      <c r="I56" s="163"/>
      <c r="J56" s="200"/>
    </row>
    <row r="57" spans="1:22" ht="14.25" customHeight="1" x14ac:dyDescent="0.2">
      <c r="A57" s="22" t="s">
        <v>215</v>
      </c>
      <c r="B57" s="22" t="s">
        <v>216</v>
      </c>
      <c r="C57" s="22">
        <v>0.45</v>
      </c>
      <c r="D57" s="22">
        <v>0.6</v>
      </c>
      <c r="E57" s="36">
        <v>670.94</v>
      </c>
      <c r="F57" s="22"/>
      <c r="G57" s="61">
        <f>IF(F57="",IF($I$8="","",$I$8),F57)</f>
        <v>0</v>
      </c>
      <c r="H57" s="36">
        <f>ROUND(E57*(G57),2)</f>
        <v>0</v>
      </c>
      <c r="I57" s="24">
        <f>H57*$I$10</f>
        <v>0</v>
      </c>
      <c r="K57" s="26"/>
      <c r="L57" s="26">
        <f>IFERROR((VLOOKUP(K57,tenute!D:E,2,FALSE)),0)</f>
        <v>0</v>
      </c>
      <c r="M57" s="26"/>
      <c r="N57" s="26">
        <f>IFERROR((VLOOKUP(M57,guarnizioni!G:H,2,FALSE)),0)</f>
        <v>0</v>
      </c>
      <c r="O57" s="26"/>
      <c r="P57" s="26">
        <f>IFERROR((VLOOKUP(O57,'IP55'!A:B,2,FALSE)),0)</f>
        <v>0</v>
      </c>
      <c r="Q57" s="26"/>
      <c r="R57" s="26">
        <f>IFERROR((VLOOKUP(Q57,giranti!H:I,2,FALSE)),0)</f>
        <v>0</v>
      </c>
      <c r="S57" s="26"/>
      <c r="T57" s="26">
        <f>IFERROR((VLOOKUP(S57,'IP55'!A:C,3,FALSE)),0)</f>
        <v>0</v>
      </c>
      <c r="U57" s="26">
        <f>E57+L57+N57+P57+R57+T57</f>
        <v>670.94</v>
      </c>
      <c r="V57" s="26">
        <f>U57*$I$8</f>
        <v>0</v>
      </c>
    </row>
    <row r="58" spans="1:22" ht="14.25" customHeight="1" x14ac:dyDescent="0.2">
      <c r="A58" s="22" t="s">
        <v>6946</v>
      </c>
      <c r="B58" s="22" t="s">
        <v>6947</v>
      </c>
      <c r="C58" s="22">
        <v>0.75</v>
      </c>
      <c r="D58" s="22">
        <v>1</v>
      </c>
      <c r="E58" s="36">
        <v>738.3</v>
      </c>
      <c r="F58" s="22"/>
      <c r="G58" s="61">
        <f>IF(F58="",IF($I$8="","",$I$8),F58)</f>
        <v>0</v>
      </c>
      <c r="H58" s="36">
        <f>ROUND(E58*(G58),2)</f>
        <v>0</v>
      </c>
      <c r="I58" s="24">
        <f>H58*$I$10</f>
        <v>0</v>
      </c>
      <c r="K58" s="26"/>
      <c r="L58" s="26">
        <f>IFERROR((VLOOKUP(K58,tenute!D:E,2,FALSE)),0)</f>
        <v>0</v>
      </c>
      <c r="M58" s="26"/>
      <c r="N58" s="26">
        <f>IFERROR((VLOOKUP(M58,guarnizioni!G:H,2,FALSE)),0)</f>
        <v>0</v>
      </c>
      <c r="O58" s="26"/>
      <c r="P58" s="26">
        <f>IFERROR((VLOOKUP(O58,'IP55'!A:B,2,FALSE)),0)</f>
        <v>0</v>
      </c>
      <c r="Q58" s="26"/>
      <c r="R58" s="26">
        <f>IFERROR((VLOOKUP(Q58,giranti!H:I,2,FALSE)),0)</f>
        <v>0</v>
      </c>
      <c r="S58" s="26"/>
      <c r="T58" s="26">
        <f>IFERROR((VLOOKUP(S58,'IP55'!A:C,3,FALSE)),0)</f>
        <v>0</v>
      </c>
      <c r="U58" s="26">
        <f>E58+L58+N58+P58+R58+T58</f>
        <v>738.3</v>
      </c>
      <c r="V58" s="26">
        <f>U58*$I$8</f>
        <v>0</v>
      </c>
    </row>
    <row r="59" spans="1:22" s="37" customFormat="1" ht="14.25" customHeight="1" x14ac:dyDescent="0.2">
      <c r="A59" s="22" t="s">
        <v>6923</v>
      </c>
      <c r="B59" s="22" t="s">
        <v>6942</v>
      </c>
      <c r="C59" s="22">
        <v>0.55000000000000004</v>
      </c>
      <c r="D59" s="22">
        <v>0.75</v>
      </c>
      <c r="E59" s="36">
        <v>497.95</v>
      </c>
      <c r="F59" s="22"/>
      <c r="G59" s="61"/>
      <c r="H59" s="36"/>
      <c r="I59" s="24"/>
      <c r="J59" s="199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s="37" customFormat="1" ht="14.25" customHeight="1" x14ac:dyDescent="0.2">
      <c r="A60" s="22" t="s">
        <v>6922</v>
      </c>
      <c r="B60" s="22" t="s">
        <v>6941</v>
      </c>
      <c r="C60" s="22">
        <v>0.75</v>
      </c>
      <c r="D60" s="22">
        <v>1</v>
      </c>
      <c r="E60" s="36">
        <v>533.6</v>
      </c>
      <c r="F60" s="22"/>
      <c r="G60" s="61"/>
      <c r="H60" s="36"/>
      <c r="I60" s="24"/>
      <c r="J60" s="199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</row>
    <row r="61" spans="1:22" s="37" customFormat="1" ht="14.25" customHeight="1" x14ac:dyDescent="0.2">
      <c r="A61" s="22" t="s">
        <v>6931</v>
      </c>
      <c r="B61" s="22" t="s">
        <v>6932</v>
      </c>
      <c r="C61" s="22">
        <v>1.1000000000000001</v>
      </c>
      <c r="D61" s="22">
        <v>1.5</v>
      </c>
      <c r="E61" s="36">
        <v>667</v>
      </c>
      <c r="F61" s="62"/>
      <c r="G61" s="61">
        <f t="shared" ref="G61:G67" si="5">IF(F61="",IF($I$8="","",$I$8),F61)</f>
        <v>0</v>
      </c>
      <c r="H61" s="36">
        <f t="shared" ref="H61:H67" si="6">ROUND(E61*(G61),2)</f>
        <v>0</v>
      </c>
      <c r="I61" s="24">
        <f t="shared" ref="I61:I67" si="7">H61*$I$10</f>
        <v>0</v>
      </c>
      <c r="J61" s="202"/>
      <c r="K61" s="63"/>
      <c r="L61" s="26">
        <f>IFERROR((VLOOKUP(K61,tenute!D:E,2,FALSE)),0)</f>
        <v>0</v>
      </c>
      <c r="M61" s="26"/>
      <c r="N61" s="26">
        <f>IFERROR((VLOOKUP(M61,guarnizioni!G:H,2,FALSE)),0)</f>
        <v>0</v>
      </c>
      <c r="O61" s="26"/>
      <c r="P61" s="26">
        <f>IFERROR((VLOOKUP(O61,'IP55'!A:B,2,FALSE)),0)</f>
        <v>0</v>
      </c>
      <c r="Q61" s="26"/>
      <c r="R61" s="26">
        <f>IFERROR((VLOOKUP(Q61,giranti!H:I,2,FALSE)),0)</f>
        <v>0</v>
      </c>
      <c r="S61" s="26"/>
      <c r="T61" s="26">
        <f>IFERROR((VLOOKUP(S61,'IP55'!A:C,3,FALSE)),0)</f>
        <v>0</v>
      </c>
      <c r="U61" s="26">
        <f t="shared" ref="U61:U67" si="8">E61+L61+N61+P61+R61+T61</f>
        <v>667</v>
      </c>
      <c r="V61" s="26">
        <f t="shared" ref="V61:V67" si="9">U61*$I$8</f>
        <v>0</v>
      </c>
    </row>
    <row r="62" spans="1:22" s="37" customFormat="1" ht="14.25" customHeight="1" x14ac:dyDescent="0.2">
      <c r="A62" s="22" t="s">
        <v>6933</v>
      </c>
      <c r="B62" s="22" t="s">
        <v>6934</v>
      </c>
      <c r="C62" s="22">
        <v>1.5</v>
      </c>
      <c r="D62" s="22">
        <v>2</v>
      </c>
      <c r="E62" s="36">
        <v>730.25</v>
      </c>
      <c r="F62" s="62"/>
      <c r="G62" s="61">
        <f t="shared" si="5"/>
        <v>0</v>
      </c>
      <c r="H62" s="36">
        <f t="shared" si="6"/>
        <v>0</v>
      </c>
      <c r="I62" s="24">
        <f t="shared" si="7"/>
        <v>0</v>
      </c>
      <c r="J62" s="202"/>
      <c r="K62" s="26"/>
      <c r="L62" s="26">
        <f>IFERROR((VLOOKUP(K62,tenute!D:E,2,FALSE)),0)</f>
        <v>0</v>
      </c>
      <c r="M62" s="26"/>
      <c r="N62" s="26">
        <f>IFERROR((VLOOKUP(M62,guarnizioni!G:H,2,FALSE)),0)</f>
        <v>0</v>
      </c>
      <c r="O62" s="26"/>
      <c r="P62" s="26">
        <f>IFERROR((VLOOKUP(O62,'IP55'!A:B,2,FALSE)),0)</f>
        <v>0</v>
      </c>
      <c r="Q62" s="26"/>
      <c r="R62" s="26">
        <f>IFERROR((VLOOKUP(Q62,giranti!H:I,2,FALSE)),0)</f>
        <v>0</v>
      </c>
      <c r="S62" s="26"/>
      <c r="T62" s="26">
        <f>IFERROR((VLOOKUP(S62,'IP55'!A:C,3,FALSE)),0)</f>
        <v>0</v>
      </c>
      <c r="U62" s="26">
        <f t="shared" si="8"/>
        <v>730.25</v>
      </c>
      <c r="V62" s="26">
        <f t="shared" si="9"/>
        <v>0</v>
      </c>
    </row>
    <row r="63" spans="1:22" s="37" customFormat="1" ht="14.25" customHeight="1" x14ac:dyDescent="0.2">
      <c r="A63" s="22" t="s">
        <v>6925</v>
      </c>
      <c r="B63" s="22" t="s">
        <v>6944</v>
      </c>
      <c r="C63" s="22">
        <v>0.75</v>
      </c>
      <c r="D63" s="22">
        <v>1</v>
      </c>
      <c r="E63" s="36">
        <v>765.9</v>
      </c>
      <c r="F63" s="62"/>
      <c r="G63" s="61">
        <f t="shared" si="5"/>
        <v>0</v>
      </c>
      <c r="H63" s="36">
        <f t="shared" si="6"/>
        <v>0</v>
      </c>
      <c r="I63" s="24">
        <f t="shared" si="7"/>
        <v>0</v>
      </c>
      <c r="J63" s="202"/>
      <c r="K63" s="26"/>
      <c r="L63" s="26">
        <f>IFERROR((VLOOKUP(K63,tenute!D:E,2,FALSE)),0)</f>
        <v>0</v>
      </c>
      <c r="M63" s="26"/>
      <c r="N63" s="26">
        <f>IFERROR((VLOOKUP(M63,guarnizioni!G:H,2,FALSE)),0)</f>
        <v>0</v>
      </c>
      <c r="O63" s="26"/>
      <c r="P63" s="26">
        <f>IFERROR((VLOOKUP(O63,'IP55'!A:B,2,FALSE)),0)</f>
        <v>0</v>
      </c>
      <c r="Q63" s="26"/>
      <c r="R63" s="26">
        <f>IFERROR((VLOOKUP(Q63,giranti!H:I,2,FALSE)),0)</f>
        <v>0</v>
      </c>
      <c r="S63" s="26"/>
      <c r="T63" s="26">
        <f>IFERROR((VLOOKUP(S63,'IP55'!A:C,3,FALSE)),0)</f>
        <v>0</v>
      </c>
      <c r="U63" s="26">
        <f t="shared" si="8"/>
        <v>765.9</v>
      </c>
      <c r="V63" s="26">
        <f t="shared" si="9"/>
        <v>0</v>
      </c>
    </row>
    <row r="64" spans="1:22" s="37" customFormat="1" ht="14.25" customHeight="1" x14ac:dyDescent="0.2">
      <c r="A64" s="22" t="s">
        <v>6924</v>
      </c>
      <c r="B64" s="22" t="s">
        <v>6943</v>
      </c>
      <c r="C64" s="22">
        <v>1.1000000000000001</v>
      </c>
      <c r="D64" s="22">
        <v>1.5</v>
      </c>
      <c r="E64" s="36">
        <v>790.05</v>
      </c>
      <c r="F64" s="62"/>
      <c r="G64" s="61">
        <f t="shared" si="5"/>
        <v>0</v>
      </c>
      <c r="H64" s="36">
        <f t="shared" si="6"/>
        <v>0</v>
      </c>
      <c r="I64" s="24">
        <f t="shared" si="7"/>
        <v>0</v>
      </c>
      <c r="J64" s="202"/>
      <c r="K64" s="26"/>
      <c r="L64" s="26">
        <f>IFERROR((VLOOKUP(K64,tenute!D:E,2,FALSE)),0)</f>
        <v>0</v>
      </c>
      <c r="M64" s="26"/>
      <c r="N64" s="26">
        <f>IFERROR((VLOOKUP(M64,guarnizioni!G:H,2,FALSE)),0)</f>
        <v>0</v>
      </c>
      <c r="O64" s="26"/>
      <c r="P64" s="26">
        <f>IFERROR((VLOOKUP(O64,'IP55'!A:B,2,FALSE)),0)</f>
        <v>0</v>
      </c>
      <c r="Q64" s="26"/>
      <c r="R64" s="26">
        <f>IFERROR((VLOOKUP(Q64,giranti!H:I,2,FALSE)),0)</f>
        <v>0</v>
      </c>
      <c r="S64" s="26"/>
      <c r="T64" s="26">
        <f>IFERROR((VLOOKUP(S64,'IP55'!A:C,3,FALSE)),0)</f>
        <v>0</v>
      </c>
      <c r="U64" s="26">
        <f t="shared" si="8"/>
        <v>790.05</v>
      </c>
      <c r="V64" s="26">
        <f t="shared" si="9"/>
        <v>0</v>
      </c>
    </row>
    <row r="65" spans="1:22" s="37" customFormat="1" ht="14.25" customHeight="1" x14ac:dyDescent="0.2">
      <c r="A65" s="22" t="s">
        <v>6936</v>
      </c>
      <c r="B65" s="22" t="s">
        <v>6935</v>
      </c>
      <c r="C65" s="22">
        <v>1.5</v>
      </c>
      <c r="D65" s="22">
        <v>2</v>
      </c>
      <c r="E65" s="36">
        <v>833.75</v>
      </c>
      <c r="F65" s="62"/>
      <c r="G65" s="61">
        <f t="shared" si="5"/>
        <v>0</v>
      </c>
      <c r="H65" s="36">
        <f t="shared" si="6"/>
        <v>0</v>
      </c>
      <c r="I65" s="24">
        <f t="shared" si="7"/>
        <v>0</v>
      </c>
      <c r="J65" s="202"/>
      <c r="K65" s="26"/>
      <c r="L65" s="26">
        <f>IFERROR((VLOOKUP(K65,tenute!D:E,2,FALSE)),0)</f>
        <v>0</v>
      </c>
      <c r="M65" s="26"/>
      <c r="N65" s="26">
        <f>IFERROR((VLOOKUP(M65,guarnizioni!G:H,2,FALSE)),0)</f>
        <v>0</v>
      </c>
      <c r="O65" s="26"/>
      <c r="P65" s="26">
        <f>IFERROR((VLOOKUP(O65,'IP55'!A:B,2,FALSE)),0)</f>
        <v>0</v>
      </c>
      <c r="Q65" s="26"/>
      <c r="R65" s="26">
        <f>IFERROR((VLOOKUP(Q65,giranti!H:I,2,FALSE)),0)</f>
        <v>0</v>
      </c>
      <c r="S65" s="26"/>
      <c r="T65" s="26">
        <f>IFERROR((VLOOKUP(S65,'IP55'!A:C,3,FALSE)),0)</f>
        <v>0</v>
      </c>
      <c r="U65" s="26">
        <f t="shared" si="8"/>
        <v>833.75</v>
      </c>
      <c r="V65" s="26">
        <f t="shared" si="9"/>
        <v>0</v>
      </c>
    </row>
    <row r="66" spans="1:22" s="37" customFormat="1" ht="14.25" customHeight="1" x14ac:dyDescent="0.2">
      <c r="A66" s="22" t="s">
        <v>6926</v>
      </c>
      <c r="B66" s="22" t="s">
        <v>6945</v>
      </c>
      <c r="C66" s="22">
        <v>1.1000000000000001</v>
      </c>
      <c r="D66" s="22">
        <v>1.5</v>
      </c>
      <c r="E66" s="36">
        <v>817.65</v>
      </c>
      <c r="F66" s="62"/>
      <c r="G66" s="61">
        <f t="shared" si="5"/>
        <v>0</v>
      </c>
      <c r="H66" s="36">
        <f t="shared" si="6"/>
        <v>0</v>
      </c>
      <c r="I66" s="24">
        <f t="shared" si="7"/>
        <v>0</v>
      </c>
      <c r="J66" s="202"/>
      <c r="K66" s="26"/>
      <c r="L66" s="26">
        <f>IFERROR((VLOOKUP(K66,tenute!D:E,2,FALSE)),0)</f>
        <v>0</v>
      </c>
      <c r="M66" s="26"/>
      <c r="N66" s="26">
        <f>IFERROR((VLOOKUP(M66,guarnizioni!G:H,2,FALSE)),0)</f>
        <v>0</v>
      </c>
      <c r="O66" s="26"/>
      <c r="P66" s="26">
        <f>IFERROR((VLOOKUP(O66,'IP55'!A:B,2,FALSE)),0)</f>
        <v>0</v>
      </c>
      <c r="Q66" s="26"/>
      <c r="R66" s="26">
        <f>IFERROR((VLOOKUP(Q66,giranti!H:I,2,FALSE)),0)</f>
        <v>0</v>
      </c>
      <c r="S66" s="26"/>
      <c r="T66" s="26">
        <f>IFERROR((VLOOKUP(S66,'IP55'!A:C,3,FALSE)),0)</f>
        <v>0</v>
      </c>
      <c r="U66" s="26">
        <f t="shared" si="8"/>
        <v>817.65</v>
      </c>
      <c r="V66" s="26">
        <f t="shared" si="9"/>
        <v>0</v>
      </c>
    </row>
    <row r="67" spans="1:22" s="37" customFormat="1" ht="14.25" customHeight="1" x14ac:dyDescent="0.2">
      <c r="A67" s="22" t="s">
        <v>6938</v>
      </c>
      <c r="B67" s="22" t="s">
        <v>6937</v>
      </c>
      <c r="C67" s="22">
        <v>1.5</v>
      </c>
      <c r="D67" s="22">
        <v>2</v>
      </c>
      <c r="E67" s="36">
        <v>874</v>
      </c>
      <c r="F67" s="62"/>
      <c r="G67" s="61">
        <f t="shared" si="5"/>
        <v>0</v>
      </c>
      <c r="H67" s="36">
        <f t="shared" si="6"/>
        <v>0</v>
      </c>
      <c r="I67" s="24">
        <f t="shared" si="7"/>
        <v>0</v>
      </c>
      <c r="J67" s="202"/>
      <c r="K67" s="26"/>
      <c r="L67" s="26">
        <f>IFERROR((VLOOKUP(K67,tenute!D:E,2,FALSE)),0)</f>
        <v>0</v>
      </c>
      <c r="M67" s="26"/>
      <c r="N67" s="26">
        <f>IFERROR((VLOOKUP(M67,guarnizioni!G:H,2,FALSE)),0)</f>
        <v>0</v>
      </c>
      <c r="O67" s="26"/>
      <c r="P67" s="26">
        <f>IFERROR((VLOOKUP(O67,'IP55'!A:B,2,FALSE)),0)</f>
        <v>0</v>
      </c>
      <c r="Q67" s="26"/>
      <c r="R67" s="26">
        <f>IFERROR((VLOOKUP(Q67,giranti!H:I,2,FALSE)),0)</f>
        <v>0</v>
      </c>
      <c r="S67" s="26"/>
      <c r="T67" s="26">
        <f>IFERROR((VLOOKUP(S67,'IP55'!A:C,3,FALSE)),0)</f>
        <v>0</v>
      </c>
      <c r="U67" s="26">
        <f t="shared" si="8"/>
        <v>874</v>
      </c>
      <c r="V67" s="26">
        <f t="shared" si="9"/>
        <v>0</v>
      </c>
    </row>
    <row r="68" spans="1:22" s="172" customFormat="1" ht="14.25" customHeight="1" x14ac:dyDescent="0.25">
      <c r="B68" s="172" t="s">
        <v>4157</v>
      </c>
      <c r="E68" s="179"/>
      <c r="G68" s="198"/>
      <c r="I68" s="163"/>
      <c r="J68" s="200"/>
    </row>
    <row r="69" spans="1:22" ht="14.25" customHeight="1" x14ac:dyDescent="0.2">
      <c r="A69" s="141" t="s">
        <v>2769</v>
      </c>
      <c r="B69" s="141" t="s">
        <v>2768</v>
      </c>
      <c r="C69" s="22">
        <v>0.45</v>
      </c>
      <c r="D69" s="22">
        <v>0.6</v>
      </c>
      <c r="E69" s="36">
        <v>2823.95</v>
      </c>
      <c r="F69" s="62"/>
      <c r="G69" s="61">
        <f>IF(F69="",IF($I$8="","",$I$8),F69)</f>
        <v>0</v>
      </c>
      <c r="H69" s="36">
        <f>ROUND(E69*(G69),2)</f>
        <v>0</v>
      </c>
      <c r="I69" s="24">
        <f>H69*$I$10</f>
        <v>0</v>
      </c>
      <c r="J69" s="202"/>
      <c r="K69" s="26"/>
      <c r="L69" s="26">
        <f>IFERROR((VLOOKUP(K69,tenute!D:E,2,FALSE)),0)</f>
        <v>0</v>
      </c>
      <c r="M69" s="26"/>
      <c r="N69" s="26">
        <f>IFERROR((VLOOKUP(M69,guarnizioni!G:H,2,FALSE)),0)</f>
        <v>0</v>
      </c>
      <c r="O69" s="26"/>
      <c r="P69" s="26">
        <f>IFERROR((VLOOKUP(O69,'IP55'!A:B,2,FALSE)),0)</f>
        <v>0</v>
      </c>
      <c r="Q69" s="26"/>
      <c r="R69" s="26">
        <f>IFERROR((VLOOKUP(Q69,giranti!H:I,2,FALSE)),0)</f>
        <v>0</v>
      </c>
      <c r="S69" s="26"/>
      <c r="T69" s="26">
        <f>IFERROR((VLOOKUP(S69,'IP55'!A:C,3,FALSE)),0)</f>
        <v>0</v>
      </c>
      <c r="U69" s="26">
        <f t="shared" ref="U69:U106" si="10">E69+L69+N69+P69+R69+T69</f>
        <v>2823.95</v>
      </c>
      <c r="V69" s="26">
        <f>U69*$I$8</f>
        <v>0</v>
      </c>
    </row>
    <row r="70" spans="1:22" ht="14.25" customHeight="1" x14ac:dyDescent="0.2">
      <c r="A70" s="141" t="s">
        <v>3139</v>
      </c>
      <c r="B70" s="141" t="s">
        <v>3090</v>
      </c>
      <c r="C70" s="22">
        <v>0.75</v>
      </c>
      <c r="D70" s="22">
        <v>1</v>
      </c>
      <c r="E70" s="36">
        <v>2881.89</v>
      </c>
      <c r="F70" s="62"/>
      <c r="G70" s="61">
        <f t="shared" ref="G70:G79" si="11">IF(F70="",IF($I$8="","",$I$8),F70)</f>
        <v>0</v>
      </c>
      <c r="H70" s="36">
        <f t="shared" ref="H70:H79" si="12">ROUND(E70*(G70),2)</f>
        <v>0</v>
      </c>
      <c r="I70" s="24">
        <f t="shared" ref="I70:I79" si="13">H70*$I$10</f>
        <v>0</v>
      </c>
      <c r="J70" s="202"/>
      <c r="K70" s="26"/>
      <c r="L70" s="26">
        <f>IFERROR((VLOOKUP(K70,tenute!D:E,2,FALSE)),0)</f>
        <v>0</v>
      </c>
      <c r="M70" s="26"/>
      <c r="N70" s="26">
        <f>IFERROR((VLOOKUP(M70,guarnizioni!G:H,2,FALSE)),0)</f>
        <v>0</v>
      </c>
      <c r="O70" s="26"/>
      <c r="P70" s="26">
        <f>IFERROR((VLOOKUP(O70,'IP55'!A:B,2,FALSE)),0)</f>
        <v>0</v>
      </c>
      <c r="Q70" s="26"/>
      <c r="R70" s="26">
        <f>IFERROR((VLOOKUP(Q70,giranti!H:I,2,FALSE)),0)</f>
        <v>0</v>
      </c>
      <c r="S70" s="26"/>
      <c r="T70" s="26">
        <f>IFERROR((VLOOKUP(S70,'IP55'!A:C,3,FALSE)),0)</f>
        <v>0</v>
      </c>
      <c r="U70" s="26">
        <f t="shared" si="10"/>
        <v>2881.89</v>
      </c>
      <c r="V70" s="26">
        <f t="shared" ref="V70:V106" si="14">U70*$I$8</f>
        <v>0</v>
      </c>
    </row>
    <row r="71" spans="1:22" ht="14.25" customHeight="1" x14ac:dyDescent="0.2">
      <c r="A71" s="141" t="s">
        <v>3115</v>
      </c>
      <c r="B71" s="141" t="s">
        <v>3091</v>
      </c>
      <c r="C71" s="22">
        <v>1.1000000000000001</v>
      </c>
      <c r="D71" s="22">
        <v>1.5</v>
      </c>
      <c r="E71" s="36">
        <v>2824.42</v>
      </c>
      <c r="F71" s="62"/>
      <c r="G71" s="61">
        <f t="shared" si="11"/>
        <v>0</v>
      </c>
      <c r="H71" s="36">
        <f t="shared" si="12"/>
        <v>0</v>
      </c>
      <c r="I71" s="24">
        <f t="shared" si="13"/>
        <v>0</v>
      </c>
      <c r="J71" s="202"/>
      <c r="K71" s="26"/>
      <c r="L71" s="26">
        <f>IFERROR((VLOOKUP(K71,tenute!D:E,2,FALSE)),0)</f>
        <v>0</v>
      </c>
      <c r="M71" s="26"/>
      <c r="N71" s="26">
        <f>IFERROR((VLOOKUP(M71,guarnizioni!G:H,2,FALSE)),0)</f>
        <v>0</v>
      </c>
      <c r="O71" s="26"/>
      <c r="P71" s="26">
        <f>IFERROR((VLOOKUP(O71,'IP55'!A:B,2,FALSE)),0)</f>
        <v>0</v>
      </c>
      <c r="Q71" s="26"/>
      <c r="R71" s="26">
        <f>IFERROR((VLOOKUP(Q71,giranti!H:I,2,FALSE)),0)</f>
        <v>0</v>
      </c>
      <c r="S71" s="26"/>
      <c r="T71" s="26">
        <f>IFERROR((VLOOKUP(S71,'IP55'!A:C,3,FALSE)),0)</f>
        <v>0</v>
      </c>
      <c r="U71" s="26">
        <f t="shared" si="10"/>
        <v>2824.42</v>
      </c>
      <c r="V71" s="26">
        <f t="shared" si="14"/>
        <v>0</v>
      </c>
    </row>
    <row r="72" spans="1:22" ht="14.25" customHeight="1" x14ac:dyDescent="0.2">
      <c r="A72" s="141" t="s">
        <v>3116</v>
      </c>
      <c r="B72" s="141" t="s">
        <v>3092</v>
      </c>
      <c r="C72" s="22">
        <v>1.5</v>
      </c>
      <c r="D72" s="22">
        <v>2</v>
      </c>
      <c r="E72" s="36">
        <v>2890.39</v>
      </c>
      <c r="F72" s="62"/>
      <c r="G72" s="61">
        <f t="shared" si="11"/>
        <v>0</v>
      </c>
      <c r="H72" s="36">
        <f t="shared" si="12"/>
        <v>0</v>
      </c>
      <c r="I72" s="24">
        <f t="shared" si="13"/>
        <v>0</v>
      </c>
      <c r="J72" s="202"/>
      <c r="K72" s="26"/>
      <c r="L72" s="26">
        <f>IFERROR((VLOOKUP(K72,tenute!D:E,2,FALSE)),0)</f>
        <v>0</v>
      </c>
      <c r="M72" s="26"/>
      <c r="N72" s="26">
        <f>IFERROR((VLOOKUP(M72,guarnizioni!G:H,2,FALSE)),0)</f>
        <v>0</v>
      </c>
      <c r="O72" s="26"/>
      <c r="P72" s="26">
        <f>IFERROR((VLOOKUP(O72,'IP55'!A:B,2,FALSE)),0)</f>
        <v>0</v>
      </c>
      <c r="Q72" s="26"/>
      <c r="R72" s="26">
        <f>IFERROR((VLOOKUP(Q72,giranti!H:I,2,FALSE)),0)</f>
        <v>0</v>
      </c>
      <c r="S72" s="26"/>
      <c r="T72" s="26">
        <f>IFERROR((VLOOKUP(S72,'IP55'!A:C,3,FALSE)),0)</f>
        <v>0</v>
      </c>
      <c r="U72" s="26">
        <f t="shared" si="10"/>
        <v>2890.39</v>
      </c>
      <c r="V72" s="26">
        <f t="shared" si="14"/>
        <v>0</v>
      </c>
    </row>
    <row r="73" spans="1:22" ht="14.25" customHeight="1" x14ac:dyDescent="0.2">
      <c r="A73" s="141" t="s">
        <v>3117</v>
      </c>
      <c r="B73" s="141" t="s">
        <v>3093</v>
      </c>
      <c r="C73" s="22">
        <v>2.2000000000000002</v>
      </c>
      <c r="D73" s="22">
        <v>3</v>
      </c>
      <c r="E73" s="36">
        <v>3444.76</v>
      </c>
      <c r="F73" s="62"/>
      <c r="G73" s="61">
        <f t="shared" si="11"/>
        <v>0</v>
      </c>
      <c r="H73" s="36">
        <f t="shared" si="12"/>
        <v>0</v>
      </c>
      <c r="I73" s="24">
        <f t="shared" si="13"/>
        <v>0</v>
      </c>
      <c r="J73" s="202"/>
      <c r="K73" s="26"/>
      <c r="L73" s="26">
        <f>IFERROR((VLOOKUP(K73,tenute!D:E,2,FALSE)),0)</f>
        <v>0</v>
      </c>
      <c r="M73" s="26"/>
      <c r="N73" s="26">
        <f>IFERROR((VLOOKUP(M73,guarnizioni!G:H,2,FALSE)),0)</f>
        <v>0</v>
      </c>
      <c r="O73" s="26"/>
      <c r="P73" s="26">
        <f>IFERROR((VLOOKUP(O73,'IP55'!A:B,2,FALSE)),0)</f>
        <v>0</v>
      </c>
      <c r="Q73" s="26"/>
      <c r="R73" s="26">
        <f>IFERROR((VLOOKUP(Q73,giranti!H:I,2,FALSE)),0)</f>
        <v>0</v>
      </c>
      <c r="S73" s="26"/>
      <c r="T73" s="26">
        <f>IFERROR((VLOOKUP(S73,'IP55'!A:C,3,FALSE)),0)</f>
        <v>0</v>
      </c>
      <c r="U73" s="26">
        <f t="shared" si="10"/>
        <v>3444.76</v>
      </c>
      <c r="V73" s="26">
        <f t="shared" si="14"/>
        <v>0</v>
      </c>
    </row>
    <row r="74" spans="1:22" ht="14.25" customHeight="1" x14ac:dyDescent="0.2">
      <c r="A74" s="141" t="s">
        <v>4279</v>
      </c>
      <c r="B74" s="141" t="s">
        <v>4280</v>
      </c>
      <c r="C74" s="22">
        <v>3</v>
      </c>
      <c r="D74" s="22">
        <v>4</v>
      </c>
      <c r="E74" s="36">
        <v>3568.42</v>
      </c>
      <c r="F74" s="62"/>
      <c r="G74" s="61">
        <f t="shared" si="11"/>
        <v>0</v>
      </c>
      <c r="H74" s="36">
        <f t="shared" si="12"/>
        <v>0</v>
      </c>
      <c r="I74" s="24">
        <f t="shared" si="13"/>
        <v>0</v>
      </c>
      <c r="J74" s="202"/>
      <c r="K74" s="26"/>
      <c r="L74" s="26">
        <f>IFERROR((VLOOKUP(K74,tenute!D:E,2,FALSE)),0)</f>
        <v>0</v>
      </c>
      <c r="M74" s="26"/>
      <c r="N74" s="26">
        <f>IFERROR((VLOOKUP(M74,guarnizioni!G:H,2,FALSE)),0)</f>
        <v>0</v>
      </c>
      <c r="O74" s="26"/>
      <c r="P74" s="26">
        <f>IFERROR((VLOOKUP(O74,'IP55'!A:B,2,FALSE)),0)</f>
        <v>0</v>
      </c>
      <c r="Q74" s="26"/>
      <c r="R74" s="26">
        <f>IFERROR((VLOOKUP(Q74,giranti!H:I,2,FALSE)),0)</f>
        <v>0</v>
      </c>
      <c r="S74" s="26"/>
      <c r="T74" s="26">
        <f>IFERROR((VLOOKUP(S74,'IP55'!A:C,3,FALSE)),0)</f>
        <v>0</v>
      </c>
      <c r="U74" s="26">
        <f t="shared" si="10"/>
        <v>3568.42</v>
      </c>
      <c r="V74" s="26">
        <f t="shared" si="14"/>
        <v>0</v>
      </c>
    </row>
    <row r="75" spans="1:22" ht="14.25" customHeight="1" x14ac:dyDescent="0.2">
      <c r="A75" s="141" t="s">
        <v>3118</v>
      </c>
      <c r="B75" s="141" t="s">
        <v>3094</v>
      </c>
      <c r="C75" s="22">
        <v>4</v>
      </c>
      <c r="D75" s="22">
        <v>5.5</v>
      </c>
      <c r="E75" s="36">
        <v>3731.64</v>
      </c>
      <c r="F75" s="62"/>
      <c r="G75" s="61">
        <f t="shared" si="11"/>
        <v>0</v>
      </c>
      <c r="H75" s="36">
        <f t="shared" si="12"/>
        <v>0</v>
      </c>
      <c r="I75" s="24">
        <f t="shared" si="13"/>
        <v>0</v>
      </c>
      <c r="J75" s="202"/>
      <c r="K75" s="26"/>
      <c r="L75" s="26">
        <f>IFERROR((VLOOKUP(K75,tenute!D:E,2,FALSE)),0)</f>
        <v>0</v>
      </c>
      <c r="M75" s="26"/>
      <c r="N75" s="26">
        <f>IFERROR((VLOOKUP(M75,guarnizioni!G:H,2,FALSE)),0)</f>
        <v>0</v>
      </c>
      <c r="O75" s="26"/>
      <c r="P75" s="26">
        <f>IFERROR((VLOOKUP(O75,'IP55'!A:B,2,FALSE)),0)</f>
        <v>0</v>
      </c>
      <c r="Q75" s="26"/>
      <c r="R75" s="26">
        <f>IFERROR((VLOOKUP(Q75,giranti!H:I,2,FALSE)),0)</f>
        <v>0</v>
      </c>
      <c r="S75" s="26"/>
      <c r="T75" s="26">
        <f>IFERROR((VLOOKUP(S75,'IP55'!A:C,3,FALSE)),0)</f>
        <v>0</v>
      </c>
      <c r="U75" s="26">
        <f t="shared" si="10"/>
        <v>3731.64</v>
      </c>
      <c r="V75" s="26">
        <f t="shared" si="14"/>
        <v>0</v>
      </c>
    </row>
    <row r="76" spans="1:22" ht="14.25" customHeight="1" x14ac:dyDescent="0.2">
      <c r="A76" s="141" t="s">
        <v>2777</v>
      </c>
      <c r="B76" s="141" t="s">
        <v>2770</v>
      </c>
      <c r="C76" s="22">
        <v>0.75</v>
      </c>
      <c r="D76" s="22">
        <v>1</v>
      </c>
      <c r="E76" s="36">
        <v>2901.46</v>
      </c>
      <c r="F76" s="62"/>
      <c r="G76" s="61">
        <f t="shared" si="11"/>
        <v>0</v>
      </c>
      <c r="H76" s="36">
        <f t="shared" si="12"/>
        <v>0</v>
      </c>
      <c r="I76" s="24">
        <f t="shared" si="13"/>
        <v>0</v>
      </c>
      <c r="J76" s="202"/>
      <c r="K76" s="26"/>
      <c r="L76" s="26">
        <f>IFERROR((VLOOKUP(K76,tenute!D:E,2,FALSE)),0)</f>
        <v>0</v>
      </c>
      <c r="M76" s="26"/>
      <c r="N76" s="26">
        <f>IFERROR((VLOOKUP(M76,guarnizioni!G:H,2,FALSE)),0)</f>
        <v>0</v>
      </c>
      <c r="O76" s="26"/>
      <c r="P76" s="26">
        <f>IFERROR((VLOOKUP(O76,'IP55'!A:B,2,FALSE)),0)</f>
        <v>0</v>
      </c>
      <c r="Q76" s="26"/>
      <c r="R76" s="26">
        <f>IFERROR((VLOOKUP(Q76,giranti!H:I,2,FALSE)),0)</f>
        <v>0</v>
      </c>
      <c r="S76" s="26"/>
      <c r="T76" s="26">
        <f>IFERROR((VLOOKUP(S76,'IP55'!A:C,3,FALSE)),0)</f>
        <v>0</v>
      </c>
      <c r="U76" s="26">
        <f t="shared" si="10"/>
        <v>2901.46</v>
      </c>
      <c r="V76" s="26">
        <f t="shared" si="14"/>
        <v>0</v>
      </c>
    </row>
    <row r="77" spans="1:22" ht="14.25" customHeight="1" x14ac:dyDescent="0.2">
      <c r="A77" s="141" t="s">
        <v>3119</v>
      </c>
      <c r="B77" s="141" t="s">
        <v>3095</v>
      </c>
      <c r="C77" s="22">
        <v>1.1000000000000001</v>
      </c>
      <c r="D77" s="22">
        <v>1.5</v>
      </c>
      <c r="E77" s="36">
        <v>2915.04</v>
      </c>
      <c r="F77" s="62"/>
      <c r="G77" s="61">
        <f t="shared" si="11"/>
        <v>0</v>
      </c>
      <c r="H77" s="36">
        <f t="shared" si="12"/>
        <v>0</v>
      </c>
      <c r="I77" s="24">
        <f t="shared" si="13"/>
        <v>0</v>
      </c>
      <c r="J77" s="202"/>
      <c r="K77" s="26"/>
      <c r="L77" s="26">
        <f>IFERROR((VLOOKUP(K77,tenute!D:E,2,FALSE)),0)</f>
        <v>0</v>
      </c>
      <c r="M77" s="26"/>
      <c r="N77" s="26">
        <f>IFERROR((VLOOKUP(M77,guarnizioni!G:H,2,FALSE)),0)</f>
        <v>0</v>
      </c>
      <c r="O77" s="26"/>
      <c r="P77" s="26">
        <f>IFERROR((VLOOKUP(O77,'IP55'!A:B,2,FALSE)),0)</f>
        <v>0</v>
      </c>
      <c r="Q77" s="26"/>
      <c r="R77" s="26">
        <f>IFERROR((VLOOKUP(Q77,giranti!H:I,2,FALSE)),0)</f>
        <v>0</v>
      </c>
      <c r="S77" s="26"/>
      <c r="T77" s="26">
        <f>IFERROR((VLOOKUP(S77,'IP55'!A:C,3,FALSE)),0)</f>
        <v>0</v>
      </c>
      <c r="U77" s="26">
        <f t="shared" si="10"/>
        <v>2915.04</v>
      </c>
      <c r="V77" s="26">
        <f t="shared" si="14"/>
        <v>0</v>
      </c>
    </row>
    <row r="78" spans="1:22" ht="14.25" customHeight="1" x14ac:dyDescent="0.2">
      <c r="A78" s="141" t="s">
        <v>3120</v>
      </c>
      <c r="B78" s="141" t="s">
        <v>3096</v>
      </c>
      <c r="C78" s="22">
        <v>1.5</v>
      </c>
      <c r="D78" s="22">
        <v>2</v>
      </c>
      <c r="E78" s="36">
        <v>2991.47</v>
      </c>
      <c r="F78" s="62"/>
      <c r="G78" s="61">
        <f t="shared" si="11"/>
        <v>0</v>
      </c>
      <c r="H78" s="36">
        <f t="shared" si="12"/>
        <v>0</v>
      </c>
      <c r="I78" s="24">
        <f t="shared" si="13"/>
        <v>0</v>
      </c>
      <c r="J78" s="202"/>
      <c r="K78" s="26"/>
      <c r="L78" s="26">
        <f>IFERROR((VLOOKUP(K78,tenute!D:E,2,FALSE)),0)</f>
        <v>0</v>
      </c>
      <c r="M78" s="26"/>
      <c r="N78" s="26">
        <f>IFERROR((VLOOKUP(M78,guarnizioni!G:H,2,FALSE)),0)</f>
        <v>0</v>
      </c>
      <c r="O78" s="26"/>
      <c r="P78" s="26">
        <f>IFERROR((VLOOKUP(O78,'IP55'!A:B,2,FALSE)),0)</f>
        <v>0</v>
      </c>
      <c r="Q78" s="26"/>
      <c r="R78" s="26">
        <f>IFERROR((VLOOKUP(Q78,giranti!H:I,2,FALSE)),0)</f>
        <v>0</v>
      </c>
      <c r="S78" s="26"/>
      <c r="T78" s="26">
        <f>IFERROR((VLOOKUP(S78,'IP55'!A:C,3,FALSE)),0)</f>
        <v>0</v>
      </c>
      <c r="U78" s="26">
        <f t="shared" si="10"/>
        <v>2991.47</v>
      </c>
      <c r="V78" s="26">
        <f t="shared" si="14"/>
        <v>0</v>
      </c>
    </row>
    <row r="79" spans="1:22" ht="14.25" customHeight="1" x14ac:dyDescent="0.2">
      <c r="A79" s="141" t="s">
        <v>3121</v>
      </c>
      <c r="B79" s="141" t="s">
        <v>3097</v>
      </c>
      <c r="C79" s="22">
        <v>1.5</v>
      </c>
      <c r="D79" s="22">
        <v>2</v>
      </c>
      <c r="E79" s="36">
        <v>3040.74</v>
      </c>
      <c r="F79" s="62"/>
      <c r="G79" s="61">
        <f t="shared" si="11"/>
        <v>0</v>
      </c>
      <c r="H79" s="36">
        <f t="shared" si="12"/>
        <v>0</v>
      </c>
      <c r="I79" s="24">
        <f t="shared" si="13"/>
        <v>0</v>
      </c>
      <c r="J79" s="202"/>
      <c r="K79" s="26"/>
      <c r="L79" s="26">
        <f>IFERROR((VLOOKUP(K79,tenute!D:E,2,FALSE)),0)</f>
        <v>0</v>
      </c>
      <c r="M79" s="26"/>
      <c r="N79" s="26">
        <f>IFERROR((VLOOKUP(M79,guarnizioni!G:H,2,FALSE)),0)</f>
        <v>0</v>
      </c>
      <c r="O79" s="26"/>
      <c r="P79" s="26">
        <f>IFERROR((VLOOKUP(O79,'IP55'!A:B,2,FALSE)),0)</f>
        <v>0</v>
      </c>
      <c r="Q79" s="26"/>
      <c r="R79" s="26">
        <f>IFERROR((VLOOKUP(Q79,giranti!H:I,2,FALSE)),0)</f>
        <v>0</v>
      </c>
      <c r="S79" s="26"/>
      <c r="T79" s="26">
        <f>IFERROR((VLOOKUP(S79,'IP55'!A:C,3,FALSE)),0)</f>
        <v>0</v>
      </c>
      <c r="U79" s="26">
        <f t="shared" si="10"/>
        <v>3040.74</v>
      </c>
      <c r="V79" s="26">
        <f t="shared" si="14"/>
        <v>0</v>
      </c>
    </row>
    <row r="80" spans="1:22" ht="14.25" customHeight="1" x14ac:dyDescent="0.2">
      <c r="A80" s="141" t="s">
        <v>3122</v>
      </c>
      <c r="B80" s="141" t="s">
        <v>3098</v>
      </c>
      <c r="C80" s="22">
        <v>2.2000000000000002</v>
      </c>
      <c r="D80" s="22">
        <v>3</v>
      </c>
      <c r="E80" s="36">
        <v>3404.13</v>
      </c>
      <c r="F80" s="62"/>
      <c r="G80" s="61">
        <f t="shared" ref="G80:G102" si="15">IF(F80="",IF($I$8="","",$I$8),F80)</f>
        <v>0</v>
      </c>
      <c r="H80" s="36">
        <f t="shared" ref="H80:H102" si="16">ROUND(E80*(G80),2)</f>
        <v>0</v>
      </c>
      <c r="I80" s="24">
        <f t="shared" ref="I80:I102" si="17">H80*$I$10</f>
        <v>0</v>
      </c>
      <c r="J80" s="202"/>
      <c r="K80" s="26"/>
      <c r="L80" s="26">
        <f>IFERROR((VLOOKUP(K80,tenute!D:E,2,FALSE)),0)</f>
        <v>0</v>
      </c>
      <c r="M80" s="26"/>
      <c r="N80" s="26">
        <f>IFERROR((VLOOKUP(M80,guarnizioni!G:H,2,FALSE)),0)</f>
        <v>0</v>
      </c>
      <c r="O80" s="26"/>
      <c r="P80" s="26">
        <f>IFERROR((VLOOKUP(O80,'IP55'!A:B,2,FALSE)),0)</f>
        <v>0</v>
      </c>
      <c r="Q80" s="26"/>
      <c r="R80" s="26">
        <f>IFERROR((VLOOKUP(Q80,giranti!H:I,2,FALSE)),0)</f>
        <v>0</v>
      </c>
      <c r="S80" s="26"/>
      <c r="T80" s="26">
        <f>IFERROR((VLOOKUP(S80,'IP55'!A:C,3,FALSE)),0)</f>
        <v>0</v>
      </c>
      <c r="U80" s="26">
        <f t="shared" si="10"/>
        <v>3404.13</v>
      </c>
      <c r="V80" s="26">
        <f t="shared" si="14"/>
        <v>0</v>
      </c>
    </row>
    <row r="81" spans="1:22" ht="14.25" customHeight="1" x14ac:dyDescent="0.2">
      <c r="A81" s="141" t="s">
        <v>4281</v>
      </c>
      <c r="B81" s="141" t="s">
        <v>4282</v>
      </c>
      <c r="C81" s="22">
        <v>3</v>
      </c>
      <c r="D81" s="22">
        <v>4</v>
      </c>
      <c r="E81" s="36">
        <v>3616.43</v>
      </c>
      <c r="F81" s="62"/>
      <c r="G81" s="61">
        <f t="shared" si="15"/>
        <v>0</v>
      </c>
      <c r="H81" s="36">
        <f t="shared" si="16"/>
        <v>0</v>
      </c>
      <c r="I81" s="24">
        <f t="shared" si="17"/>
        <v>0</v>
      </c>
      <c r="J81" s="202"/>
      <c r="K81" s="26"/>
      <c r="L81" s="26">
        <f>IFERROR((VLOOKUP(K81,tenute!D:E,2,FALSE)),0)</f>
        <v>0</v>
      </c>
      <c r="M81" s="26"/>
      <c r="N81" s="26">
        <f>IFERROR((VLOOKUP(M81,guarnizioni!G:H,2,FALSE)),0)</f>
        <v>0</v>
      </c>
      <c r="O81" s="26"/>
      <c r="P81" s="26">
        <f>IFERROR((VLOOKUP(O81,'IP55'!A:B,2,FALSE)),0)</f>
        <v>0</v>
      </c>
      <c r="Q81" s="26"/>
      <c r="R81" s="26">
        <f>IFERROR((VLOOKUP(Q81,giranti!H:I,2,FALSE)),0)</f>
        <v>0</v>
      </c>
      <c r="S81" s="26"/>
      <c r="T81" s="26">
        <f>IFERROR((VLOOKUP(S81,'IP55'!A:C,3,FALSE)),0)</f>
        <v>0</v>
      </c>
      <c r="U81" s="26">
        <f t="shared" si="10"/>
        <v>3616.43</v>
      </c>
      <c r="V81" s="26">
        <f t="shared" si="14"/>
        <v>0</v>
      </c>
    </row>
    <row r="82" spans="1:22" ht="14.25" customHeight="1" x14ac:dyDescent="0.2">
      <c r="A82" s="141" t="s">
        <v>3123</v>
      </c>
      <c r="B82" s="141" t="s">
        <v>3099</v>
      </c>
      <c r="C82" s="22">
        <v>4</v>
      </c>
      <c r="D82" s="22">
        <v>5.5</v>
      </c>
      <c r="E82" s="36">
        <v>3779.46</v>
      </c>
      <c r="F82" s="62"/>
      <c r="G82" s="61">
        <f t="shared" si="15"/>
        <v>0</v>
      </c>
      <c r="H82" s="36">
        <f t="shared" si="16"/>
        <v>0</v>
      </c>
      <c r="I82" s="24">
        <f t="shared" si="17"/>
        <v>0</v>
      </c>
      <c r="J82" s="202"/>
      <c r="K82" s="26"/>
      <c r="L82" s="26">
        <f>IFERROR((VLOOKUP(K82,tenute!D:E,2,FALSE)),0)</f>
        <v>0</v>
      </c>
      <c r="M82" s="26"/>
      <c r="N82" s="26">
        <f>IFERROR((VLOOKUP(M82,guarnizioni!G:H,2,FALSE)),0)</f>
        <v>0</v>
      </c>
      <c r="O82" s="26"/>
      <c r="P82" s="26">
        <f>IFERROR((VLOOKUP(O82,'IP55'!A:B,2,FALSE)),0)</f>
        <v>0</v>
      </c>
      <c r="Q82" s="26"/>
      <c r="R82" s="26">
        <f>IFERROR((VLOOKUP(Q82,giranti!H:I,2,FALSE)),0)</f>
        <v>0</v>
      </c>
      <c r="S82" s="26"/>
      <c r="T82" s="26">
        <f>IFERROR((VLOOKUP(S82,'IP55'!A:C,3,FALSE)),0)</f>
        <v>0</v>
      </c>
      <c r="U82" s="26">
        <f t="shared" si="10"/>
        <v>3779.46</v>
      </c>
      <c r="V82" s="26">
        <f t="shared" si="14"/>
        <v>0</v>
      </c>
    </row>
    <row r="83" spans="1:22" ht="14.25" customHeight="1" x14ac:dyDescent="0.2">
      <c r="A83" s="141" t="s">
        <v>3124</v>
      </c>
      <c r="B83" s="141" t="s">
        <v>3100</v>
      </c>
      <c r="C83" s="22">
        <v>1.1000000000000001</v>
      </c>
      <c r="D83" s="22">
        <v>1.5</v>
      </c>
      <c r="E83" s="36">
        <v>2955.94</v>
      </c>
      <c r="F83" s="62"/>
      <c r="G83" s="61">
        <f t="shared" si="15"/>
        <v>0</v>
      </c>
      <c r="H83" s="36">
        <f t="shared" si="16"/>
        <v>0</v>
      </c>
      <c r="I83" s="24">
        <f t="shared" si="17"/>
        <v>0</v>
      </c>
      <c r="J83" s="202"/>
      <c r="K83" s="26"/>
      <c r="L83" s="26">
        <f>IFERROR((VLOOKUP(K83,tenute!D:E,2,FALSE)),0)</f>
        <v>0</v>
      </c>
      <c r="M83" s="26"/>
      <c r="N83" s="26">
        <f>IFERROR((VLOOKUP(M83,guarnizioni!G:H,2,FALSE)),0)</f>
        <v>0</v>
      </c>
      <c r="O83" s="26"/>
      <c r="P83" s="26">
        <f>IFERROR((VLOOKUP(O83,'IP55'!A:B,2,FALSE)),0)</f>
        <v>0</v>
      </c>
      <c r="Q83" s="26"/>
      <c r="R83" s="26">
        <f>IFERROR((VLOOKUP(Q83,giranti!H:I,2,FALSE)),0)</f>
        <v>0</v>
      </c>
      <c r="S83" s="26"/>
      <c r="T83" s="26">
        <f>IFERROR((VLOOKUP(S83,'IP55'!A:C,3,FALSE)),0)</f>
        <v>0</v>
      </c>
      <c r="U83" s="26">
        <f t="shared" si="10"/>
        <v>2955.94</v>
      </c>
      <c r="V83" s="26">
        <f t="shared" si="14"/>
        <v>0</v>
      </c>
    </row>
    <row r="84" spans="1:22" ht="14.25" customHeight="1" x14ac:dyDescent="0.2">
      <c r="A84" s="141" t="s">
        <v>3125</v>
      </c>
      <c r="B84" s="141" t="s">
        <v>3101</v>
      </c>
      <c r="C84" s="22">
        <v>1.5</v>
      </c>
      <c r="D84" s="22">
        <v>2</v>
      </c>
      <c r="E84" s="36">
        <v>3034.56</v>
      </c>
      <c r="F84" s="62"/>
      <c r="G84" s="61">
        <f t="shared" si="15"/>
        <v>0</v>
      </c>
      <c r="H84" s="36">
        <f t="shared" si="16"/>
        <v>0</v>
      </c>
      <c r="I84" s="24">
        <f t="shared" si="17"/>
        <v>0</v>
      </c>
      <c r="J84" s="202"/>
      <c r="K84" s="26"/>
      <c r="L84" s="26">
        <f>IFERROR((VLOOKUP(K84,tenute!D:E,2,FALSE)),0)</f>
        <v>0</v>
      </c>
      <c r="M84" s="26"/>
      <c r="N84" s="26">
        <f>IFERROR((VLOOKUP(M84,guarnizioni!G:H,2,FALSE)),0)</f>
        <v>0</v>
      </c>
      <c r="O84" s="26"/>
      <c r="P84" s="26">
        <f>IFERROR((VLOOKUP(O84,'IP55'!A:B,2,FALSE)),0)</f>
        <v>0</v>
      </c>
      <c r="Q84" s="26"/>
      <c r="R84" s="26">
        <f>IFERROR((VLOOKUP(Q84,giranti!H:I,2,FALSE)),0)</f>
        <v>0</v>
      </c>
      <c r="S84" s="26"/>
      <c r="T84" s="26">
        <f>IFERROR((VLOOKUP(S84,'IP55'!A:C,3,FALSE)),0)</f>
        <v>0</v>
      </c>
      <c r="U84" s="26">
        <f t="shared" si="10"/>
        <v>3034.56</v>
      </c>
      <c r="V84" s="26">
        <f t="shared" si="14"/>
        <v>0</v>
      </c>
    </row>
    <row r="85" spans="1:22" ht="14.25" customHeight="1" x14ac:dyDescent="0.2">
      <c r="A85" s="141" t="s">
        <v>3126</v>
      </c>
      <c r="B85" s="141" t="s">
        <v>3102</v>
      </c>
      <c r="C85" s="22">
        <v>2.2000000000000002</v>
      </c>
      <c r="D85" s="22">
        <v>3</v>
      </c>
      <c r="E85" s="36">
        <v>3348.66</v>
      </c>
      <c r="F85" s="62"/>
      <c r="G85" s="61">
        <f t="shared" si="15"/>
        <v>0</v>
      </c>
      <c r="H85" s="36">
        <f t="shared" si="16"/>
        <v>0</v>
      </c>
      <c r="I85" s="24">
        <f t="shared" si="17"/>
        <v>0</v>
      </c>
      <c r="J85" s="202"/>
      <c r="K85" s="26"/>
      <c r="L85" s="26">
        <f>IFERROR((VLOOKUP(K85,tenute!D:E,2,FALSE)),0)</f>
        <v>0</v>
      </c>
      <c r="M85" s="26"/>
      <c r="N85" s="26">
        <f>IFERROR((VLOOKUP(M85,guarnizioni!G:H,2,FALSE)),0)</f>
        <v>0</v>
      </c>
      <c r="O85" s="26"/>
      <c r="P85" s="26">
        <f>IFERROR((VLOOKUP(O85,'IP55'!A:B,2,FALSE)),0)</f>
        <v>0</v>
      </c>
      <c r="Q85" s="26"/>
      <c r="R85" s="26">
        <f>IFERROR((VLOOKUP(Q85,giranti!H:I,2,FALSE)),0)</f>
        <v>0</v>
      </c>
      <c r="S85" s="26"/>
      <c r="T85" s="26">
        <f>IFERROR((VLOOKUP(S85,'IP55'!A:C,3,FALSE)),0)</f>
        <v>0</v>
      </c>
      <c r="U85" s="26">
        <f t="shared" si="10"/>
        <v>3348.66</v>
      </c>
      <c r="V85" s="26">
        <f t="shared" si="14"/>
        <v>0</v>
      </c>
    </row>
    <row r="86" spans="1:22" ht="14.25" customHeight="1" x14ac:dyDescent="0.2">
      <c r="A86" s="141" t="s">
        <v>3127</v>
      </c>
      <c r="B86" s="141" t="s">
        <v>3103</v>
      </c>
      <c r="C86" s="22">
        <v>2.2000000000000002</v>
      </c>
      <c r="D86" s="22">
        <v>3</v>
      </c>
      <c r="E86" s="36">
        <v>3435.18</v>
      </c>
      <c r="F86" s="62"/>
      <c r="G86" s="61">
        <f t="shared" si="15"/>
        <v>0</v>
      </c>
      <c r="H86" s="36">
        <f t="shared" si="16"/>
        <v>0</v>
      </c>
      <c r="I86" s="24">
        <f t="shared" si="17"/>
        <v>0</v>
      </c>
      <c r="J86" s="202"/>
      <c r="K86" s="26"/>
      <c r="L86" s="26">
        <f>IFERROR((VLOOKUP(K86,tenute!D:E,2,FALSE)),0)</f>
        <v>0</v>
      </c>
      <c r="M86" s="26"/>
      <c r="N86" s="26">
        <f>IFERROR((VLOOKUP(M86,guarnizioni!G:H,2,FALSE)),0)</f>
        <v>0</v>
      </c>
      <c r="O86" s="26"/>
      <c r="P86" s="26">
        <f>IFERROR((VLOOKUP(O86,'IP55'!A:B,2,FALSE)),0)</f>
        <v>0</v>
      </c>
      <c r="Q86" s="26"/>
      <c r="R86" s="26">
        <f>IFERROR((VLOOKUP(Q86,giranti!H:I,2,FALSE)),0)</f>
        <v>0</v>
      </c>
      <c r="S86" s="26"/>
      <c r="T86" s="26">
        <f>IFERROR((VLOOKUP(S86,'IP55'!A:C,3,FALSE)),0)</f>
        <v>0</v>
      </c>
      <c r="U86" s="26">
        <f t="shared" si="10"/>
        <v>3435.18</v>
      </c>
      <c r="V86" s="26">
        <f t="shared" si="14"/>
        <v>0</v>
      </c>
    </row>
    <row r="87" spans="1:22" ht="14.25" customHeight="1" x14ac:dyDescent="0.2">
      <c r="A87" s="141" t="s">
        <v>4283</v>
      </c>
      <c r="B87" s="141" t="s">
        <v>4284</v>
      </c>
      <c r="C87" s="22">
        <v>3</v>
      </c>
      <c r="D87" s="22">
        <v>4</v>
      </c>
      <c r="E87" s="36">
        <v>3559.02</v>
      </c>
      <c r="F87" s="62"/>
      <c r="G87" s="61">
        <f t="shared" si="15"/>
        <v>0</v>
      </c>
      <c r="H87" s="36">
        <f t="shared" si="16"/>
        <v>0</v>
      </c>
      <c r="I87" s="24">
        <f t="shared" si="17"/>
        <v>0</v>
      </c>
      <c r="J87" s="202"/>
      <c r="K87" s="26"/>
      <c r="L87" s="26">
        <f>IFERROR((VLOOKUP(K87,tenute!D:E,2,FALSE)),0)</f>
        <v>0</v>
      </c>
      <c r="M87" s="26"/>
      <c r="N87" s="26">
        <f>IFERROR((VLOOKUP(M87,guarnizioni!G:H,2,FALSE)),0)</f>
        <v>0</v>
      </c>
      <c r="O87" s="26"/>
      <c r="P87" s="26">
        <f>IFERROR((VLOOKUP(O87,'IP55'!A:B,2,FALSE)),0)</f>
        <v>0</v>
      </c>
      <c r="Q87" s="26"/>
      <c r="R87" s="26">
        <f>IFERROR((VLOOKUP(Q87,giranti!H:I,2,FALSE)),0)</f>
        <v>0</v>
      </c>
      <c r="S87" s="26"/>
      <c r="T87" s="26">
        <f>IFERROR((VLOOKUP(S87,'IP55'!A:C,3,FALSE)),0)</f>
        <v>0</v>
      </c>
      <c r="U87" s="26">
        <f t="shared" si="10"/>
        <v>3559.02</v>
      </c>
      <c r="V87" s="26">
        <f t="shared" si="14"/>
        <v>0</v>
      </c>
    </row>
    <row r="88" spans="1:22" ht="14.25" customHeight="1" x14ac:dyDescent="0.2">
      <c r="A88" s="141" t="s">
        <v>3128</v>
      </c>
      <c r="B88" s="141" t="s">
        <v>3104</v>
      </c>
      <c r="C88" s="22">
        <v>4</v>
      </c>
      <c r="D88" s="22">
        <v>5.5</v>
      </c>
      <c r="E88" s="36">
        <v>3751.69</v>
      </c>
      <c r="F88" s="62"/>
      <c r="G88" s="61">
        <f t="shared" si="15"/>
        <v>0</v>
      </c>
      <c r="H88" s="36">
        <f t="shared" si="16"/>
        <v>0</v>
      </c>
      <c r="I88" s="24">
        <f t="shared" si="17"/>
        <v>0</v>
      </c>
      <c r="J88" s="202"/>
      <c r="K88" s="26"/>
      <c r="L88" s="26">
        <f>IFERROR((VLOOKUP(K88,tenute!D:E,2,FALSE)),0)</f>
        <v>0</v>
      </c>
      <c r="M88" s="26"/>
      <c r="N88" s="26">
        <f>IFERROR((VLOOKUP(M88,guarnizioni!G:H,2,FALSE)),0)</f>
        <v>0</v>
      </c>
      <c r="O88" s="26"/>
      <c r="P88" s="26">
        <f>IFERROR((VLOOKUP(O88,'IP55'!A:B,2,FALSE)),0)</f>
        <v>0</v>
      </c>
      <c r="Q88" s="26"/>
      <c r="R88" s="26">
        <f>IFERROR((VLOOKUP(Q88,giranti!H:I,2,FALSE)),0)</f>
        <v>0</v>
      </c>
      <c r="S88" s="26"/>
      <c r="T88" s="26">
        <f>IFERROR((VLOOKUP(S88,'IP55'!A:C,3,FALSE)),0)</f>
        <v>0</v>
      </c>
      <c r="U88" s="26">
        <f t="shared" si="10"/>
        <v>3751.69</v>
      </c>
      <c r="V88" s="26">
        <f t="shared" si="14"/>
        <v>0</v>
      </c>
    </row>
    <row r="89" spans="1:22" ht="14.25" customHeight="1" x14ac:dyDescent="0.2">
      <c r="A89" s="141" t="s">
        <v>3129</v>
      </c>
      <c r="B89" s="141" t="s">
        <v>3105</v>
      </c>
      <c r="C89" s="22">
        <v>4</v>
      </c>
      <c r="D89" s="22">
        <v>5.5</v>
      </c>
      <c r="E89" s="36">
        <v>3825.26</v>
      </c>
      <c r="F89" s="62"/>
      <c r="G89" s="61">
        <f t="shared" si="15"/>
        <v>0</v>
      </c>
      <c r="H89" s="36">
        <f t="shared" si="16"/>
        <v>0</v>
      </c>
      <c r="I89" s="24">
        <f t="shared" si="17"/>
        <v>0</v>
      </c>
      <c r="J89" s="202"/>
      <c r="K89" s="26"/>
      <c r="L89" s="26">
        <f>IFERROR((VLOOKUP(K89,tenute!D:E,2,FALSE)),0)</f>
        <v>0</v>
      </c>
      <c r="M89" s="26"/>
      <c r="N89" s="26">
        <f>IFERROR((VLOOKUP(M89,guarnizioni!G:H,2,FALSE)),0)</f>
        <v>0</v>
      </c>
      <c r="O89" s="26"/>
      <c r="P89" s="26">
        <f>IFERROR((VLOOKUP(O89,'IP55'!A:B,2,FALSE)),0)</f>
        <v>0</v>
      </c>
      <c r="Q89" s="26"/>
      <c r="R89" s="26">
        <f>IFERROR((VLOOKUP(Q89,giranti!H:I,2,FALSE)),0)</f>
        <v>0</v>
      </c>
      <c r="S89" s="26"/>
      <c r="T89" s="26">
        <f>IFERROR((VLOOKUP(S89,'IP55'!A:C,3,FALSE)),0)</f>
        <v>0</v>
      </c>
      <c r="U89" s="26">
        <f t="shared" si="10"/>
        <v>3825.26</v>
      </c>
      <c r="V89" s="26">
        <f t="shared" si="14"/>
        <v>0</v>
      </c>
    </row>
    <row r="90" spans="1:22" ht="14.25" customHeight="1" x14ac:dyDescent="0.2">
      <c r="A90" s="141" t="s">
        <v>2778</v>
      </c>
      <c r="B90" s="141" t="s">
        <v>2771</v>
      </c>
      <c r="C90" s="22">
        <v>5.5</v>
      </c>
      <c r="D90" s="22">
        <v>7.5</v>
      </c>
      <c r="E90" s="36">
        <v>4309.38</v>
      </c>
      <c r="F90" s="62"/>
      <c r="G90" s="61">
        <f t="shared" si="15"/>
        <v>0</v>
      </c>
      <c r="H90" s="36">
        <f t="shared" si="16"/>
        <v>0</v>
      </c>
      <c r="I90" s="24">
        <f t="shared" si="17"/>
        <v>0</v>
      </c>
      <c r="J90" s="202"/>
      <c r="K90" s="26"/>
      <c r="L90" s="26">
        <f>IFERROR((VLOOKUP(K90,tenute!D:E,2,FALSE)),0)</f>
        <v>0</v>
      </c>
      <c r="M90" s="26"/>
      <c r="N90" s="26">
        <f>IFERROR((VLOOKUP(M90,guarnizioni!G:H,2,FALSE)),0)</f>
        <v>0</v>
      </c>
      <c r="O90" s="26"/>
      <c r="P90" s="26">
        <f>IFERROR((VLOOKUP(O90,'IP55'!A:B,2,FALSE)),0)</f>
        <v>0</v>
      </c>
      <c r="Q90" s="26"/>
      <c r="R90" s="26">
        <f>IFERROR((VLOOKUP(Q90,giranti!H:I,2,FALSE)),0)</f>
        <v>0</v>
      </c>
      <c r="S90" s="26"/>
      <c r="T90" s="26">
        <f>IFERROR((VLOOKUP(S90,'IP55'!A:C,3,FALSE)),0)</f>
        <v>0</v>
      </c>
      <c r="U90" s="26">
        <f t="shared" si="10"/>
        <v>4309.38</v>
      </c>
      <c r="V90" s="26">
        <f t="shared" si="14"/>
        <v>0</v>
      </c>
    </row>
    <row r="91" spans="1:22" ht="14.25" customHeight="1" x14ac:dyDescent="0.2">
      <c r="A91" s="141" t="s">
        <v>2779</v>
      </c>
      <c r="B91" s="141" t="s">
        <v>2772</v>
      </c>
      <c r="C91" s="22">
        <v>7.5</v>
      </c>
      <c r="D91" s="22">
        <v>10</v>
      </c>
      <c r="E91" s="36">
        <v>5758.69</v>
      </c>
      <c r="F91" s="62"/>
      <c r="G91" s="61">
        <f t="shared" si="15"/>
        <v>0</v>
      </c>
      <c r="H91" s="36">
        <f t="shared" si="16"/>
        <v>0</v>
      </c>
      <c r="I91" s="24">
        <f t="shared" si="17"/>
        <v>0</v>
      </c>
      <c r="J91" s="202"/>
      <c r="K91" s="26"/>
      <c r="L91" s="26">
        <f>IFERROR((VLOOKUP(K91,tenute!D:E,2,FALSE)),0)</f>
        <v>0</v>
      </c>
      <c r="M91" s="26"/>
      <c r="N91" s="26">
        <f>IFERROR((VLOOKUP(M91,guarnizioni!G:H,2,FALSE)),0)</f>
        <v>0</v>
      </c>
      <c r="O91" s="26"/>
      <c r="P91" s="26">
        <f>IFERROR((VLOOKUP(O91,'IP55'!A:B,2,FALSE)),0)</f>
        <v>0</v>
      </c>
      <c r="Q91" s="26"/>
      <c r="R91" s="26">
        <f>IFERROR((VLOOKUP(Q91,giranti!H:I,2,FALSE)),0)</f>
        <v>0</v>
      </c>
      <c r="S91" s="26"/>
      <c r="T91" s="26">
        <f>IFERROR((VLOOKUP(S91,'IP55'!A:C,3,FALSE)),0)</f>
        <v>0</v>
      </c>
      <c r="U91" s="26">
        <f t="shared" si="10"/>
        <v>5758.69</v>
      </c>
      <c r="V91" s="26">
        <f t="shared" si="14"/>
        <v>0</v>
      </c>
    </row>
    <row r="92" spans="1:22" ht="14.25" customHeight="1" x14ac:dyDescent="0.2">
      <c r="A92" s="141" t="s">
        <v>2780</v>
      </c>
      <c r="B92" s="141" t="s">
        <v>2773</v>
      </c>
      <c r="C92" s="22">
        <v>9.1999999999999993</v>
      </c>
      <c r="D92" s="22">
        <v>12.5</v>
      </c>
      <c r="E92" s="36">
        <v>6775.57</v>
      </c>
      <c r="F92" s="62"/>
      <c r="G92" s="61">
        <f t="shared" si="15"/>
        <v>0</v>
      </c>
      <c r="H92" s="36">
        <f t="shared" si="16"/>
        <v>0</v>
      </c>
      <c r="I92" s="24">
        <f t="shared" si="17"/>
        <v>0</v>
      </c>
      <c r="J92" s="202"/>
      <c r="K92" s="26"/>
      <c r="L92" s="26">
        <f>IFERROR((VLOOKUP(K92,tenute!D:E,2,FALSE)),0)</f>
        <v>0</v>
      </c>
      <c r="M92" s="26"/>
      <c r="N92" s="26">
        <f>IFERROR((VLOOKUP(M92,guarnizioni!G:H,2,FALSE)),0)</f>
        <v>0</v>
      </c>
      <c r="O92" s="26"/>
      <c r="P92" s="26">
        <f>IFERROR((VLOOKUP(O92,'IP55'!A:B,2,FALSE)),0)</f>
        <v>0</v>
      </c>
      <c r="Q92" s="26"/>
      <c r="R92" s="26">
        <f>IFERROR((VLOOKUP(Q92,giranti!H:I,2,FALSE)),0)</f>
        <v>0</v>
      </c>
      <c r="S92" s="26"/>
      <c r="T92" s="26">
        <f>IFERROR((VLOOKUP(S92,'IP55'!A:C,3,FALSE)),0)</f>
        <v>0</v>
      </c>
      <c r="U92" s="26">
        <f t="shared" si="10"/>
        <v>6775.57</v>
      </c>
      <c r="V92" s="26">
        <f t="shared" si="14"/>
        <v>0</v>
      </c>
    </row>
    <row r="93" spans="1:22" ht="14.25" customHeight="1" x14ac:dyDescent="0.2">
      <c r="A93" s="141" t="s">
        <v>3130</v>
      </c>
      <c r="B93" s="141" t="s">
        <v>3106</v>
      </c>
      <c r="C93" s="22">
        <v>11</v>
      </c>
      <c r="D93" s="22">
        <v>15</v>
      </c>
      <c r="E93" s="36">
        <v>7097.09</v>
      </c>
      <c r="F93" s="62"/>
      <c r="G93" s="61">
        <f t="shared" si="15"/>
        <v>0</v>
      </c>
      <c r="H93" s="36">
        <f t="shared" si="16"/>
        <v>0</v>
      </c>
      <c r="I93" s="24">
        <f t="shared" si="17"/>
        <v>0</v>
      </c>
      <c r="J93" s="202"/>
      <c r="K93" s="26"/>
      <c r="L93" s="26">
        <f>IFERROR((VLOOKUP(K93,tenute!D:E,2,FALSE)),0)</f>
        <v>0</v>
      </c>
      <c r="M93" s="26"/>
      <c r="N93" s="26">
        <f>IFERROR((VLOOKUP(M93,guarnizioni!G:H,2,FALSE)),0)</f>
        <v>0</v>
      </c>
      <c r="O93" s="26"/>
      <c r="P93" s="26">
        <f>IFERROR((VLOOKUP(O93,'IP55'!A:B,2,FALSE)),0)</f>
        <v>0</v>
      </c>
      <c r="Q93" s="26"/>
      <c r="R93" s="26">
        <f>IFERROR((VLOOKUP(Q93,giranti!H:I,2,FALSE)),0)</f>
        <v>0</v>
      </c>
      <c r="S93" s="26"/>
      <c r="T93" s="26">
        <f>IFERROR((VLOOKUP(S93,'IP55'!A:C,3,FALSE)),0)</f>
        <v>0</v>
      </c>
      <c r="U93" s="26">
        <f t="shared" si="10"/>
        <v>7097.09</v>
      </c>
      <c r="V93" s="26">
        <f t="shared" si="14"/>
        <v>0</v>
      </c>
    </row>
    <row r="94" spans="1:22" ht="14.25" customHeight="1" x14ac:dyDescent="0.2">
      <c r="A94" s="141" t="s">
        <v>3131</v>
      </c>
      <c r="B94" s="141" t="s">
        <v>3107</v>
      </c>
      <c r="C94" s="22">
        <v>15</v>
      </c>
      <c r="D94" s="22">
        <v>18.5</v>
      </c>
      <c r="E94" s="36">
        <v>11233.04</v>
      </c>
      <c r="F94" s="62"/>
      <c r="G94" s="61">
        <f t="shared" si="15"/>
        <v>0</v>
      </c>
      <c r="H94" s="36">
        <f t="shared" si="16"/>
        <v>0</v>
      </c>
      <c r="I94" s="24">
        <f t="shared" si="17"/>
        <v>0</v>
      </c>
      <c r="J94" s="202"/>
      <c r="K94" s="26"/>
      <c r="L94" s="26">
        <f>IFERROR((VLOOKUP(K94,tenute!D:E,2,FALSE)),0)</f>
        <v>0</v>
      </c>
      <c r="M94" s="26"/>
      <c r="N94" s="26">
        <f>IFERROR((VLOOKUP(M94,guarnizioni!G:H,2,FALSE)),0)</f>
        <v>0</v>
      </c>
      <c r="O94" s="26"/>
      <c r="P94" s="26">
        <f>IFERROR((VLOOKUP(O94,'IP55'!A:B,2,FALSE)),0)</f>
        <v>0</v>
      </c>
      <c r="Q94" s="26"/>
      <c r="R94" s="26">
        <f>IFERROR((VLOOKUP(Q94,giranti!H:I,2,FALSE)),0)</f>
        <v>0</v>
      </c>
      <c r="S94" s="26"/>
      <c r="T94" s="26">
        <f>IFERROR((VLOOKUP(S94,'IP55'!A:C,3,FALSE)),0)</f>
        <v>0</v>
      </c>
      <c r="U94" s="26">
        <f t="shared" si="10"/>
        <v>11233.04</v>
      </c>
      <c r="V94" s="26">
        <f t="shared" si="14"/>
        <v>0</v>
      </c>
    </row>
    <row r="95" spans="1:22" ht="14.25" customHeight="1" x14ac:dyDescent="0.2">
      <c r="A95" s="141" t="s">
        <v>3132</v>
      </c>
      <c r="B95" s="141" t="s">
        <v>3108</v>
      </c>
      <c r="C95" s="22">
        <v>2.2000000000000002</v>
      </c>
      <c r="D95" s="22">
        <v>3</v>
      </c>
      <c r="E95" s="36">
        <v>3472.53</v>
      </c>
      <c r="F95" s="62"/>
      <c r="G95" s="61">
        <f t="shared" si="15"/>
        <v>0</v>
      </c>
      <c r="H95" s="36">
        <f t="shared" si="16"/>
        <v>0</v>
      </c>
      <c r="I95" s="24">
        <f t="shared" si="17"/>
        <v>0</v>
      </c>
      <c r="J95" s="202"/>
      <c r="K95" s="26"/>
      <c r="L95" s="26">
        <f>IFERROR((VLOOKUP(K95,tenute!D:E,2,FALSE)),0)</f>
        <v>0</v>
      </c>
      <c r="M95" s="26"/>
      <c r="N95" s="26">
        <f>IFERROR((VLOOKUP(M95,guarnizioni!G:H,2,FALSE)),0)</f>
        <v>0</v>
      </c>
      <c r="O95" s="26"/>
      <c r="P95" s="26">
        <f>IFERROR((VLOOKUP(O95,'IP55'!A:B,2,FALSE)),0)</f>
        <v>0</v>
      </c>
      <c r="Q95" s="26"/>
      <c r="R95" s="26">
        <f>IFERROR((VLOOKUP(Q95,giranti!H:I,2,FALSE)),0)</f>
        <v>0</v>
      </c>
      <c r="S95" s="26"/>
      <c r="T95" s="26">
        <f>IFERROR((VLOOKUP(S95,'IP55'!A:C,3,FALSE)),0)</f>
        <v>0</v>
      </c>
      <c r="U95" s="26">
        <f t="shared" si="10"/>
        <v>3472.53</v>
      </c>
      <c r="V95" s="26">
        <f t="shared" si="14"/>
        <v>0</v>
      </c>
    </row>
    <row r="96" spans="1:22" ht="14.25" customHeight="1" x14ac:dyDescent="0.2">
      <c r="A96" s="141" t="s">
        <v>4285</v>
      </c>
      <c r="B96" s="141" t="s">
        <v>4286</v>
      </c>
      <c r="C96" s="22">
        <v>3</v>
      </c>
      <c r="D96" s="22">
        <v>4</v>
      </c>
      <c r="E96" s="36">
        <v>3598.34</v>
      </c>
      <c r="F96" s="62"/>
      <c r="G96" s="61">
        <f t="shared" si="15"/>
        <v>0</v>
      </c>
      <c r="H96" s="36">
        <f t="shared" si="16"/>
        <v>0</v>
      </c>
      <c r="I96" s="24">
        <f t="shared" si="17"/>
        <v>0</v>
      </c>
      <c r="J96" s="202"/>
      <c r="K96" s="26"/>
      <c r="L96" s="26">
        <f>IFERROR((VLOOKUP(K96,tenute!D:E,2,FALSE)),0)</f>
        <v>0</v>
      </c>
      <c r="M96" s="26"/>
      <c r="N96" s="26">
        <f>IFERROR((VLOOKUP(M96,guarnizioni!G:H,2,FALSE)),0)</f>
        <v>0</v>
      </c>
      <c r="O96" s="26"/>
      <c r="P96" s="26">
        <f>IFERROR((VLOOKUP(O96,'IP55'!A:B,2,FALSE)),0)</f>
        <v>0</v>
      </c>
      <c r="Q96" s="26"/>
      <c r="R96" s="26">
        <f>IFERROR((VLOOKUP(Q96,giranti!H:I,2,FALSE)),0)</f>
        <v>0</v>
      </c>
      <c r="S96" s="26"/>
      <c r="T96" s="26">
        <f>IFERROR((VLOOKUP(S96,'IP55'!A:C,3,FALSE)),0)</f>
        <v>0</v>
      </c>
      <c r="U96" s="26">
        <f t="shared" si="10"/>
        <v>3598.34</v>
      </c>
      <c r="V96" s="26">
        <f t="shared" si="14"/>
        <v>0</v>
      </c>
    </row>
    <row r="97" spans="1:22" ht="14.25" customHeight="1" x14ac:dyDescent="0.2">
      <c r="A97" s="141" t="s">
        <v>3133</v>
      </c>
      <c r="B97" s="141" t="s">
        <v>3109</v>
      </c>
      <c r="C97" s="22">
        <v>4</v>
      </c>
      <c r="D97" s="22">
        <v>5.5</v>
      </c>
      <c r="E97" s="36">
        <v>3759.55</v>
      </c>
      <c r="F97" s="62"/>
      <c r="G97" s="61">
        <f t="shared" si="15"/>
        <v>0</v>
      </c>
      <c r="H97" s="36">
        <f t="shared" si="16"/>
        <v>0</v>
      </c>
      <c r="I97" s="24">
        <f t="shared" si="17"/>
        <v>0</v>
      </c>
      <c r="J97" s="202"/>
      <c r="K97" s="26"/>
      <c r="L97" s="26">
        <f>IFERROR((VLOOKUP(K97,tenute!D:E,2,FALSE)),0)</f>
        <v>0</v>
      </c>
      <c r="M97" s="26"/>
      <c r="N97" s="26">
        <f>IFERROR((VLOOKUP(M97,guarnizioni!G:H,2,FALSE)),0)</f>
        <v>0</v>
      </c>
      <c r="O97" s="26"/>
      <c r="P97" s="26">
        <f>IFERROR((VLOOKUP(O97,'IP55'!A:B,2,FALSE)),0)</f>
        <v>0</v>
      </c>
      <c r="Q97" s="26"/>
      <c r="R97" s="26">
        <f>IFERROR((VLOOKUP(Q97,giranti!H:I,2,FALSE)),0)</f>
        <v>0</v>
      </c>
      <c r="S97" s="26"/>
      <c r="T97" s="26">
        <f>IFERROR((VLOOKUP(S97,'IP55'!A:C,3,FALSE)),0)</f>
        <v>0</v>
      </c>
      <c r="U97" s="26">
        <f t="shared" si="10"/>
        <v>3759.55</v>
      </c>
      <c r="V97" s="26">
        <f t="shared" si="14"/>
        <v>0</v>
      </c>
    </row>
    <row r="98" spans="1:22" ht="14.25" customHeight="1" x14ac:dyDescent="0.2">
      <c r="A98" s="141" t="s">
        <v>3134</v>
      </c>
      <c r="B98" s="141" t="s">
        <v>3110</v>
      </c>
      <c r="C98" s="22">
        <v>4</v>
      </c>
      <c r="D98" s="22">
        <v>5.5</v>
      </c>
      <c r="E98" s="36">
        <v>3759.55</v>
      </c>
      <c r="F98" s="62"/>
      <c r="G98" s="61">
        <f t="shared" si="15"/>
        <v>0</v>
      </c>
      <c r="H98" s="36">
        <f t="shared" si="16"/>
        <v>0</v>
      </c>
      <c r="I98" s="24">
        <f t="shared" si="17"/>
        <v>0</v>
      </c>
      <c r="J98" s="202"/>
      <c r="K98" s="26"/>
      <c r="L98" s="26">
        <f>IFERROR((VLOOKUP(K98,tenute!D:E,2,FALSE)),0)</f>
        <v>0</v>
      </c>
      <c r="M98" s="26"/>
      <c r="N98" s="26">
        <f>IFERROR((VLOOKUP(M98,guarnizioni!G:H,2,FALSE)),0)</f>
        <v>0</v>
      </c>
      <c r="O98" s="26"/>
      <c r="P98" s="26">
        <f>IFERROR((VLOOKUP(O98,'IP55'!A:B,2,FALSE)),0)</f>
        <v>0</v>
      </c>
      <c r="Q98" s="26"/>
      <c r="R98" s="26">
        <f>IFERROR((VLOOKUP(Q98,giranti!H:I,2,FALSE)),0)</f>
        <v>0</v>
      </c>
      <c r="S98" s="26"/>
      <c r="T98" s="26">
        <f>IFERROR((VLOOKUP(S98,'IP55'!A:C,3,FALSE)),0)</f>
        <v>0</v>
      </c>
      <c r="U98" s="26">
        <f t="shared" si="10"/>
        <v>3759.55</v>
      </c>
      <c r="V98" s="26">
        <f t="shared" si="14"/>
        <v>0</v>
      </c>
    </row>
    <row r="99" spans="1:22" ht="14.25" customHeight="1" x14ac:dyDescent="0.2">
      <c r="A99" s="141" t="s">
        <v>2781</v>
      </c>
      <c r="B99" s="141" t="s">
        <v>2774</v>
      </c>
      <c r="C99" s="22">
        <v>5.5</v>
      </c>
      <c r="D99" s="22">
        <v>7.5</v>
      </c>
      <c r="E99" s="36">
        <v>4293.7700000000004</v>
      </c>
      <c r="F99" s="62"/>
      <c r="G99" s="61">
        <f t="shared" si="15"/>
        <v>0</v>
      </c>
      <c r="H99" s="36">
        <f t="shared" si="16"/>
        <v>0</v>
      </c>
      <c r="I99" s="24">
        <f t="shared" si="17"/>
        <v>0</v>
      </c>
      <c r="J99" s="202"/>
      <c r="K99" s="26"/>
      <c r="L99" s="26">
        <f>IFERROR((VLOOKUP(K99,tenute!D:E,2,FALSE)),0)</f>
        <v>0</v>
      </c>
      <c r="M99" s="26"/>
      <c r="N99" s="26">
        <f>IFERROR((VLOOKUP(M99,guarnizioni!G:H,2,FALSE)),0)</f>
        <v>0</v>
      </c>
      <c r="O99" s="26"/>
      <c r="P99" s="26">
        <f>IFERROR((VLOOKUP(O99,'IP55'!A:B,2,FALSE)),0)</f>
        <v>0</v>
      </c>
      <c r="Q99" s="26"/>
      <c r="R99" s="26">
        <f>IFERROR((VLOOKUP(Q99,giranti!H:I,2,FALSE)),0)</f>
        <v>0</v>
      </c>
      <c r="S99" s="26"/>
      <c r="T99" s="26">
        <f>IFERROR((VLOOKUP(S99,'IP55'!A:C,3,FALSE)),0)</f>
        <v>0</v>
      </c>
      <c r="U99" s="26">
        <f t="shared" si="10"/>
        <v>4293.7700000000004</v>
      </c>
      <c r="V99" s="26">
        <f t="shared" si="14"/>
        <v>0</v>
      </c>
    </row>
    <row r="100" spans="1:22" ht="14.25" customHeight="1" x14ac:dyDescent="0.2">
      <c r="A100" s="141" t="s">
        <v>2782</v>
      </c>
      <c r="B100" s="141" t="s">
        <v>2775</v>
      </c>
      <c r="C100" s="22">
        <v>7.5</v>
      </c>
      <c r="D100" s="22">
        <v>10</v>
      </c>
      <c r="E100" s="36">
        <v>5712.23</v>
      </c>
      <c r="F100" s="62"/>
      <c r="G100" s="61">
        <f t="shared" si="15"/>
        <v>0</v>
      </c>
      <c r="H100" s="36">
        <f t="shared" si="16"/>
        <v>0</v>
      </c>
      <c r="I100" s="24">
        <f t="shared" si="17"/>
        <v>0</v>
      </c>
      <c r="J100" s="202"/>
      <c r="K100" s="26"/>
      <c r="L100" s="26">
        <f>IFERROR((VLOOKUP(K100,tenute!D:E,2,FALSE)),0)</f>
        <v>0</v>
      </c>
      <c r="M100" s="26"/>
      <c r="N100" s="26">
        <f>IFERROR((VLOOKUP(M100,guarnizioni!G:H,2,FALSE)),0)</f>
        <v>0</v>
      </c>
      <c r="O100" s="26"/>
      <c r="P100" s="26">
        <f>IFERROR((VLOOKUP(O100,'IP55'!A:B,2,FALSE)),0)</f>
        <v>0</v>
      </c>
      <c r="Q100" s="26"/>
      <c r="R100" s="26">
        <f>IFERROR((VLOOKUP(Q100,giranti!H:I,2,FALSE)),0)</f>
        <v>0</v>
      </c>
      <c r="S100" s="26"/>
      <c r="T100" s="26">
        <f>IFERROR((VLOOKUP(S100,'IP55'!A:C,3,FALSE)),0)</f>
        <v>0</v>
      </c>
      <c r="U100" s="26">
        <f t="shared" si="10"/>
        <v>5712.23</v>
      </c>
      <c r="V100" s="26">
        <f t="shared" si="14"/>
        <v>0</v>
      </c>
    </row>
    <row r="101" spans="1:22" ht="14.25" customHeight="1" x14ac:dyDescent="0.2">
      <c r="A101" s="141" t="s">
        <v>2783</v>
      </c>
      <c r="B101" s="141" t="s">
        <v>2776</v>
      </c>
      <c r="C101" s="22">
        <v>9.1999999999999993</v>
      </c>
      <c r="D101" s="22">
        <v>12.5</v>
      </c>
      <c r="E101" s="36">
        <v>6521.49</v>
      </c>
      <c r="F101" s="62"/>
      <c r="G101" s="61">
        <f t="shared" si="15"/>
        <v>0</v>
      </c>
      <c r="H101" s="36">
        <f t="shared" si="16"/>
        <v>0</v>
      </c>
      <c r="I101" s="24">
        <f t="shared" si="17"/>
        <v>0</v>
      </c>
      <c r="J101" s="202"/>
      <c r="K101" s="26"/>
      <c r="L101" s="26">
        <f>IFERROR((VLOOKUP(K101,tenute!D:E,2,FALSE)),0)</f>
        <v>0</v>
      </c>
      <c r="M101" s="26"/>
      <c r="N101" s="26">
        <f>IFERROR((VLOOKUP(M101,guarnizioni!G:H,2,FALSE)),0)</f>
        <v>0</v>
      </c>
      <c r="O101" s="26"/>
      <c r="P101" s="26">
        <f>IFERROR((VLOOKUP(O101,'IP55'!A:B,2,FALSE)),0)</f>
        <v>0</v>
      </c>
      <c r="Q101" s="26"/>
      <c r="R101" s="26">
        <f>IFERROR((VLOOKUP(Q101,giranti!H:I,2,FALSE)),0)</f>
        <v>0</v>
      </c>
      <c r="S101" s="26"/>
      <c r="T101" s="26">
        <f>IFERROR((VLOOKUP(S101,'IP55'!A:C,3,FALSE)),0)</f>
        <v>0</v>
      </c>
      <c r="U101" s="26">
        <f t="shared" si="10"/>
        <v>6521.49</v>
      </c>
      <c r="V101" s="26">
        <f t="shared" si="14"/>
        <v>0</v>
      </c>
    </row>
    <row r="102" spans="1:22" ht="14.25" customHeight="1" x14ac:dyDescent="0.2">
      <c r="A102" s="141" t="s">
        <v>3135</v>
      </c>
      <c r="B102" s="141" t="s">
        <v>3111</v>
      </c>
      <c r="C102" s="22">
        <v>11</v>
      </c>
      <c r="D102" s="22">
        <v>15</v>
      </c>
      <c r="E102" s="36">
        <v>6841.06</v>
      </c>
      <c r="F102" s="62"/>
      <c r="G102" s="61">
        <f t="shared" si="15"/>
        <v>0</v>
      </c>
      <c r="H102" s="36">
        <f t="shared" si="16"/>
        <v>0</v>
      </c>
      <c r="I102" s="24">
        <f t="shared" si="17"/>
        <v>0</v>
      </c>
      <c r="J102" s="202"/>
      <c r="K102" s="26"/>
      <c r="L102" s="26">
        <f>IFERROR((VLOOKUP(K102,tenute!D:E,2,FALSE)),0)</f>
        <v>0</v>
      </c>
      <c r="M102" s="26"/>
      <c r="N102" s="26">
        <f>IFERROR((VLOOKUP(M102,guarnizioni!G:H,2,FALSE)),0)</f>
        <v>0</v>
      </c>
      <c r="O102" s="26"/>
      <c r="P102" s="26">
        <f>IFERROR((VLOOKUP(O102,'IP55'!A:B,2,FALSE)),0)</f>
        <v>0</v>
      </c>
      <c r="Q102" s="26"/>
      <c r="R102" s="26">
        <f>IFERROR((VLOOKUP(Q102,giranti!H:I,2,FALSE)),0)</f>
        <v>0</v>
      </c>
      <c r="S102" s="26"/>
      <c r="T102" s="26">
        <f>IFERROR((VLOOKUP(S102,'IP55'!A:C,3,FALSE)),0)</f>
        <v>0</v>
      </c>
      <c r="U102" s="26">
        <f t="shared" si="10"/>
        <v>6841.06</v>
      </c>
      <c r="V102" s="26">
        <f t="shared" si="14"/>
        <v>0</v>
      </c>
    </row>
    <row r="103" spans="1:22" ht="14.25" customHeight="1" x14ac:dyDescent="0.2">
      <c r="A103" s="141" t="s">
        <v>3136</v>
      </c>
      <c r="B103" s="141" t="s">
        <v>3112</v>
      </c>
      <c r="C103" s="22">
        <v>15</v>
      </c>
      <c r="D103" s="22">
        <v>20</v>
      </c>
      <c r="E103" s="36">
        <v>10973.05</v>
      </c>
      <c r="F103" s="62"/>
      <c r="G103" s="61">
        <f>IF(F103="",IF($I$8="","",$I$8),F103)</f>
        <v>0</v>
      </c>
      <c r="H103" s="36">
        <f>ROUND(E103*(G103),2)</f>
        <v>0</v>
      </c>
      <c r="I103" s="24">
        <f>H103*$I$10</f>
        <v>0</v>
      </c>
      <c r="J103" s="202"/>
      <c r="K103" s="26"/>
      <c r="L103" s="26">
        <f>IFERROR((VLOOKUP(K103,tenute!D:E,2,FALSE)),0)</f>
        <v>0</v>
      </c>
      <c r="M103" s="26"/>
      <c r="N103" s="26">
        <f>IFERROR((VLOOKUP(M103,guarnizioni!G:H,2,FALSE)),0)</f>
        <v>0</v>
      </c>
      <c r="O103" s="26"/>
      <c r="P103" s="26">
        <f>IFERROR((VLOOKUP(O103,'IP55'!A:B,2,FALSE)),0)</f>
        <v>0</v>
      </c>
      <c r="Q103" s="26"/>
      <c r="R103" s="26">
        <f>IFERROR((VLOOKUP(Q103,giranti!H:I,2,FALSE)),0)</f>
        <v>0</v>
      </c>
      <c r="S103" s="26"/>
      <c r="T103" s="26">
        <f>IFERROR((VLOOKUP(S103,'IP55'!A:C,3,FALSE)),0)</f>
        <v>0</v>
      </c>
      <c r="U103" s="26">
        <f t="shared" si="10"/>
        <v>10973.05</v>
      </c>
      <c r="V103" s="26">
        <f t="shared" si="14"/>
        <v>0</v>
      </c>
    </row>
    <row r="104" spans="1:22" ht="14.25" customHeight="1" x14ac:dyDescent="0.2">
      <c r="A104" s="141" t="s">
        <v>3137</v>
      </c>
      <c r="B104" s="141" t="s">
        <v>3113</v>
      </c>
      <c r="C104" s="22">
        <v>11</v>
      </c>
      <c r="D104" s="22">
        <v>15</v>
      </c>
      <c r="E104" s="36">
        <v>7164.59</v>
      </c>
      <c r="F104" s="62"/>
      <c r="G104" s="61">
        <f>IF(F104="",IF($I$8="","",$I$8),F104)</f>
        <v>0</v>
      </c>
      <c r="H104" s="36">
        <f>ROUND(E104*(G104),2)</f>
        <v>0</v>
      </c>
      <c r="I104" s="24">
        <f>H104*$I$10</f>
        <v>0</v>
      </c>
      <c r="J104" s="202"/>
      <c r="K104" s="26"/>
      <c r="L104" s="26">
        <f>IFERROR((VLOOKUP(K104,tenute!D:E,2,FALSE)),0)</f>
        <v>0</v>
      </c>
      <c r="M104" s="26"/>
      <c r="N104" s="26">
        <f>IFERROR((VLOOKUP(M104,guarnizioni!G:H,2,FALSE)),0)</f>
        <v>0</v>
      </c>
      <c r="O104" s="26"/>
      <c r="P104" s="26">
        <f>IFERROR((VLOOKUP(O104,'IP55'!A:B,2,FALSE)),0)</f>
        <v>0</v>
      </c>
      <c r="Q104" s="26"/>
      <c r="R104" s="26">
        <f>IFERROR((VLOOKUP(Q104,giranti!H:I,2,FALSE)),0)</f>
        <v>0</v>
      </c>
      <c r="S104" s="26"/>
      <c r="T104" s="26">
        <f>IFERROR((VLOOKUP(S104,'IP55'!A:C,3,FALSE)),0)</f>
        <v>0</v>
      </c>
      <c r="U104" s="26">
        <f t="shared" si="10"/>
        <v>7164.59</v>
      </c>
      <c r="V104" s="26">
        <f t="shared" si="14"/>
        <v>0</v>
      </c>
    </row>
    <row r="105" spans="1:22" ht="14.25" customHeight="1" x14ac:dyDescent="0.2">
      <c r="A105" s="141" t="s">
        <v>3138</v>
      </c>
      <c r="B105" s="141" t="s">
        <v>3114</v>
      </c>
      <c r="C105" s="22">
        <v>15</v>
      </c>
      <c r="D105" s="22">
        <v>20</v>
      </c>
      <c r="E105" s="36">
        <v>11292.54</v>
      </c>
      <c r="F105" s="62"/>
      <c r="G105" s="61">
        <f>IF(F105="",IF($I$8="","",$I$8),F105)</f>
        <v>0</v>
      </c>
      <c r="H105" s="36">
        <f>ROUND(E105*(G105),2)</f>
        <v>0</v>
      </c>
      <c r="I105" s="24">
        <f>H105*$I$10</f>
        <v>0</v>
      </c>
      <c r="J105" s="202"/>
      <c r="K105" s="26"/>
      <c r="L105" s="26">
        <f>IFERROR((VLOOKUP(K105,tenute!D:E,2,FALSE)),0)</f>
        <v>0</v>
      </c>
      <c r="M105" s="26"/>
      <c r="N105" s="26">
        <f>IFERROR((VLOOKUP(M105,guarnizioni!G:H,2,FALSE)),0)</f>
        <v>0</v>
      </c>
      <c r="O105" s="26"/>
      <c r="P105" s="26">
        <f>IFERROR((VLOOKUP(O105,'IP55'!A:B,2,FALSE)),0)</f>
        <v>0</v>
      </c>
      <c r="Q105" s="26"/>
      <c r="R105" s="26">
        <f>IFERROR((VLOOKUP(Q105,giranti!H:I,2,FALSE)),0)</f>
        <v>0</v>
      </c>
      <c r="S105" s="26"/>
      <c r="T105" s="26">
        <f>IFERROR((VLOOKUP(S105,'IP55'!A:C,3,FALSE)),0)</f>
        <v>0</v>
      </c>
      <c r="U105" s="26">
        <f t="shared" si="10"/>
        <v>11292.54</v>
      </c>
      <c r="V105" s="26">
        <f t="shared" si="14"/>
        <v>0</v>
      </c>
    </row>
    <row r="106" spans="1:22" ht="14.25" customHeight="1" x14ac:dyDescent="0.2">
      <c r="A106" s="141" t="s">
        <v>8427</v>
      </c>
      <c r="B106" s="141" t="s">
        <v>8428</v>
      </c>
      <c r="C106" s="22">
        <v>18.5</v>
      </c>
      <c r="D106" s="22">
        <v>25</v>
      </c>
      <c r="E106" s="36">
        <v>12154.534</v>
      </c>
      <c r="F106" s="62"/>
      <c r="G106" s="61">
        <f>IF(F106="",IF($I$8="","",$I$8),F106)</f>
        <v>0</v>
      </c>
      <c r="H106" s="36">
        <f>ROUND(E106*(G106),2)</f>
        <v>0</v>
      </c>
      <c r="I106" s="24">
        <f>H106*$I$10</f>
        <v>0</v>
      </c>
      <c r="J106" s="202"/>
      <c r="K106" s="26"/>
      <c r="L106" s="26">
        <f>IFERROR((VLOOKUP(K106,tenute!D:E,2,FALSE)),0)</f>
        <v>0</v>
      </c>
      <c r="M106" s="26"/>
      <c r="N106" s="26">
        <f>IFERROR((VLOOKUP(M106,guarnizioni!G:H,2,FALSE)),0)</f>
        <v>0</v>
      </c>
      <c r="O106" s="26"/>
      <c r="P106" s="26">
        <f>IFERROR((VLOOKUP(O106,'IP55'!A:B,2,FALSE)),0)</f>
        <v>0</v>
      </c>
      <c r="Q106" s="26"/>
      <c r="R106" s="26">
        <f>IFERROR((VLOOKUP(Q106,giranti!H:I,2,FALSE)),0)</f>
        <v>0</v>
      </c>
      <c r="S106" s="26"/>
      <c r="T106" s="26">
        <f>IFERROR((VLOOKUP(S106,'IP55'!A:C,3,FALSE)),0)</f>
        <v>0</v>
      </c>
      <c r="U106" s="26">
        <f t="shared" si="10"/>
        <v>12154.534</v>
      </c>
      <c r="V106" s="26">
        <f t="shared" si="14"/>
        <v>0</v>
      </c>
    </row>
    <row r="107" spans="1:22" s="172" customFormat="1" ht="14.25" customHeight="1" x14ac:dyDescent="0.25">
      <c r="B107" s="172" t="s">
        <v>4539</v>
      </c>
      <c r="E107" s="179"/>
      <c r="G107" s="198"/>
      <c r="I107" s="163"/>
      <c r="J107" s="200"/>
    </row>
    <row r="108" spans="1:22" ht="14.25" customHeight="1" x14ac:dyDescent="0.2">
      <c r="A108" s="142" t="s">
        <v>2784</v>
      </c>
      <c r="B108" s="142" t="s">
        <v>2768</v>
      </c>
      <c r="C108" s="22">
        <v>0.45</v>
      </c>
      <c r="D108" s="22">
        <v>0.6</v>
      </c>
      <c r="E108" s="36">
        <v>3739.04</v>
      </c>
      <c r="F108" s="62"/>
      <c r="G108" s="61">
        <f>IF(F108="",IF($I$8="","",$I$8),F108)</f>
        <v>0</v>
      </c>
      <c r="H108" s="36">
        <f>ROUND(E108*(G108),2)</f>
        <v>0</v>
      </c>
      <c r="I108" s="24">
        <f>H108*$I$10</f>
        <v>0</v>
      </c>
      <c r="K108" s="26"/>
      <c r="L108" s="26">
        <f>IFERROR((VLOOKUP(K108,tenute!D:E,2,FALSE)),0)</f>
        <v>0</v>
      </c>
      <c r="M108" s="26"/>
      <c r="N108" s="26">
        <f>IFERROR((VLOOKUP(M108,guarnizioni!G:H,2,FALSE)),0)</f>
        <v>0</v>
      </c>
      <c r="O108" s="26"/>
      <c r="P108" s="26">
        <f>IFERROR((VLOOKUP(O108,'IP55'!A:B,2,FALSE)),0)</f>
        <v>0</v>
      </c>
      <c r="Q108" s="26"/>
      <c r="R108" s="26">
        <f>IFERROR((VLOOKUP(Q108,giranti!H:I,2,FALSE)),0)</f>
        <v>0</v>
      </c>
      <c r="S108" s="26"/>
      <c r="T108" s="26">
        <f>IFERROR((VLOOKUP(S108,'IP55'!A:C,3,FALSE)),0)</f>
        <v>0</v>
      </c>
      <c r="U108" s="26">
        <f t="shared" ref="U108:U155" si="18">E108+L108+N108+P108+R108+T108</f>
        <v>3739.04</v>
      </c>
      <c r="V108" s="26">
        <f>U108*$I$8</f>
        <v>0</v>
      </c>
    </row>
    <row r="109" spans="1:22" ht="14.25" customHeight="1" x14ac:dyDescent="0.2">
      <c r="A109" s="142" t="s">
        <v>3140</v>
      </c>
      <c r="B109" s="142" t="s">
        <v>3090</v>
      </c>
      <c r="C109" s="22">
        <v>0.75</v>
      </c>
      <c r="D109" s="22">
        <v>1</v>
      </c>
      <c r="E109" s="36">
        <v>3797.01</v>
      </c>
      <c r="F109" s="62"/>
      <c r="G109" s="61">
        <f t="shared" ref="G109:G141" si="19">IF(F109="",IF($I$8="","",$I$8),F109)</f>
        <v>0</v>
      </c>
      <c r="H109" s="36">
        <f t="shared" ref="H109:H141" si="20">ROUND(E109*(G109),2)</f>
        <v>0</v>
      </c>
      <c r="I109" s="24">
        <f t="shared" ref="I109:I141" si="21">H109*$I$10</f>
        <v>0</v>
      </c>
      <c r="K109" s="26"/>
      <c r="L109" s="26">
        <f>IFERROR((VLOOKUP(K109,tenute!D:E,2,FALSE)),0)</f>
        <v>0</v>
      </c>
      <c r="M109" s="26"/>
      <c r="N109" s="26">
        <f>IFERROR((VLOOKUP(M109,guarnizioni!G:H,2,FALSE)),0)</f>
        <v>0</v>
      </c>
      <c r="O109" s="26"/>
      <c r="P109" s="26">
        <f>IFERROR((VLOOKUP(O109,'IP55'!A:B,2,FALSE)),0)</f>
        <v>0</v>
      </c>
      <c r="Q109" s="26"/>
      <c r="R109" s="26">
        <f>IFERROR((VLOOKUP(Q109,giranti!H:I,2,FALSE)),0)</f>
        <v>0</v>
      </c>
      <c r="S109" s="26"/>
      <c r="T109" s="26">
        <f>IFERROR((VLOOKUP(S109,'IP55'!A:C,3,FALSE)),0)</f>
        <v>0</v>
      </c>
      <c r="U109" s="26">
        <f t="shared" si="18"/>
        <v>3797.01</v>
      </c>
      <c r="V109" s="26">
        <f t="shared" ref="V109:V155" si="22">U109*$I$8</f>
        <v>0</v>
      </c>
    </row>
    <row r="110" spans="1:22" ht="14.25" customHeight="1" x14ac:dyDescent="0.2">
      <c r="A110" s="142" t="s">
        <v>3141</v>
      </c>
      <c r="B110" s="142" t="s">
        <v>3091</v>
      </c>
      <c r="C110" s="22">
        <v>1.1000000000000001</v>
      </c>
      <c r="D110" s="22">
        <v>1.5</v>
      </c>
      <c r="E110" s="36">
        <v>3739.55</v>
      </c>
      <c r="F110" s="62"/>
      <c r="G110" s="61">
        <f t="shared" si="19"/>
        <v>0</v>
      </c>
      <c r="H110" s="36">
        <f t="shared" si="20"/>
        <v>0</v>
      </c>
      <c r="I110" s="24">
        <f t="shared" si="21"/>
        <v>0</v>
      </c>
      <c r="K110" s="63"/>
      <c r="L110" s="26">
        <f>IFERROR((VLOOKUP(K110,tenute!D:E,2,FALSE)),0)</f>
        <v>0</v>
      </c>
      <c r="M110" s="26"/>
      <c r="N110" s="26">
        <f>IFERROR((VLOOKUP(M110,guarnizioni!G:H,2,FALSE)),0)</f>
        <v>0</v>
      </c>
      <c r="O110" s="26"/>
      <c r="P110" s="26">
        <f>IFERROR((VLOOKUP(O110,'IP55'!A:B,2,FALSE)),0)</f>
        <v>0</v>
      </c>
      <c r="Q110" s="26"/>
      <c r="R110" s="26">
        <f>IFERROR((VLOOKUP(Q110,giranti!H:I,2,FALSE)),0)</f>
        <v>0</v>
      </c>
      <c r="S110" s="26"/>
      <c r="T110" s="26">
        <f>IFERROR((VLOOKUP(S110,'IP55'!A:C,3,FALSE)),0)</f>
        <v>0</v>
      </c>
      <c r="U110" s="26">
        <f t="shared" si="18"/>
        <v>3739.55</v>
      </c>
      <c r="V110" s="26">
        <f t="shared" si="22"/>
        <v>0</v>
      </c>
    </row>
    <row r="111" spans="1:22" ht="14.25" customHeight="1" x14ac:dyDescent="0.2">
      <c r="A111" s="142" t="s">
        <v>3142</v>
      </c>
      <c r="B111" s="142" t="s">
        <v>3092</v>
      </c>
      <c r="C111" s="22">
        <v>1.5</v>
      </c>
      <c r="D111" s="22">
        <v>2</v>
      </c>
      <c r="E111" s="36">
        <v>3805.51</v>
      </c>
      <c r="F111" s="62"/>
      <c r="G111" s="61">
        <f t="shared" si="19"/>
        <v>0</v>
      </c>
      <c r="H111" s="36">
        <f t="shared" si="20"/>
        <v>0</v>
      </c>
      <c r="I111" s="24">
        <f t="shared" si="21"/>
        <v>0</v>
      </c>
      <c r="K111" s="26"/>
      <c r="L111" s="26">
        <f>IFERROR((VLOOKUP(K111,tenute!D:E,2,FALSE)),0)</f>
        <v>0</v>
      </c>
      <c r="M111" s="26"/>
      <c r="N111" s="26">
        <f>IFERROR((VLOOKUP(M111,guarnizioni!G:H,2,FALSE)),0)</f>
        <v>0</v>
      </c>
      <c r="O111" s="26"/>
      <c r="P111" s="26">
        <f>IFERROR((VLOOKUP(O111,'IP55'!A:B,2,FALSE)),0)</f>
        <v>0</v>
      </c>
      <c r="Q111" s="26"/>
      <c r="R111" s="26">
        <f>IFERROR((VLOOKUP(Q111,giranti!H:I,2,FALSE)),0)</f>
        <v>0</v>
      </c>
      <c r="S111" s="26"/>
      <c r="T111" s="26">
        <f>IFERROR((VLOOKUP(S111,'IP55'!A:C,3,FALSE)),0)</f>
        <v>0</v>
      </c>
      <c r="U111" s="26">
        <f t="shared" si="18"/>
        <v>3805.51</v>
      </c>
      <c r="V111" s="26">
        <f t="shared" si="22"/>
        <v>0</v>
      </c>
    </row>
    <row r="112" spans="1:22" ht="14.25" customHeight="1" x14ac:dyDescent="0.2">
      <c r="A112" s="142" t="s">
        <v>3143</v>
      </c>
      <c r="B112" s="142" t="s">
        <v>3093</v>
      </c>
      <c r="C112" s="22">
        <v>2.2000000000000002</v>
      </c>
      <c r="D112" s="22">
        <v>3</v>
      </c>
      <c r="E112" s="36">
        <v>4359.8500000000004</v>
      </c>
      <c r="F112" s="62"/>
      <c r="G112" s="61">
        <f t="shared" si="19"/>
        <v>0</v>
      </c>
      <c r="H112" s="36">
        <f t="shared" si="20"/>
        <v>0</v>
      </c>
      <c r="I112" s="24">
        <f t="shared" si="21"/>
        <v>0</v>
      </c>
      <c r="K112" s="26"/>
      <c r="L112" s="26">
        <f>IFERROR((VLOOKUP(K112,tenute!D:E,2,FALSE)),0)</f>
        <v>0</v>
      </c>
      <c r="M112" s="26"/>
      <c r="N112" s="26">
        <f>IFERROR((VLOOKUP(M112,guarnizioni!G:H,2,FALSE)),0)</f>
        <v>0</v>
      </c>
      <c r="O112" s="26"/>
      <c r="P112" s="26">
        <f>IFERROR((VLOOKUP(O112,'IP55'!A:B,2,FALSE)),0)</f>
        <v>0</v>
      </c>
      <c r="Q112" s="26"/>
      <c r="R112" s="26">
        <f>IFERROR((VLOOKUP(Q112,giranti!H:I,2,FALSE)),0)</f>
        <v>0</v>
      </c>
      <c r="S112" s="26"/>
      <c r="T112" s="26">
        <f>IFERROR((VLOOKUP(S112,'IP55'!A:C,3,FALSE)),0)</f>
        <v>0</v>
      </c>
      <c r="U112" s="26">
        <f t="shared" si="18"/>
        <v>4359.8500000000004</v>
      </c>
      <c r="V112" s="26">
        <f t="shared" si="22"/>
        <v>0</v>
      </c>
    </row>
    <row r="113" spans="1:22" ht="14.25" customHeight="1" x14ac:dyDescent="0.2">
      <c r="A113" s="142" t="s">
        <v>4287</v>
      </c>
      <c r="B113" s="142" t="s">
        <v>4280</v>
      </c>
      <c r="C113" s="22">
        <v>3</v>
      </c>
      <c r="D113" s="22">
        <v>4</v>
      </c>
      <c r="E113" s="36">
        <v>4483.5200000000004</v>
      </c>
      <c r="F113" s="62"/>
      <c r="G113" s="61">
        <f t="shared" si="19"/>
        <v>0</v>
      </c>
      <c r="H113" s="36">
        <f t="shared" si="20"/>
        <v>0</v>
      </c>
      <c r="I113" s="24">
        <f t="shared" si="21"/>
        <v>0</v>
      </c>
      <c r="K113" s="26"/>
      <c r="L113" s="26">
        <f>IFERROR((VLOOKUP(K113,tenute!D:E,2,FALSE)),0)</f>
        <v>0</v>
      </c>
      <c r="M113" s="26"/>
      <c r="N113" s="26">
        <f>IFERROR((VLOOKUP(M113,guarnizioni!G:H,2,FALSE)),0)</f>
        <v>0</v>
      </c>
      <c r="O113" s="26"/>
      <c r="P113" s="26">
        <f>IFERROR((VLOOKUP(O113,'IP55'!A:B,2,FALSE)),0)</f>
        <v>0</v>
      </c>
      <c r="Q113" s="26"/>
      <c r="R113" s="26">
        <f>IFERROR((VLOOKUP(Q113,giranti!H:I,2,FALSE)),0)</f>
        <v>0</v>
      </c>
      <c r="S113" s="26"/>
      <c r="T113" s="26">
        <f>IFERROR((VLOOKUP(S113,'IP55'!A:C,3,FALSE)),0)</f>
        <v>0</v>
      </c>
      <c r="U113" s="26">
        <f t="shared" si="18"/>
        <v>4483.5200000000004</v>
      </c>
      <c r="V113" s="26">
        <f t="shared" si="22"/>
        <v>0</v>
      </c>
    </row>
    <row r="114" spans="1:22" ht="14.25" customHeight="1" x14ac:dyDescent="0.2">
      <c r="A114" s="142" t="s">
        <v>3144</v>
      </c>
      <c r="B114" s="142" t="s">
        <v>3094</v>
      </c>
      <c r="C114" s="22">
        <v>4</v>
      </c>
      <c r="D114" s="22">
        <v>5.5</v>
      </c>
      <c r="E114" s="36">
        <v>4646.76</v>
      </c>
      <c r="F114" s="62"/>
      <c r="G114" s="61">
        <f t="shared" si="19"/>
        <v>0</v>
      </c>
      <c r="H114" s="36">
        <f t="shared" si="20"/>
        <v>0</v>
      </c>
      <c r="I114" s="24">
        <f t="shared" si="21"/>
        <v>0</v>
      </c>
      <c r="K114" s="26"/>
      <c r="L114" s="26">
        <f>IFERROR((VLOOKUP(K114,tenute!D:E,2,FALSE)),0)</f>
        <v>0</v>
      </c>
      <c r="M114" s="26"/>
      <c r="N114" s="26">
        <f>IFERROR((VLOOKUP(M114,guarnizioni!G:H,2,FALSE)),0)</f>
        <v>0</v>
      </c>
      <c r="O114" s="26"/>
      <c r="P114" s="26">
        <f>IFERROR((VLOOKUP(O114,'IP55'!A:B,2,FALSE)),0)</f>
        <v>0</v>
      </c>
      <c r="Q114" s="26"/>
      <c r="R114" s="26">
        <f>IFERROR((VLOOKUP(Q114,giranti!H:I,2,FALSE)),0)</f>
        <v>0</v>
      </c>
      <c r="S114" s="26"/>
      <c r="T114" s="26">
        <f>IFERROR((VLOOKUP(S114,'IP55'!A:C,3,FALSE)),0)</f>
        <v>0</v>
      </c>
      <c r="U114" s="26">
        <f t="shared" si="18"/>
        <v>4646.76</v>
      </c>
      <c r="V114" s="26">
        <f t="shared" si="22"/>
        <v>0</v>
      </c>
    </row>
    <row r="115" spans="1:22" ht="14.25" customHeight="1" x14ac:dyDescent="0.2">
      <c r="A115" s="142" t="s">
        <v>2785</v>
      </c>
      <c r="B115" s="142" t="s">
        <v>2770</v>
      </c>
      <c r="C115" s="22">
        <v>0.75</v>
      </c>
      <c r="D115" s="22">
        <v>1</v>
      </c>
      <c r="E115" s="36">
        <v>3816.57</v>
      </c>
      <c r="F115" s="62"/>
      <c r="G115" s="61">
        <f t="shared" si="19"/>
        <v>0</v>
      </c>
      <c r="H115" s="36">
        <f t="shared" si="20"/>
        <v>0</v>
      </c>
      <c r="I115" s="24">
        <f t="shared" si="21"/>
        <v>0</v>
      </c>
      <c r="K115" s="26"/>
      <c r="L115" s="26">
        <f>IFERROR((VLOOKUP(K115,tenute!D:E,2,FALSE)),0)</f>
        <v>0</v>
      </c>
      <c r="M115" s="26"/>
      <c r="N115" s="26">
        <f>IFERROR((VLOOKUP(M115,guarnizioni!G:H,2,FALSE)),0)</f>
        <v>0</v>
      </c>
      <c r="O115" s="26"/>
      <c r="P115" s="26">
        <f>IFERROR((VLOOKUP(O115,'IP55'!A:B,2,FALSE)),0)</f>
        <v>0</v>
      </c>
      <c r="Q115" s="26"/>
      <c r="R115" s="26">
        <f>IFERROR((VLOOKUP(Q115,giranti!H:I,2,FALSE)),0)</f>
        <v>0</v>
      </c>
      <c r="S115" s="26"/>
      <c r="T115" s="26">
        <f>IFERROR((VLOOKUP(S115,'IP55'!A:C,3,FALSE)),0)</f>
        <v>0</v>
      </c>
      <c r="U115" s="26">
        <f t="shared" si="18"/>
        <v>3816.57</v>
      </c>
      <c r="V115" s="26">
        <f t="shared" si="22"/>
        <v>0</v>
      </c>
    </row>
    <row r="116" spans="1:22" ht="14.25" customHeight="1" x14ac:dyDescent="0.2">
      <c r="A116" s="142" t="s">
        <v>3145</v>
      </c>
      <c r="B116" s="142" t="s">
        <v>3095</v>
      </c>
      <c r="C116" s="22">
        <v>1.1000000000000001</v>
      </c>
      <c r="D116" s="22">
        <v>1.5</v>
      </c>
      <c r="E116" s="36">
        <v>3830.18</v>
      </c>
      <c r="F116" s="62"/>
      <c r="G116" s="61">
        <f t="shared" si="19"/>
        <v>0</v>
      </c>
      <c r="H116" s="36">
        <f t="shared" si="20"/>
        <v>0</v>
      </c>
      <c r="I116" s="24">
        <f t="shared" si="21"/>
        <v>0</v>
      </c>
      <c r="K116" s="26"/>
      <c r="L116" s="26">
        <f>IFERROR((VLOOKUP(K116,tenute!D:E,2,FALSE)),0)</f>
        <v>0</v>
      </c>
      <c r="M116" s="26"/>
      <c r="N116" s="26">
        <f>IFERROR((VLOOKUP(M116,guarnizioni!G:H,2,FALSE)),0)</f>
        <v>0</v>
      </c>
      <c r="O116" s="26"/>
      <c r="P116" s="26">
        <f>IFERROR((VLOOKUP(O116,'IP55'!A:B,2,FALSE)),0)</f>
        <v>0</v>
      </c>
      <c r="Q116" s="26"/>
      <c r="R116" s="26">
        <f>IFERROR((VLOOKUP(Q116,giranti!H:I,2,FALSE)),0)</f>
        <v>0</v>
      </c>
      <c r="S116" s="26"/>
      <c r="T116" s="26">
        <f>IFERROR((VLOOKUP(S116,'IP55'!A:C,3,FALSE)),0)</f>
        <v>0</v>
      </c>
      <c r="U116" s="26">
        <f t="shared" si="18"/>
        <v>3830.18</v>
      </c>
      <c r="V116" s="26">
        <f t="shared" si="22"/>
        <v>0</v>
      </c>
    </row>
    <row r="117" spans="1:22" ht="14.25" customHeight="1" x14ac:dyDescent="0.2">
      <c r="A117" s="142" t="s">
        <v>3146</v>
      </c>
      <c r="B117" s="142" t="s">
        <v>3096</v>
      </c>
      <c r="C117" s="22">
        <v>1.5</v>
      </c>
      <c r="D117" s="22">
        <v>2</v>
      </c>
      <c r="E117" s="36">
        <v>3906.61</v>
      </c>
      <c r="F117" s="62"/>
      <c r="G117" s="61">
        <f t="shared" si="19"/>
        <v>0</v>
      </c>
      <c r="H117" s="36">
        <f t="shared" si="20"/>
        <v>0</v>
      </c>
      <c r="I117" s="24">
        <f t="shared" si="21"/>
        <v>0</v>
      </c>
      <c r="K117" s="26"/>
      <c r="L117" s="26">
        <f>IFERROR((VLOOKUP(K117,tenute!D:E,2,FALSE)),0)</f>
        <v>0</v>
      </c>
      <c r="M117" s="26"/>
      <c r="N117" s="26">
        <f>IFERROR((VLOOKUP(M117,guarnizioni!G:H,2,FALSE)),0)</f>
        <v>0</v>
      </c>
      <c r="O117" s="26"/>
      <c r="P117" s="26">
        <f>IFERROR((VLOOKUP(O117,'IP55'!A:B,2,FALSE)),0)</f>
        <v>0</v>
      </c>
      <c r="Q117" s="26"/>
      <c r="R117" s="26">
        <f>IFERROR((VLOOKUP(Q117,giranti!H:I,2,FALSE)),0)</f>
        <v>0</v>
      </c>
      <c r="S117" s="26"/>
      <c r="T117" s="26">
        <f>IFERROR((VLOOKUP(S117,'IP55'!A:C,3,FALSE)),0)</f>
        <v>0</v>
      </c>
      <c r="U117" s="26">
        <f t="shared" si="18"/>
        <v>3906.61</v>
      </c>
      <c r="V117" s="26">
        <f t="shared" si="22"/>
        <v>0</v>
      </c>
    </row>
    <row r="118" spans="1:22" ht="14.25" customHeight="1" x14ac:dyDescent="0.2">
      <c r="A118" s="142" t="s">
        <v>3147</v>
      </c>
      <c r="B118" s="142" t="s">
        <v>3097</v>
      </c>
      <c r="C118" s="22">
        <v>1.5</v>
      </c>
      <c r="D118" s="22">
        <v>2</v>
      </c>
      <c r="E118" s="36">
        <v>3955.86</v>
      </c>
      <c r="F118" s="62"/>
      <c r="G118" s="61">
        <f t="shared" si="19"/>
        <v>0</v>
      </c>
      <c r="H118" s="36">
        <f t="shared" si="20"/>
        <v>0</v>
      </c>
      <c r="I118" s="24">
        <f t="shared" si="21"/>
        <v>0</v>
      </c>
      <c r="K118" s="26"/>
      <c r="L118" s="26">
        <f>IFERROR((VLOOKUP(K118,tenute!D:E,2,FALSE)),0)</f>
        <v>0</v>
      </c>
      <c r="M118" s="26"/>
      <c r="N118" s="26">
        <f>IFERROR((VLOOKUP(M118,guarnizioni!G:H,2,FALSE)),0)</f>
        <v>0</v>
      </c>
      <c r="O118" s="26"/>
      <c r="P118" s="26">
        <f>IFERROR((VLOOKUP(O118,'IP55'!A:B,2,FALSE)),0)</f>
        <v>0</v>
      </c>
      <c r="Q118" s="26"/>
      <c r="R118" s="26">
        <f>IFERROR((VLOOKUP(Q118,giranti!H:I,2,FALSE)),0)</f>
        <v>0</v>
      </c>
      <c r="S118" s="26"/>
      <c r="T118" s="26">
        <f>IFERROR((VLOOKUP(S118,'IP55'!A:C,3,FALSE)),0)</f>
        <v>0</v>
      </c>
      <c r="U118" s="26">
        <f t="shared" si="18"/>
        <v>3955.86</v>
      </c>
      <c r="V118" s="26">
        <f t="shared" si="22"/>
        <v>0</v>
      </c>
    </row>
    <row r="119" spans="1:22" ht="14.25" customHeight="1" x14ac:dyDescent="0.2">
      <c r="A119" s="142" t="s">
        <v>3148</v>
      </c>
      <c r="B119" s="142" t="s">
        <v>3098</v>
      </c>
      <c r="C119" s="22">
        <v>2.2000000000000002</v>
      </c>
      <c r="D119" s="22">
        <v>3</v>
      </c>
      <c r="E119" s="36">
        <v>4319.24</v>
      </c>
      <c r="F119" s="62"/>
      <c r="G119" s="61">
        <f t="shared" si="19"/>
        <v>0</v>
      </c>
      <c r="H119" s="36">
        <f t="shared" si="20"/>
        <v>0</v>
      </c>
      <c r="I119" s="24">
        <f t="shared" si="21"/>
        <v>0</v>
      </c>
      <c r="K119" s="26"/>
      <c r="L119" s="26">
        <f>IFERROR((VLOOKUP(K119,tenute!D:E,2,FALSE)),0)</f>
        <v>0</v>
      </c>
      <c r="M119" s="26"/>
      <c r="N119" s="26">
        <f>IFERROR((VLOOKUP(M119,guarnizioni!G:H,2,FALSE)),0)</f>
        <v>0</v>
      </c>
      <c r="O119" s="26"/>
      <c r="P119" s="26">
        <f>IFERROR((VLOOKUP(O119,'IP55'!A:B,2,FALSE)),0)</f>
        <v>0</v>
      </c>
      <c r="Q119" s="26"/>
      <c r="R119" s="26">
        <f>IFERROR((VLOOKUP(Q119,giranti!H:I,2,FALSE)),0)</f>
        <v>0</v>
      </c>
      <c r="S119" s="26"/>
      <c r="T119" s="26">
        <f>IFERROR((VLOOKUP(S119,'IP55'!A:C,3,FALSE)),0)</f>
        <v>0</v>
      </c>
      <c r="U119" s="26">
        <f t="shared" si="18"/>
        <v>4319.24</v>
      </c>
      <c r="V119" s="26">
        <f t="shared" si="22"/>
        <v>0</v>
      </c>
    </row>
    <row r="120" spans="1:22" ht="14.25" customHeight="1" x14ac:dyDescent="0.2">
      <c r="A120" s="142" t="s">
        <v>4288</v>
      </c>
      <c r="B120" s="142" t="s">
        <v>4282</v>
      </c>
      <c r="C120" s="22">
        <v>3</v>
      </c>
      <c r="D120" s="22">
        <v>4</v>
      </c>
      <c r="E120" s="36">
        <v>4531.54</v>
      </c>
      <c r="F120" s="62"/>
      <c r="G120" s="61">
        <f t="shared" si="19"/>
        <v>0</v>
      </c>
      <c r="H120" s="36">
        <f t="shared" si="20"/>
        <v>0</v>
      </c>
      <c r="I120" s="24">
        <f t="shared" si="21"/>
        <v>0</v>
      </c>
      <c r="K120" s="26"/>
      <c r="L120" s="26">
        <f>IFERROR((VLOOKUP(K120,tenute!D:E,2,FALSE)),0)</f>
        <v>0</v>
      </c>
      <c r="M120" s="26"/>
      <c r="N120" s="26">
        <f>IFERROR((VLOOKUP(M120,guarnizioni!G:H,2,FALSE)),0)</f>
        <v>0</v>
      </c>
      <c r="O120" s="26"/>
      <c r="P120" s="26">
        <f>IFERROR((VLOOKUP(O120,'IP55'!A:B,2,FALSE)),0)</f>
        <v>0</v>
      </c>
      <c r="Q120" s="26"/>
      <c r="R120" s="26">
        <f>IFERROR((VLOOKUP(Q120,giranti!H:I,2,FALSE)),0)</f>
        <v>0</v>
      </c>
      <c r="S120" s="26"/>
      <c r="T120" s="26">
        <f>IFERROR((VLOOKUP(S120,'IP55'!A:C,3,FALSE)),0)</f>
        <v>0</v>
      </c>
      <c r="U120" s="26">
        <f t="shared" si="18"/>
        <v>4531.54</v>
      </c>
      <c r="V120" s="26">
        <f t="shared" si="22"/>
        <v>0</v>
      </c>
    </row>
    <row r="121" spans="1:22" ht="14.25" customHeight="1" x14ac:dyDescent="0.2">
      <c r="A121" s="142" t="s">
        <v>3149</v>
      </c>
      <c r="B121" s="142" t="s">
        <v>3099</v>
      </c>
      <c r="C121" s="22">
        <v>4</v>
      </c>
      <c r="D121" s="22">
        <v>5.5</v>
      </c>
      <c r="E121" s="36">
        <v>4694.59</v>
      </c>
      <c r="F121" s="62"/>
      <c r="G121" s="61">
        <f t="shared" si="19"/>
        <v>0</v>
      </c>
      <c r="H121" s="36">
        <f t="shared" si="20"/>
        <v>0</v>
      </c>
      <c r="I121" s="24">
        <f t="shared" si="21"/>
        <v>0</v>
      </c>
      <c r="K121" s="26"/>
      <c r="L121" s="26">
        <f>IFERROR((VLOOKUP(K121,tenute!D:E,2,FALSE)),0)</f>
        <v>0</v>
      </c>
      <c r="M121" s="26"/>
      <c r="N121" s="26">
        <f>IFERROR((VLOOKUP(M121,guarnizioni!G:H,2,FALSE)),0)</f>
        <v>0</v>
      </c>
      <c r="O121" s="26"/>
      <c r="P121" s="26">
        <f>IFERROR((VLOOKUP(O121,'IP55'!A:B,2,FALSE)),0)</f>
        <v>0</v>
      </c>
      <c r="Q121" s="26"/>
      <c r="R121" s="26">
        <f>IFERROR((VLOOKUP(Q121,giranti!H:I,2,FALSE)),0)</f>
        <v>0</v>
      </c>
      <c r="S121" s="26"/>
      <c r="T121" s="26">
        <f>IFERROR((VLOOKUP(S121,'IP55'!A:C,3,FALSE)),0)</f>
        <v>0</v>
      </c>
      <c r="U121" s="26">
        <f t="shared" si="18"/>
        <v>4694.59</v>
      </c>
      <c r="V121" s="26">
        <f t="shared" si="22"/>
        <v>0</v>
      </c>
    </row>
    <row r="122" spans="1:22" ht="14.25" customHeight="1" x14ac:dyDescent="0.2">
      <c r="A122" s="142" t="s">
        <v>3150</v>
      </c>
      <c r="B122" s="142" t="s">
        <v>3100</v>
      </c>
      <c r="C122" s="22">
        <v>1.1000000000000001</v>
      </c>
      <c r="D122" s="22">
        <v>1.5</v>
      </c>
      <c r="E122" s="36">
        <v>3871.03</v>
      </c>
      <c r="F122" s="62"/>
      <c r="G122" s="61">
        <f t="shared" si="19"/>
        <v>0</v>
      </c>
      <c r="H122" s="36">
        <f t="shared" si="20"/>
        <v>0</v>
      </c>
      <c r="I122" s="24">
        <f t="shared" si="21"/>
        <v>0</v>
      </c>
      <c r="K122" s="26"/>
      <c r="L122" s="26">
        <f>IFERROR((VLOOKUP(K122,tenute!D:E,2,FALSE)),0)</f>
        <v>0</v>
      </c>
      <c r="M122" s="26"/>
      <c r="N122" s="26">
        <f>IFERROR((VLOOKUP(M122,guarnizioni!G:H,2,FALSE)),0)</f>
        <v>0</v>
      </c>
      <c r="O122" s="26"/>
      <c r="P122" s="26">
        <f>IFERROR((VLOOKUP(O122,'IP55'!A:B,2,FALSE)),0)</f>
        <v>0</v>
      </c>
      <c r="Q122" s="26"/>
      <c r="R122" s="26">
        <f>IFERROR((VLOOKUP(Q122,giranti!H:I,2,FALSE)),0)</f>
        <v>0</v>
      </c>
      <c r="S122" s="26"/>
      <c r="T122" s="26">
        <f>IFERROR((VLOOKUP(S122,'IP55'!A:C,3,FALSE)),0)</f>
        <v>0</v>
      </c>
      <c r="U122" s="26">
        <f t="shared" si="18"/>
        <v>3871.03</v>
      </c>
      <c r="V122" s="26">
        <f t="shared" si="22"/>
        <v>0</v>
      </c>
    </row>
    <row r="123" spans="1:22" ht="14.25" customHeight="1" x14ac:dyDescent="0.2">
      <c r="A123" s="142" t="s">
        <v>3151</v>
      </c>
      <c r="B123" s="142" t="s">
        <v>3101</v>
      </c>
      <c r="C123" s="22">
        <v>1.5</v>
      </c>
      <c r="D123" s="22">
        <v>2</v>
      </c>
      <c r="E123" s="36">
        <v>3949.69</v>
      </c>
      <c r="F123" s="62"/>
      <c r="G123" s="61">
        <f t="shared" si="19"/>
        <v>0</v>
      </c>
      <c r="H123" s="36">
        <f t="shared" si="20"/>
        <v>0</v>
      </c>
      <c r="I123" s="24">
        <f t="shared" si="21"/>
        <v>0</v>
      </c>
      <c r="K123" s="26"/>
      <c r="L123" s="26">
        <f>IFERROR((VLOOKUP(K123,tenute!D:E,2,FALSE)),0)</f>
        <v>0</v>
      </c>
      <c r="M123" s="26"/>
      <c r="N123" s="26">
        <f>IFERROR((VLOOKUP(M123,guarnizioni!G:H,2,FALSE)),0)</f>
        <v>0</v>
      </c>
      <c r="O123" s="26"/>
      <c r="P123" s="26">
        <f>IFERROR((VLOOKUP(O123,'IP55'!A:B,2,FALSE)),0)</f>
        <v>0</v>
      </c>
      <c r="Q123" s="26"/>
      <c r="R123" s="26">
        <f>IFERROR((VLOOKUP(Q123,giranti!H:I,2,FALSE)),0)</f>
        <v>0</v>
      </c>
      <c r="S123" s="26"/>
      <c r="T123" s="26">
        <f>IFERROR((VLOOKUP(S123,'IP55'!A:C,3,FALSE)),0)</f>
        <v>0</v>
      </c>
      <c r="U123" s="26">
        <f t="shared" si="18"/>
        <v>3949.69</v>
      </c>
      <c r="V123" s="26">
        <f t="shared" si="22"/>
        <v>0</v>
      </c>
    </row>
    <row r="124" spans="1:22" ht="14.25" customHeight="1" x14ac:dyDescent="0.2">
      <c r="A124" s="142" t="s">
        <v>3152</v>
      </c>
      <c r="B124" s="142" t="s">
        <v>3102</v>
      </c>
      <c r="C124" s="22">
        <v>2.2000000000000002</v>
      </c>
      <c r="D124" s="22">
        <v>3</v>
      </c>
      <c r="E124" s="36">
        <v>4263.79</v>
      </c>
      <c r="F124" s="62"/>
      <c r="G124" s="61">
        <f t="shared" si="19"/>
        <v>0</v>
      </c>
      <c r="H124" s="36">
        <f t="shared" si="20"/>
        <v>0</v>
      </c>
      <c r="I124" s="24">
        <f t="shared" si="21"/>
        <v>0</v>
      </c>
      <c r="K124" s="26"/>
      <c r="L124" s="26">
        <f>IFERROR((VLOOKUP(K124,tenute!D:E,2,FALSE)),0)</f>
        <v>0</v>
      </c>
      <c r="M124" s="26"/>
      <c r="N124" s="26">
        <f>IFERROR((VLOOKUP(M124,guarnizioni!G:H,2,FALSE)),0)</f>
        <v>0</v>
      </c>
      <c r="O124" s="26"/>
      <c r="P124" s="26">
        <f>IFERROR((VLOOKUP(O124,'IP55'!A:B,2,FALSE)),0)</f>
        <v>0</v>
      </c>
      <c r="Q124" s="26"/>
      <c r="R124" s="26">
        <f>IFERROR((VLOOKUP(Q124,giranti!H:I,2,FALSE)),0)</f>
        <v>0</v>
      </c>
      <c r="S124" s="26"/>
      <c r="T124" s="26">
        <f>IFERROR((VLOOKUP(S124,'IP55'!A:C,3,FALSE)),0)</f>
        <v>0</v>
      </c>
      <c r="U124" s="26">
        <f t="shared" si="18"/>
        <v>4263.79</v>
      </c>
      <c r="V124" s="26">
        <f t="shared" si="22"/>
        <v>0</v>
      </c>
    </row>
    <row r="125" spans="1:22" ht="14.25" customHeight="1" x14ac:dyDescent="0.2">
      <c r="A125" s="142" t="s">
        <v>3153</v>
      </c>
      <c r="B125" s="142" t="s">
        <v>3103</v>
      </c>
      <c r="C125" s="22">
        <v>2.2000000000000002</v>
      </c>
      <c r="D125" s="22">
        <v>3</v>
      </c>
      <c r="E125" s="36">
        <v>4350.3100000000004</v>
      </c>
      <c r="F125" s="62"/>
      <c r="G125" s="61">
        <f t="shared" si="19"/>
        <v>0</v>
      </c>
      <c r="H125" s="36">
        <f t="shared" si="20"/>
        <v>0</v>
      </c>
      <c r="I125" s="24">
        <f t="shared" si="21"/>
        <v>0</v>
      </c>
      <c r="K125" s="26"/>
      <c r="L125" s="26">
        <f>IFERROR((VLOOKUP(K125,tenute!D:E,2,FALSE)),0)</f>
        <v>0</v>
      </c>
      <c r="M125" s="26"/>
      <c r="N125" s="26">
        <f>IFERROR((VLOOKUP(M125,guarnizioni!G:H,2,FALSE)),0)</f>
        <v>0</v>
      </c>
      <c r="O125" s="26"/>
      <c r="P125" s="26">
        <f>IFERROR((VLOOKUP(O125,'IP55'!A:B,2,FALSE)),0)</f>
        <v>0</v>
      </c>
      <c r="Q125" s="26"/>
      <c r="R125" s="26">
        <f>IFERROR((VLOOKUP(Q125,giranti!H:I,2,FALSE)),0)</f>
        <v>0</v>
      </c>
      <c r="S125" s="26"/>
      <c r="T125" s="26">
        <f>IFERROR((VLOOKUP(S125,'IP55'!A:C,3,FALSE)),0)</f>
        <v>0</v>
      </c>
      <c r="U125" s="26">
        <f t="shared" si="18"/>
        <v>4350.3100000000004</v>
      </c>
      <c r="V125" s="26">
        <f t="shared" si="22"/>
        <v>0</v>
      </c>
    </row>
    <row r="126" spans="1:22" ht="14.25" customHeight="1" x14ac:dyDescent="0.2">
      <c r="A126" s="142" t="s">
        <v>4289</v>
      </c>
      <c r="B126" s="142" t="s">
        <v>4284</v>
      </c>
      <c r="C126" s="22">
        <v>3</v>
      </c>
      <c r="D126" s="22">
        <v>4</v>
      </c>
      <c r="E126" s="36">
        <v>4474.1400000000003</v>
      </c>
      <c r="F126" s="62"/>
      <c r="G126" s="61">
        <f t="shared" si="19"/>
        <v>0</v>
      </c>
      <c r="H126" s="36">
        <f t="shared" si="20"/>
        <v>0</v>
      </c>
      <c r="I126" s="24">
        <f t="shared" si="21"/>
        <v>0</v>
      </c>
      <c r="K126" s="26"/>
      <c r="L126" s="26">
        <f>IFERROR((VLOOKUP(K126,tenute!D:E,2,FALSE)),0)</f>
        <v>0</v>
      </c>
      <c r="M126" s="26"/>
      <c r="N126" s="26">
        <f>IFERROR((VLOOKUP(M126,guarnizioni!G:H,2,FALSE)),0)</f>
        <v>0</v>
      </c>
      <c r="O126" s="26"/>
      <c r="P126" s="26">
        <f>IFERROR((VLOOKUP(O126,'IP55'!A:B,2,FALSE)),0)</f>
        <v>0</v>
      </c>
      <c r="Q126" s="26"/>
      <c r="R126" s="26">
        <f>IFERROR((VLOOKUP(Q126,giranti!H:I,2,FALSE)),0)</f>
        <v>0</v>
      </c>
      <c r="S126" s="26"/>
      <c r="T126" s="26">
        <f>IFERROR((VLOOKUP(S126,'IP55'!A:C,3,FALSE)),0)</f>
        <v>0</v>
      </c>
      <c r="U126" s="26">
        <f t="shared" si="18"/>
        <v>4474.1400000000003</v>
      </c>
      <c r="V126" s="26">
        <f t="shared" si="22"/>
        <v>0</v>
      </c>
    </row>
    <row r="127" spans="1:22" ht="14.25" customHeight="1" x14ac:dyDescent="0.2">
      <c r="A127" s="142" t="s">
        <v>3154</v>
      </c>
      <c r="B127" s="142" t="s">
        <v>3104</v>
      </c>
      <c r="C127" s="22">
        <v>4</v>
      </c>
      <c r="D127" s="22">
        <v>5.5</v>
      </c>
      <c r="E127" s="36">
        <v>4666.7700000000004</v>
      </c>
      <c r="F127" s="62"/>
      <c r="G127" s="61">
        <f t="shared" si="19"/>
        <v>0</v>
      </c>
      <c r="H127" s="36">
        <f t="shared" si="20"/>
        <v>0</v>
      </c>
      <c r="I127" s="24">
        <f t="shared" si="21"/>
        <v>0</v>
      </c>
      <c r="K127" s="26"/>
      <c r="L127" s="26">
        <f>IFERROR((VLOOKUP(K127,tenute!D:E,2,FALSE)),0)</f>
        <v>0</v>
      </c>
      <c r="M127" s="26"/>
      <c r="N127" s="26">
        <f>IFERROR((VLOOKUP(M127,guarnizioni!G:H,2,FALSE)),0)</f>
        <v>0</v>
      </c>
      <c r="O127" s="26"/>
      <c r="P127" s="26">
        <f>IFERROR((VLOOKUP(O127,'IP55'!A:B,2,FALSE)),0)</f>
        <v>0</v>
      </c>
      <c r="Q127" s="26"/>
      <c r="R127" s="26">
        <f>IFERROR((VLOOKUP(Q127,giranti!H:I,2,FALSE)),0)</f>
        <v>0</v>
      </c>
      <c r="S127" s="26"/>
      <c r="T127" s="26">
        <f>IFERROR((VLOOKUP(S127,'IP55'!A:C,3,FALSE)),0)</f>
        <v>0</v>
      </c>
      <c r="U127" s="26">
        <f t="shared" si="18"/>
        <v>4666.7700000000004</v>
      </c>
      <c r="V127" s="26">
        <f t="shared" si="22"/>
        <v>0</v>
      </c>
    </row>
    <row r="128" spans="1:22" ht="14.25" customHeight="1" x14ac:dyDescent="0.2">
      <c r="A128" s="142" t="s">
        <v>3155</v>
      </c>
      <c r="B128" s="142" t="s">
        <v>3105</v>
      </c>
      <c r="C128" s="22">
        <v>4</v>
      </c>
      <c r="D128" s="22">
        <v>5.5</v>
      </c>
      <c r="E128" s="36">
        <v>4740.37</v>
      </c>
      <c r="F128" s="62"/>
      <c r="G128" s="61">
        <f t="shared" si="19"/>
        <v>0</v>
      </c>
      <c r="H128" s="36">
        <f t="shared" si="20"/>
        <v>0</v>
      </c>
      <c r="I128" s="24">
        <f t="shared" si="21"/>
        <v>0</v>
      </c>
      <c r="K128" s="26"/>
      <c r="L128" s="26">
        <f>IFERROR((VLOOKUP(K128,tenute!D:E,2,FALSE)),0)</f>
        <v>0</v>
      </c>
      <c r="M128" s="26"/>
      <c r="N128" s="26">
        <f>IFERROR((VLOOKUP(M128,guarnizioni!G:H,2,FALSE)),0)</f>
        <v>0</v>
      </c>
      <c r="O128" s="26"/>
      <c r="P128" s="26">
        <f>IFERROR((VLOOKUP(O128,'IP55'!A:B,2,FALSE)),0)</f>
        <v>0</v>
      </c>
      <c r="Q128" s="26"/>
      <c r="R128" s="26">
        <f>IFERROR((VLOOKUP(Q128,giranti!H:I,2,FALSE)),0)</f>
        <v>0</v>
      </c>
      <c r="S128" s="26"/>
      <c r="T128" s="26">
        <f>IFERROR((VLOOKUP(S128,'IP55'!A:C,3,FALSE)),0)</f>
        <v>0</v>
      </c>
      <c r="U128" s="26">
        <f t="shared" si="18"/>
        <v>4740.37</v>
      </c>
      <c r="V128" s="26">
        <f t="shared" si="22"/>
        <v>0</v>
      </c>
    </row>
    <row r="129" spans="1:22" ht="14.25" customHeight="1" x14ac:dyDescent="0.2">
      <c r="A129" s="142" t="s">
        <v>2786</v>
      </c>
      <c r="B129" s="142" t="s">
        <v>2771</v>
      </c>
      <c r="C129" s="22">
        <v>5.5</v>
      </c>
      <c r="D129" s="22">
        <v>7.5</v>
      </c>
      <c r="E129" s="36">
        <v>5224.4799999999996</v>
      </c>
      <c r="F129" s="62"/>
      <c r="G129" s="61">
        <f t="shared" si="19"/>
        <v>0</v>
      </c>
      <c r="H129" s="36">
        <f t="shared" si="20"/>
        <v>0</v>
      </c>
      <c r="I129" s="24">
        <f t="shared" si="21"/>
        <v>0</v>
      </c>
      <c r="K129" s="26"/>
      <c r="L129" s="26">
        <f>IFERROR((VLOOKUP(K129,tenute!D:E,2,FALSE)),0)</f>
        <v>0</v>
      </c>
      <c r="M129" s="26"/>
      <c r="N129" s="26">
        <f>IFERROR((VLOOKUP(M129,guarnizioni!G:H,2,FALSE)),0)</f>
        <v>0</v>
      </c>
      <c r="O129" s="26"/>
      <c r="P129" s="26">
        <f>IFERROR((VLOOKUP(O129,'IP55'!A:B,2,FALSE)),0)</f>
        <v>0</v>
      </c>
      <c r="Q129" s="26"/>
      <c r="R129" s="26">
        <f>IFERROR((VLOOKUP(Q129,giranti!H:I,2,FALSE)),0)</f>
        <v>0</v>
      </c>
      <c r="S129" s="26"/>
      <c r="T129" s="26">
        <f>IFERROR((VLOOKUP(S129,'IP55'!A:C,3,FALSE)),0)</f>
        <v>0</v>
      </c>
      <c r="U129" s="26">
        <f t="shared" si="18"/>
        <v>5224.4799999999996</v>
      </c>
      <c r="V129" s="26">
        <f t="shared" si="22"/>
        <v>0</v>
      </c>
    </row>
    <row r="130" spans="1:22" ht="14.25" customHeight="1" x14ac:dyDescent="0.2">
      <c r="A130" s="142" t="s">
        <v>2787</v>
      </c>
      <c r="B130" s="142" t="s">
        <v>2772</v>
      </c>
      <c r="C130" s="22">
        <v>7.5</v>
      </c>
      <c r="D130" s="22">
        <v>10</v>
      </c>
      <c r="E130" s="36">
        <v>6673.82</v>
      </c>
      <c r="F130" s="62"/>
      <c r="G130" s="61">
        <f t="shared" si="19"/>
        <v>0</v>
      </c>
      <c r="H130" s="36">
        <f t="shared" si="20"/>
        <v>0</v>
      </c>
      <c r="I130" s="24">
        <f t="shared" si="21"/>
        <v>0</v>
      </c>
      <c r="K130" s="26"/>
      <c r="L130" s="26">
        <f>IFERROR((VLOOKUP(K130,tenute!D:E,2,FALSE)),0)</f>
        <v>0</v>
      </c>
      <c r="M130" s="26"/>
      <c r="N130" s="26">
        <f>IFERROR((VLOOKUP(M130,guarnizioni!G:H,2,FALSE)),0)</f>
        <v>0</v>
      </c>
      <c r="O130" s="26"/>
      <c r="P130" s="26">
        <f>IFERROR((VLOOKUP(O130,'IP55'!A:B,2,FALSE)),0)</f>
        <v>0</v>
      </c>
      <c r="Q130" s="26"/>
      <c r="R130" s="26">
        <f>IFERROR((VLOOKUP(Q130,giranti!H:I,2,FALSE)),0)</f>
        <v>0</v>
      </c>
      <c r="S130" s="26"/>
      <c r="T130" s="26">
        <f>IFERROR((VLOOKUP(S130,'IP55'!A:C,3,FALSE)),0)</f>
        <v>0</v>
      </c>
      <c r="U130" s="26">
        <f t="shared" si="18"/>
        <v>6673.82</v>
      </c>
      <c r="V130" s="26">
        <f t="shared" si="22"/>
        <v>0</v>
      </c>
    </row>
    <row r="131" spans="1:22" ht="14.25" customHeight="1" x14ac:dyDescent="0.2">
      <c r="A131" s="142" t="s">
        <v>2788</v>
      </c>
      <c r="B131" s="142" t="s">
        <v>2773</v>
      </c>
      <c r="C131" s="22">
        <v>9.1999999999999993</v>
      </c>
      <c r="D131" s="22">
        <v>12.5</v>
      </c>
      <c r="E131" s="36">
        <v>7690.69</v>
      </c>
      <c r="F131" s="62"/>
      <c r="G131" s="61">
        <f t="shared" si="19"/>
        <v>0</v>
      </c>
      <c r="H131" s="36">
        <f t="shared" si="20"/>
        <v>0</v>
      </c>
      <c r="I131" s="24">
        <f t="shared" si="21"/>
        <v>0</v>
      </c>
      <c r="K131" s="26"/>
      <c r="L131" s="26">
        <f>IFERROR((VLOOKUP(K131,tenute!D:E,2,FALSE)),0)</f>
        <v>0</v>
      </c>
      <c r="M131" s="26"/>
      <c r="N131" s="26">
        <f>IFERROR((VLOOKUP(M131,guarnizioni!G:H,2,FALSE)),0)</f>
        <v>0</v>
      </c>
      <c r="O131" s="26"/>
      <c r="P131" s="26">
        <f>IFERROR((VLOOKUP(O131,'IP55'!A:B,2,FALSE)),0)</f>
        <v>0</v>
      </c>
      <c r="Q131" s="26"/>
      <c r="R131" s="26">
        <f>IFERROR((VLOOKUP(Q131,giranti!H:I,2,FALSE)),0)</f>
        <v>0</v>
      </c>
      <c r="S131" s="26"/>
      <c r="T131" s="26">
        <f>IFERROR((VLOOKUP(S131,'IP55'!A:C,3,FALSE)),0)</f>
        <v>0</v>
      </c>
      <c r="U131" s="26">
        <f t="shared" si="18"/>
        <v>7690.69</v>
      </c>
      <c r="V131" s="26">
        <f t="shared" si="22"/>
        <v>0</v>
      </c>
    </row>
    <row r="132" spans="1:22" ht="14.25" customHeight="1" x14ac:dyDescent="0.2">
      <c r="A132" s="142" t="s">
        <v>3156</v>
      </c>
      <c r="B132" s="142" t="s">
        <v>3106</v>
      </c>
      <c r="C132" s="22">
        <v>11</v>
      </c>
      <c r="D132" s="22">
        <v>15</v>
      </c>
      <c r="E132" s="36">
        <v>8012.22</v>
      </c>
      <c r="F132" s="62"/>
      <c r="G132" s="61">
        <f t="shared" si="19"/>
        <v>0</v>
      </c>
      <c r="H132" s="36">
        <f t="shared" si="20"/>
        <v>0</v>
      </c>
      <c r="I132" s="24">
        <f t="shared" si="21"/>
        <v>0</v>
      </c>
      <c r="K132" s="26"/>
      <c r="L132" s="26">
        <f>IFERROR((VLOOKUP(K132,tenute!D:E,2,FALSE)),0)</f>
        <v>0</v>
      </c>
      <c r="M132" s="26"/>
      <c r="N132" s="26">
        <f>IFERROR((VLOOKUP(M132,guarnizioni!G:H,2,FALSE)),0)</f>
        <v>0</v>
      </c>
      <c r="O132" s="26"/>
      <c r="P132" s="26">
        <f>IFERROR((VLOOKUP(O132,'IP55'!A:B,2,FALSE)),0)</f>
        <v>0</v>
      </c>
      <c r="Q132" s="26"/>
      <c r="R132" s="26">
        <f>IFERROR((VLOOKUP(Q132,giranti!H:I,2,FALSE)),0)</f>
        <v>0</v>
      </c>
      <c r="S132" s="26"/>
      <c r="T132" s="26">
        <f>IFERROR((VLOOKUP(S132,'IP55'!A:C,3,FALSE)),0)</f>
        <v>0</v>
      </c>
      <c r="U132" s="26">
        <f t="shared" si="18"/>
        <v>8012.22</v>
      </c>
      <c r="V132" s="26">
        <f t="shared" si="22"/>
        <v>0</v>
      </c>
    </row>
    <row r="133" spans="1:22" ht="14.25" customHeight="1" x14ac:dyDescent="0.2">
      <c r="A133" s="142" t="s">
        <v>3157</v>
      </c>
      <c r="B133" s="142" t="s">
        <v>3107</v>
      </c>
      <c r="C133" s="22">
        <v>15</v>
      </c>
      <c r="D133" s="22">
        <v>18.5</v>
      </c>
      <c r="E133" s="36">
        <v>12148.14</v>
      </c>
      <c r="F133" s="62"/>
      <c r="G133" s="61">
        <f t="shared" si="19"/>
        <v>0</v>
      </c>
      <c r="H133" s="36">
        <f t="shared" si="20"/>
        <v>0</v>
      </c>
      <c r="I133" s="24">
        <f t="shared" si="21"/>
        <v>0</v>
      </c>
      <c r="K133" s="26"/>
      <c r="L133" s="26">
        <f>IFERROR((VLOOKUP(K133,tenute!D:E,2,FALSE)),0)</f>
        <v>0</v>
      </c>
      <c r="M133" s="26"/>
      <c r="N133" s="26">
        <f>IFERROR((VLOOKUP(M133,guarnizioni!G:H,2,FALSE)),0)</f>
        <v>0</v>
      </c>
      <c r="O133" s="26"/>
      <c r="P133" s="26">
        <f>IFERROR((VLOOKUP(O133,'IP55'!A:B,2,FALSE)),0)</f>
        <v>0</v>
      </c>
      <c r="Q133" s="26"/>
      <c r="R133" s="26">
        <f>IFERROR((VLOOKUP(Q133,giranti!H:I,2,FALSE)),0)</f>
        <v>0</v>
      </c>
      <c r="S133" s="26"/>
      <c r="T133" s="26">
        <f>IFERROR((VLOOKUP(S133,'IP55'!A:C,3,FALSE)),0)</f>
        <v>0</v>
      </c>
      <c r="U133" s="26">
        <f t="shared" si="18"/>
        <v>12148.14</v>
      </c>
      <c r="V133" s="26">
        <f t="shared" si="22"/>
        <v>0</v>
      </c>
    </row>
    <row r="134" spans="1:22" ht="14.25" customHeight="1" x14ac:dyDescent="0.2">
      <c r="A134" s="142" t="s">
        <v>3158</v>
      </c>
      <c r="B134" s="142" t="s">
        <v>3108</v>
      </c>
      <c r="C134" s="22">
        <v>2.2000000000000002</v>
      </c>
      <c r="D134" s="22">
        <v>3</v>
      </c>
      <c r="E134" s="36">
        <v>4387.6499999999996</v>
      </c>
      <c r="F134" s="62"/>
      <c r="G134" s="61">
        <f t="shared" si="19"/>
        <v>0</v>
      </c>
      <c r="H134" s="36">
        <f t="shared" si="20"/>
        <v>0</v>
      </c>
      <c r="I134" s="24">
        <f t="shared" si="21"/>
        <v>0</v>
      </c>
      <c r="K134" s="26"/>
      <c r="L134" s="26">
        <f>IFERROR((VLOOKUP(K134,tenute!D:E,2,FALSE)),0)</f>
        <v>0</v>
      </c>
      <c r="M134" s="26"/>
      <c r="N134" s="26">
        <f>IFERROR((VLOOKUP(M134,guarnizioni!G:H,2,FALSE)),0)</f>
        <v>0</v>
      </c>
      <c r="O134" s="26"/>
      <c r="P134" s="26">
        <f>IFERROR((VLOOKUP(O134,'IP55'!A:B,2,FALSE)),0)</f>
        <v>0</v>
      </c>
      <c r="Q134" s="26"/>
      <c r="R134" s="26">
        <f>IFERROR((VLOOKUP(Q134,giranti!H:I,2,FALSE)),0)</f>
        <v>0</v>
      </c>
      <c r="S134" s="26"/>
      <c r="T134" s="26">
        <f>IFERROR((VLOOKUP(S134,'IP55'!A:C,3,FALSE)),0)</f>
        <v>0</v>
      </c>
      <c r="U134" s="26">
        <f t="shared" si="18"/>
        <v>4387.6499999999996</v>
      </c>
      <c r="V134" s="26">
        <f t="shared" si="22"/>
        <v>0</v>
      </c>
    </row>
    <row r="135" spans="1:22" ht="14.25" customHeight="1" x14ac:dyDescent="0.2">
      <c r="A135" s="142" t="s">
        <v>4290</v>
      </c>
      <c r="B135" s="142" t="s">
        <v>4286</v>
      </c>
      <c r="C135" s="22">
        <v>3</v>
      </c>
      <c r="D135" s="22">
        <v>4</v>
      </c>
      <c r="E135" s="36">
        <v>4513.46</v>
      </c>
      <c r="F135" s="62"/>
      <c r="G135" s="61">
        <f t="shared" si="19"/>
        <v>0</v>
      </c>
      <c r="H135" s="36">
        <f t="shared" si="20"/>
        <v>0</v>
      </c>
      <c r="I135" s="24">
        <f t="shared" si="21"/>
        <v>0</v>
      </c>
      <c r="K135" s="26"/>
      <c r="L135" s="26">
        <f>IFERROR((VLOOKUP(K135,tenute!D:E,2,FALSE)),0)</f>
        <v>0</v>
      </c>
      <c r="M135" s="26"/>
      <c r="N135" s="26">
        <f>IFERROR((VLOOKUP(M135,guarnizioni!G:H,2,FALSE)),0)</f>
        <v>0</v>
      </c>
      <c r="O135" s="26"/>
      <c r="P135" s="26">
        <f>IFERROR((VLOOKUP(O135,'IP55'!A:B,2,FALSE)),0)</f>
        <v>0</v>
      </c>
      <c r="Q135" s="26"/>
      <c r="R135" s="26">
        <f>IFERROR((VLOOKUP(Q135,giranti!H:I,2,FALSE)),0)</f>
        <v>0</v>
      </c>
      <c r="S135" s="26"/>
      <c r="T135" s="26">
        <f>IFERROR((VLOOKUP(S135,'IP55'!A:C,3,FALSE)),0)</f>
        <v>0</v>
      </c>
      <c r="U135" s="26">
        <f t="shared" si="18"/>
        <v>4513.46</v>
      </c>
      <c r="V135" s="26">
        <f t="shared" si="22"/>
        <v>0</v>
      </c>
    </row>
    <row r="136" spans="1:22" ht="14.25" customHeight="1" x14ac:dyDescent="0.2">
      <c r="A136" s="142" t="s">
        <v>3159</v>
      </c>
      <c r="B136" s="142" t="s">
        <v>3109</v>
      </c>
      <c r="C136" s="22">
        <v>4</v>
      </c>
      <c r="D136" s="22">
        <v>5.5</v>
      </c>
      <c r="E136" s="36">
        <v>4674.67</v>
      </c>
      <c r="F136" s="62"/>
      <c r="G136" s="61">
        <f t="shared" si="19"/>
        <v>0</v>
      </c>
      <c r="H136" s="36">
        <f t="shared" si="20"/>
        <v>0</v>
      </c>
      <c r="I136" s="24">
        <f t="shared" si="21"/>
        <v>0</v>
      </c>
      <c r="K136" s="26"/>
      <c r="L136" s="26">
        <f>IFERROR((VLOOKUP(K136,tenute!D:E,2,FALSE)),0)</f>
        <v>0</v>
      </c>
      <c r="M136" s="26"/>
      <c r="N136" s="26">
        <f>IFERROR((VLOOKUP(M136,guarnizioni!G:H,2,FALSE)),0)</f>
        <v>0</v>
      </c>
      <c r="O136" s="26"/>
      <c r="P136" s="26">
        <f>IFERROR((VLOOKUP(O136,'IP55'!A:B,2,FALSE)),0)</f>
        <v>0</v>
      </c>
      <c r="Q136" s="26"/>
      <c r="R136" s="26">
        <f>IFERROR((VLOOKUP(Q136,giranti!H:I,2,FALSE)),0)</f>
        <v>0</v>
      </c>
      <c r="S136" s="26"/>
      <c r="T136" s="26">
        <f>IFERROR((VLOOKUP(S136,'IP55'!A:C,3,FALSE)),0)</f>
        <v>0</v>
      </c>
      <c r="U136" s="26">
        <f t="shared" si="18"/>
        <v>4674.67</v>
      </c>
      <c r="V136" s="26">
        <f t="shared" si="22"/>
        <v>0</v>
      </c>
    </row>
    <row r="137" spans="1:22" ht="14.25" customHeight="1" x14ac:dyDescent="0.2">
      <c r="A137" s="142" t="s">
        <v>3160</v>
      </c>
      <c r="B137" s="142" t="s">
        <v>3110</v>
      </c>
      <c r="C137" s="22">
        <v>4</v>
      </c>
      <c r="D137" s="22">
        <v>5.5</v>
      </c>
      <c r="E137" s="36">
        <v>4674.67</v>
      </c>
      <c r="F137" s="62"/>
      <c r="G137" s="61">
        <f t="shared" si="19"/>
        <v>0</v>
      </c>
      <c r="H137" s="36">
        <f t="shared" si="20"/>
        <v>0</v>
      </c>
      <c r="I137" s="24">
        <f t="shared" si="21"/>
        <v>0</v>
      </c>
      <c r="K137" s="26"/>
      <c r="L137" s="26">
        <f>IFERROR((VLOOKUP(K137,tenute!D:E,2,FALSE)),0)</f>
        <v>0</v>
      </c>
      <c r="M137" s="26"/>
      <c r="N137" s="26">
        <f>IFERROR((VLOOKUP(M137,guarnizioni!G:H,2,FALSE)),0)</f>
        <v>0</v>
      </c>
      <c r="O137" s="26"/>
      <c r="P137" s="26">
        <f>IFERROR((VLOOKUP(O137,'IP55'!A:B,2,FALSE)),0)</f>
        <v>0</v>
      </c>
      <c r="Q137" s="26"/>
      <c r="R137" s="26">
        <f>IFERROR((VLOOKUP(Q137,giranti!H:I,2,FALSE)),0)</f>
        <v>0</v>
      </c>
      <c r="S137" s="26"/>
      <c r="T137" s="26">
        <f>IFERROR((VLOOKUP(S137,'IP55'!A:C,3,FALSE)),0)</f>
        <v>0</v>
      </c>
      <c r="U137" s="26">
        <f t="shared" si="18"/>
        <v>4674.67</v>
      </c>
      <c r="V137" s="26">
        <f t="shared" si="22"/>
        <v>0</v>
      </c>
    </row>
    <row r="138" spans="1:22" ht="14.25" customHeight="1" x14ac:dyDescent="0.2">
      <c r="A138" s="142" t="s">
        <v>2789</v>
      </c>
      <c r="B138" s="142" t="s">
        <v>2774</v>
      </c>
      <c r="C138" s="22">
        <v>5.5</v>
      </c>
      <c r="D138" s="22">
        <v>7.5</v>
      </c>
      <c r="E138" s="36">
        <v>5208.8999999999996</v>
      </c>
      <c r="F138" s="62"/>
      <c r="G138" s="61">
        <f t="shared" si="19"/>
        <v>0</v>
      </c>
      <c r="H138" s="36">
        <f t="shared" si="20"/>
        <v>0</v>
      </c>
      <c r="I138" s="24">
        <f t="shared" si="21"/>
        <v>0</v>
      </c>
      <c r="K138" s="26"/>
      <c r="L138" s="26">
        <f>IFERROR((VLOOKUP(K138,tenute!D:E,2,FALSE)),0)</f>
        <v>0</v>
      </c>
      <c r="M138" s="26"/>
      <c r="N138" s="26">
        <f>IFERROR((VLOOKUP(M138,guarnizioni!G:H,2,FALSE)),0)</f>
        <v>0</v>
      </c>
      <c r="O138" s="26"/>
      <c r="P138" s="26">
        <f>IFERROR((VLOOKUP(O138,'IP55'!A:B,2,FALSE)),0)</f>
        <v>0</v>
      </c>
      <c r="Q138" s="26"/>
      <c r="R138" s="26">
        <f>IFERROR((VLOOKUP(Q138,giranti!H:I,2,FALSE)),0)</f>
        <v>0</v>
      </c>
      <c r="S138" s="26"/>
      <c r="T138" s="26">
        <f>IFERROR((VLOOKUP(S138,'IP55'!A:C,3,FALSE)),0)</f>
        <v>0</v>
      </c>
      <c r="U138" s="26">
        <f t="shared" si="18"/>
        <v>5208.8999999999996</v>
      </c>
      <c r="V138" s="26">
        <f t="shared" si="22"/>
        <v>0</v>
      </c>
    </row>
    <row r="139" spans="1:22" ht="14.25" customHeight="1" x14ac:dyDescent="0.2">
      <c r="A139" s="142" t="s">
        <v>2790</v>
      </c>
      <c r="B139" s="142" t="s">
        <v>2775</v>
      </c>
      <c r="C139" s="22">
        <v>7.5</v>
      </c>
      <c r="D139" s="22">
        <v>10</v>
      </c>
      <c r="E139" s="36">
        <v>6627.31</v>
      </c>
      <c r="F139" s="62"/>
      <c r="G139" s="61">
        <f t="shared" si="19"/>
        <v>0</v>
      </c>
      <c r="H139" s="36">
        <f t="shared" si="20"/>
        <v>0</v>
      </c>
      <c r="I139" s="24">
        <f t="shared" si="21"/>
        <v>0</v>
      </c>
      <c r="K139" s="26"/>
      <c r="L139" s="26">
        <f>IFERROR((VLOOKUP(K139,tenute!D:E,2,FALSE)),0)</f>
        <v>0</v>
      </c>
      <c r="M139" s="26"/>
      <c r="N139" s="26">
        <f>IFERROR((VLOOKUP(M139,guarnizioni!G:H,2,FALSE)),0)</f>
        <v>0</v>
      </c>
      <c r="O139" s="26"/>
      <c r="P139" s="26">
        <f>IFERROR((VLOOKUP(O139,'IP55'!A:B,2,FALSE)),0)</f>
        <v>0</v>
      </c>
      <c r="Q139" s="26"/>
      <c r="R139" s="26">
        <f>IFERROR((VLOOKUP(Q139,giranti!H:I,2,FALSE)),0)</f>
        <v>0</v>
      </c>
      <c r="S139" s="26"/>
      <c r="T139" s="26">
        <f>IFERROR((VLOOKUP(S139,'IP55'!A:C,3,FALSE)),0)</f>
        <v>0</v>
      </c>
      <c r="U139" s="26">
        <f t="shared" si="18"/>
        <v>6627.31</v>
      </c>
      <c r="V139" s="26">
        <f t="shared" si="22"/>
        <v>0</v>
      </c>
    </row>
    <row r="140" spans="1:22" ht="14.25" customHeight="1" x14ac:dyDescent="0.2">
      <c r="A140" s="142" t="s">
        <v>2791</v>
      </c>
      <c r="B140" s="142" t="s">
        <v>2776</v>
      </c>
      <c r="C140" s="22">
        <v>9.1999999999999993</v>
      </c>
      <c r="D140" s="22">
        <v>12.5</v>
      </c>
      <c r="E140" s="36">
        <v>7436.6</v>
      </c>
      <c r="F140" s="62"/>
      <c r="G140" s="61">
        <f t="shared" si="19"/>
        <v>0</v>
      </c>
      <c r="H140" s="36">
        <f t="shared" si="20"/>
        <v>0</v>
      </c>
      <c r="I140" s="24">
        <f t="shared" si="21"/>
        <v>0</v>
      </c>
      <c r="K140" s="26"/>
      <c r="L140" s="26">
        <f>IFERROR((VLOOKUP(K140,tenute!D:E,2,FALSE)),0)</f>
        <v>0</v>
      </c>
      <c r="M140" s="26"/>
      <c r="N140" s="26">
        <f>IFERROR((VLOOKUP(M140,guarnizioni!G:H,2,FALSE)),0)</f>
        <v>0</v>
      </c>
      <c r="O140" s="26"/>
      <c r="P140" s="26">
        <f>IFERROR((VLOOKUP(O140,'IP55'!A:B,2,FALSE)),0)</f>
        <v>0</v>
      </c>
      <c r="Q140" s="26"/>
      <c r="R140" s="26">
        <f>IFERROR((VLOOKUP(Q140,giranti!H:I,2,FALSE)),0)</f>
        <v>0</v>
      </c>
      <c r="S140" s="26"/>
      <c r="T140" s="26">
        <f>IFERROR((VLOOKUP(S140,'IP55'!A:C,3,FALSE)),0)</f>
        <v>0</v>
      </c>
      <c r="U140" s="26">
        <f t="shared" si="18"/>
        <v>7436.6</v>
      </c>
      <c r="V140" s="26">
        <f t="shared" si="22"/>
        <v>0</v>
      </c>
    </row>
    <row r="141" spans="1:22" ht="14.25" customHeight="1" x14ac:dyDescent="0.2">
      <c r="A141" s="142" t="s">
        <v>3161</v>
      </c>
      <c r="B141" s="142" t="s">
        <v>3111</v>
      </c>
      <c r="C141" s="22">
        <v>11</v>
      </c>
      <c r="D141" s="22">
        <v>15</v>
      </c>
      <c r="E141" s="36">
        <v>7756.16</v>
      </c>
      <c r="F141" s="62"/>
      <c r="G141" s="61">
        <f t="shared" si="19"/>
        <v>0</v>
      </c>
      <c r="H141" s="36">
        <f t="shared" si="20"/>
        <v>0</v>
      </c>
      <c r="I141" s="24">
        <f t="shared" si="21"/>
        <v>0</v>
      </c>
      <c r="K141" s="26"/>
      <c r="L141" s="26">
        <f>IFERROR((VLOOKUP(K141,tenute!D:E,2,FALSE)),0)</f>
        <v>0</v>
      </c>
      <c r="M141" s="26"/>
      <c r="N141" s="26">
        <f>IFERROR((VLOOKUP(M141,guarnizioni!G:H,2,FALSE)),0)</f>
        <v>0</v>
      </c>
      <c r="O141" s="26"/>
      <c r="P141" s="26">
        <f>IFERROR((VLOOKUP(O141,'IP55'!A:B,2,FALSE)),0)</f>
        <v>0</v>
      </c>
      <c r="Q141" s="26"/>
      <c r="R141" s="26">
        <f>IFERROR((VLOOKUP(Q141,giranti!H:I,2,FALSE)),0)</f>
        <v>0</v>
      </c>
      <c r="S141" s="26"/>
      <c r="T141" s="26">
        <f>IFERROR((VLOOKUP(S141,'IP55'!A:C,3,FALSE)),0)</f>
        <v>0</v>
      </c>
      <c r="U141" s="26">
        <f t="shared" si="18"/>
        <v>7756.16</v>
      </c>
      <c r="V141" s="26">
        <f t="shared" si="22"/>
        <v>0</v>
      </c>
    </row>
    <row r="142" spans="1:22" ht="14.25" customHeight="1" x14ac:dyDescent="0.2">
      <c r="A142" s="142" t="s">
        <v>3162</v>
      </c>
      <c r="B142" s="142" t="s">
        <v>3112</v>
      </c>
      <c r="C142" s="22">
        <v>15</v>
      </c>
      <c r="D142" s="22">
        <v>20</v>
      </c>
      <c r="E142" s="36">
        <v>11888.13</v>
      </c>
      <c r="F142" s="62"/>
      <c r="G142" s="61">
        <f>IF(F142="",IF($I$8="","",$I$8),F142)</f>
        <v>0</v>
      </c>
      <c r="H142" s="36">
        <f>ROUND(E142*(G142),2)</f>
        <v>0</v>
      </c>
      <c r="I142" s="24">
        <f>H142*$I$10</f>
        <v>0</v>
      </c>
      <c r="K142" s="26"/>
      <c r="L142" s="26">
        <f>IFERROR((VLOOKUP(K142,tenute!D:E,2,FALSE)),0)</f>
        <v>0</v>
      </c>
      <c r="M142" s="26"/>
      <c r="N142" s="26">
        <f>IFERROR((VLOOKUP(M142,guarnizioni!G:H,2,FALSE)),0)</f>
        <v>0</v>
      </c>
      <c r="O142" s="26"/>
      <c r="P142" s="26">
        <f>IFERROR((VLOOKUP(O142,'IP55'!A:B,2,FALSE)),0)</f>
        <v>0</v>
      </c>
      <c r="Q142" s="26"/>
      <c r="R142" s="26">
        <f>IFERROR((VLOOKUP(Q142,giranti!H:I,2,FALSE)),0)</f>
        <v>0</v>
      </c>
      <c r="S142" s="26"/>
      <c r="T142" s="26">
        <f>IFERROR((VLOOKUP(S142,'IP55'!A:C,3,FALSE)),0)</f>
        <v>0</v>
      </c>
      <c r="U142" s="26">
        <f t="shared" si="18"/>
        <v>11888.13</v>
      </c>
      <c r="V142" s="26">
        <f t="shared" si="22"/>
        <v>0</v>
      </c>
    </row>
    <row r="143" spans="1:22" ht="14.25" customHeight="1" x14ac:dyDescent="0.2">
      <c r="A143" s="142" t="s">
        <v>3163</v>
      </c>
      <c r="B143" s="142" t="s">
        <v>3113</v>
      </c>
      <c r="C143" s="22">
        <v>11</v>
      </c>
      <c r="D143" s="22">
        <v>15</v>
      </c>
      <c r="E143" s="36">
        <v>8079.73</v>
      </c>
      <c r="F143" s="62"/>
      <c r="G143" s="61">
        <f>IF(F143="",IF($I$8="","",$I$8),F143)</f>
        <v>0</v>
      </c>
      <c r="H143" s="36">
        <f>ROUND(E143*(G143),2)</f>
        <v>0</v>
      </c>
      <c r="I143" s="24">
        <f>H143*$I$10</f>
        <v>0</v>
      </c>
      <c r="K143" s="26"/>
      <c r="L143" s="26">
        <f>IFERROR((VLOOKUP(K143,tenute!D:E,2,FALSE)),0)</f>
        <v>0</v>
      </c>
      <c r="M143" s="26"/>
      <c r="N143" s="26">
        <f>IFERROR((VLOOKUP(M143,guarnizioni!G:H,2,FALSE)),0)</f>
        <v>0</v>
      </c>
      <c r="O143" s="26"/>
      <c r="P143" s="26">
        <f>IFERROR((VLOOKUP(O143,'IP55'!A:B,2,FALSE)),0)</f>
        <v>0</v>
      </c>
      <c r="Q143" s="26"/>
      <c r="R143" s="26">
        <f>IFERROR((VLOOKUP(Q143,giranti!H:I,2,FALSE)),0)</f>
        <v>0</v>
      </c>
      <c r="S143" s="26"/>
      <c r="T143" s="26">
        <f>IFERROR((VLOOKUP(S143,'IP55'!A:C,3,FALSE)),0)</f>
        <v>0</v>
      </c>
      <c r="U143" s="26">
        <f t="shared" si="18"/>
        <v>8079.73</v>
      </c>
      <c r="V143" s="26">
        <f t="shared" si="22"/>
        <v>0</v>
      </c>
    </row>
    <row r="144" spans="1:22" ht="14.25" customHeight="1" x14ac:dyDescent="0.2">
      <c r="A144" s="142" t="s">
        <v>3164</v>
      </c>
      <c r="B144" s="142" t="s">
        <v>3114</v>
      </c>
      <c r="C144" s="22">
        <v>15</v>
      </c>
      <c r="D144" s="22">
        <v>20</v>
      </c>
      <c r="E144" s="36">
        <v>12207.7</v>
      </c>
      <c r="F144" s="62"/>
      <c r="G144" s="61">
        <f>IF(F144="",IF($I$8="","",$I$8),F144)</f>
        <v>0</v>
      </c>
      <c r="H144" s="36">
        <f>ROUND(E144*(G144),2)</f>
        <v>0</v>
      </c>
      <c r="I144" s="24">
        <f>H144*$I$10</f>
        <v>0</v>
      </c>
      <c r="K144" s="26"/>
      <c r="L144" s="26">
        <f>IFERROR((VLOOKUP(K144,tenute!D:E,2,FALSE)),0)</f>
        <v>0</v>
      </c>
      <c r="M144" s="26"/>
      <c r="N144" s="26">
        <f>IFERROR((VLOOKUP(M144,guarnizioni!G:H,2,FALSE)),0)</f>
        <v>0</v>
      </c>
      <c r="O144" s="26"/>
      <c r="P144" s="26">
        <f>IFERROR((VLOOKUP(O144,'IP55'!A:B,2,FALSE)),0)</f>
        <v>0</v>
      </c>
      <c r="Q144" s="26"/>
      <c r="R144" s="26">
        <f>IFERROR((VLOOKUP(Q144,giranti!H:I,2,FALSE)),0)</f>
        <v>0</v>
      </c>
      <c r="S144" s="26"/>
      <c r="T144" s="26">
        <f>IFERROR((VLOOKUP(S144,'IP55'!A:C,3,FALSE)),0)</f>
        <v>0</v>
      </c>
      <c r="U144" s="26">
        <f t="shared" si="18"/>
        <v>12207.7</v>
      </c>
      <c r="V144" s="26">
        <f t="shared" si="22"/>
        <v>0</v>
      </c>
    </row>
    <row r="145" spans="1:22" ht="14.25" customHeight="1" x14ac:dyDescent="0.2">
      <c r="A145" s="142" t="s">
        <v>8429</v>
      </c>
      <c r="B145" s="142" t="s">
        <v>8428</v>
      </c>
      <c r="C145" s="22">
        <v>18.5</v>
      </c>
      <c r="D145" s="22">
        <v>25</v>
      </c>
      <c r="E145" s="36">
        <v>13069.6695</v>
      </c>
      <c r="F145" s="62"/>
      <c r="G145" s="61">
        <f>IF(F145="",IF($I$8="","",$I$8),F145)</f>
        <v>0</v>
      </c>
      <c r="H145" s="36">
        <f>ROUND(E145*(G145),2)</f>
        <v>0</v>
      </c>
      <c r="I145" s="24">
        <f>H145*$I$10</f>
        <v>0</v>
      </c>
      <c r="K145" s="26"/>
      <c r="L145" s="26">
        <f>IFERROR((VLOOKUP(K145,tenute!D:E,2,FALSE)),0)</f>
        <v>0</v>
      </c>
      <c r="M145" s="26"/>
      <c r="N145" s="26">
        <f>IFERROR((VLOOKUP(M145,guarnizioni!G:H,2,FALSE)),0)</f>
        <v>0</v>
      </c>
      <c r="O145" s="26"/>
      <c r="P145" s="26">
        <f>IFERROR((VLOOKUP(O145,'IP55'!A:B,2,FALSE)),0)</f>
        <v>0</v>
      </c>
      <c r="Q145" s="26"/>
      <c r="R145" s="26">
        <f>IFERROR((VLOOKUP(Q145,giranti!H:I,2,FALSE)),0)</f>
        <v>0</v>
      </c>
      <c r="S145" s="26"/>
      <c r="T145" s="26">
        <f>IFERROR((VLOOKUP(S145,'IP55'!A:C,3,FALSE)),0)</f>
        <v>0</v>
      </c>
      <c r="U145" s="26">
        <f t="shared" si="18"/>
        <v>13069.6695</v>
      </c>
      <c r="V145" s="26">
        <f t="shared" si="22"/>
        <v>0</v>
      </c>
    </row>
    <row r="146" spans="1:22" s="172" customFormat="1" ht="14.25" customHeight="1" x14ac:dyDescent="0.25">
      <c r="E146" s="179"/>
      <c r="G146" s="198"/>
      <c r="I146" s="163"/>
      <c r="J146" s="200"/>
    </row>
    <row r="147" spans="1:22" ht="14.25" customHeight="1" x14ac:dyDescent="0.2">
      <c r="A147" s="22" t="s">
        <v>5117</v>
      </c>
      <c r="B147" s="22" t="s">
        <v>5126</v>
      </c>
      <c r="C147" s="22">
        <v>1.1000000000000001</v>
      </c>
      <c r="D147" s="22">
        <v>1.5</v>
      </c>
      <c r="E147" s="36">
        <v>1983.16</v>
      </c>
      <c r="F147" s="62"/>
      <c r="G147" s="61">
        <f t="shared" ref="G147:G155" si="23">IF(F147="",IF($I$8="","",$I$8),F147)</f>
        <v>0</v>
      </c>
      <c r="H147" s="36">
        <f t="shared" ref="H147:H155" si="24">ROUND(E147*(G147),2)</f>
        <v>0</v>
      </c>
      <c r="I147" s="24">
        <f t="shared" ref="I147:I155" si="25">H147*$I$10</f>
        <v>0</v>
      </c>
      <c r="K147" s="26"/>
      <c r="L147" s="26">
        <f>IFERROR((VLOOKUP(K147,tenute!D:E,2,FALSE)),0)*2</f>
        <v>0</v>
      </c>
      <c r="M147" s="26"/>
      <c r="N147" s="26">
        <f>IFERROR((VLOOKUP(M147,guarnizioni!G:H,2,FALSE)),0)*2</f>
        <v>0</v>
      </c>
      <c r="O147" s="26"/>
      <c r="P147" s="26">
        <f>IFERROR((VLOOKUP(O147,'IP55'!A:B,2,FALSE)),0)*2</f>
        <v>0</v>
      </c>
      <c r="Q147" s="26"/>
      <c r="R147" s="26">
        <f>IFERROR((VLOOKUP(Q147,giranti!H:I,2,FALSE)),0)*2</f>
        <v>0</v>
      </c>
      <c r="S147" s="26"/>
      <c r="T147" s="26">
        <f>IFERROR((VLOOKUP(S147,'IP55'!A:C,3,FALSE)),0)*2</f>
        <v>0</v>
      </c>
      <c r="U147" s="26">
        <f t="shared" si="18"/>
        <v>1983.16</v>
      </c>
      <c r="V147" s="26">
        <f t="shared" si="22"/>
        <v>0</v>
      </c>
    </row>
    <row r="148" spans="1:22" ht="14.25" customHeight="1" x14ac:dyDescent="0.2">
      <c r="A148" s="22" t="s">
        <v>5118</v>
      </c>
      <c r="B148" s="22" t="s">
        <v>5127</v>
      </c>
      <c r="C148" s="22">
        <v>1.5</v>
      </c>
      <c r="D148" s="22">
        <v>2</v>
      </c>
      <c r="E148" s="36">
        <v>2181.94</v>
      </c>
      <c r="F148" s="62"/>
      <c r="G148" s="61">
        <f t="shared" si="23"/>
        <v>0</v>
      </c>
      <c r="H148" s="36">
        <f t="shared" si="24"/>
        <v>0</v>
      </c>
      <c r="I148" s="24">
        <f t="shared" si="25"/>
        <v>0</v>
      </c>
      <c r="K148" s="26"/>
      <c r="L148" s="26">
        <f>IFERROR((VLOOKUP(K148,tenute!D:E,2,FALSE)),0)*2</f>
        <v>0</v>
      </c>
      <c r="M148" s="26"/>
      <c r="N148" s="26">
        <f>IFERROR((VLOOKUP(M148,guarnizioni!G:H,2,FALSE)),0)*2</f>
        <v>0</v>
      </c>
      <c r="O148" s="26"/>
      <c r="P148" s="26">
        <f>IFERROR((VLOOKUP(O148,'IP55'!A:B,2,FALSE)),0)*2</f>
        <v>0</v>
      </c>
      <c r="Q148" s="26"/>
      <c r="R148" s="26">
        <f>IFERROR((VLOOKUP(Q148,giranti!H:I,2,FALSE)),0)*2</f>
        <v>0</v>
      </c>
      <c r="S148" s="26"/>
      <c r="T148" s="26">
        <f>IFERROR((VLOOKUP(S148,'IP55'!A:C,3,FALSE)),0)*2</f>
        <v>0</v>
      </c>
      <c r="U148" s="26">
        <f t="shared" si="18"/>
        <v>2181.94</v>
      </c>
      <c r="V148" s="26">
        <f t="shared" si="22"/>
        <v>0</v>
      </c>
    </row>
    <row r="149" spans="1:22" ht="14.25" customHeight="1" x14ac:dyDescent="0.2">
      <c r="A149" s="22" t="s">
        <v>5119</v>
      </c>
      <c r="B149" s="22" t="s">
        <v>5128</v>
      </c>
      <c r="C149" s="22">
        <v>2.2000000000000002</v>
      </c>
      <c r="D149" s="22">
        <v>3</v>
      </c>
      <c r="E149" s="36">
        <v>2380.71</v>
      </c>
      <c r="F149" s="62"/>
      <c r="G149" s="61">
        <f t="shared" si="23"/>
        <v>0</v>
      </c>
      <c r="H149" s="36">
        <f t="shared" si="24"/>
        <v>0</v>
      </c>
      <c r="I149" s="24">
        <f t="shared" si="25"/>
        <v>0</v>
      </c>
      <c r="K149" s="26"/>
      <c r="L149" s="26">
        <f>IFERROR((VLOOKUP(K149,tenute!D:E,2,FALSE)),0)*2</f>
        <v>0</v>
      </c>
      <c r="M149" s="26"/>
      <c r="N149" s="26">
        <f>IFERROR((VLOOKUP(M149,guarnizioni!G:H,2,FALSE)),0)*2</f>
        <v>0</v>
      </c>
      <c r="O149" s="26"/>
      <c r="P149" s="26">
        <f>IFERROR((VLOOKUP(O149,'IP55'!A:B,2,FALSE)),0)*2</f>
        <v>0</v>
      </c>
      <c r="Q149" s="26"/>
      <c r="R149" s="26">
        <f>IFERROR((VLOOKUP(Q149,giranti!H:I,2,FALSE)),0)*2</f>
        <v>0</v>
      </c>
      <c r="S149" s="26"/>
      <c r="T149" s="26">
        <f>IFERROR((VLOOKUP(S149,'IP55'!A:C,3,FALSE)),0)*2</f>
        <v>0</v>
      </c>
      <c r="U149" s="26">
        <f t="shared" si="18"/>
        <v>2380.71</v>
      </c>
      <c r="V149" s="26">
        <f t="shared" si="22"/>
        <v>0</v>
      </c>
    </row>
    <row r="150" spans="1:22" ht="14.25" customHeight="1" x14ac:dyDescent="0.2">
      <c r="A150" s="22" t="s">
        <v>5120</v>
      </c>
      <c r="B150" s="22" t="s">
        <v>5129</v>
      </c>
      <c r="C150" s="22">
        <v>2.2000000000000002</v>
      </c>
      <c r="D150" s="22">
        <v>3</v>
      </c>
      <c r="E150" s="36">
        <v>2447.96</v>
      </c>
      <c r="F150" s="62"/>
      <c r="G150" s="61">
        <f t="shared" si="23"/>
        <v>0</v>
      </c>
      <c r="H150" s="36">
        <f t="shared" si="24"/>
        <v>0</v>
      </c>
      <c r="I150" s="24">
        <f t="shared" si="25"/>
        <v>0</v>
      </c>
      <c r="K150" s="26"/>
      <c r="L150" s="26">
        <f>IFERROR((VLOOKUP(K150,tenute!D:E,2,FALSE)),0)*2</f>
        <v>0</v>
      </c>
      <c r="M150" s="26"/>
      <c r="N150" s="26">
        <f>IFERROR((VLOOKUP(M150,guarnizioni!G:H,2,FALSE)),0)*2</f>
        <v>0</v>
      </c>
      <c r="O150" s="26"/>
      <c r="P150" s="26">
        <f>IFERROR((VLOOKUP(O150,'IP55'!A:B,2,FALSE)),0)*2</f>
        <v>0</v>
      </c>
      <c r="Q150" s="26"/>
      <c r="R150" s="26">
        <f>IFERROR((VLOOKUP(Q150,giranti!H:I,2,FALSE)),0)*2</f>
        <v>0</v>
      </c>
      <c r="S150" s="26"/>
      <c r="T150" s="26">
        <f>IFERROR((VLOOKUP(S150,'IP55'!A:C,3,FALSE)),0)*2</f>
        <v>0</v>
      </c>
      <c r="U150" s="26">
        <f t="shared" si="18"/>
        <v>2447.96</v>
      </c>
      <c r="V150" s="26">
        <f t="shared" si="22"/>
        <v>0</v>
      </c>
    </row>
    <row r="151" spans="1:22" ht="14.25" customHeight="1" x14ac:dyDescent="0.2">
      <c r="A151" s="22" t="s">
        <v>5121</v>
      </c>
      <c r="B151" s="22" t="s">
        <v>5130</v>
      </c>
      <c r="C151" s="22">
        <v>3</v>
      </c>
      <c r="D151" s="22">
        <v>4</v>
      </c>
      <c r="E151" s="36">
        <v>2736.4</v>
      </c>
      <c r="F151" s="62"/>
      <c r="G151" s="61">
        <f t="shared" si="23"/>
        <v>0</v>
      </c>
      <c r="H151" s="36">
        <f t="shared" si="24"/>
        <v>0</v>
      </c>
      <c r="I151" s="24">
        <f t="shared" si="25"/>
        <v>0</v>
      </c>
      <c r="K151" s="26"/>
      <c r="L151" s="26">
        <f>IFERROR((VLOOKUP(K151,tenute!D:E,2,FALSE)),0)*2</f>
        <v>0</v>
      </c>
      <c r="M151" s="26"/>
      <c r="N151" s="26">
        <f>IFERROR((VLOOKUP(M151,guarnizioni!G:H,2,FALSE)),0)*2</f>
        <v>0</v>
      </c>
      <c r="O151" s="26"/>
      <c r="P151" s="26">
        <f>IFERROR((VLOOKUP(O151,'IP55'!A:B,2,FALSE)),0)*2</f>
        <v>0</v>
      </c>
      <c r="Q151" s="26"/>
      <c r="R151" s="26">
        <f>IFERROR((VLOOKUP(Q151,giranti!H:I,2,FALSE)),0)*2</f>
        <v>0</v>
      </c>
      <c r="S151" s="26"/>
      <c r="T151" s="26">
        <f>IFERROR((VLOOKUP(S151,'IP55'!A:C,3,FALSE)),0)*2</f>
        <v>0</v>
      </c>
      <c r="U151" s="26">
        <f t="shared" si="18"/>
        <v>2736.4</v>
      </c>
      <c r="V151" s="26">
        <f t="shared" si="22"/>
        <v>0</v>
      </c>
    </row>
    <row r="152" spans="1:22" ht="14.25" customHeight="1" x14ac:dyDescent="0.2">
      <c r="A152" s="22" t="s">
        <v>5122</v>
      </c>
      <c r="B152" s="22" t="s">
        <v>5131</v>
      </c>
      <c r="C152" s="22">
        <v>4</v>
      </c>
      <c r="D152" s="22">
        <v>5.5</v>
      </c>
      <c r="E152" s="36">
        <v>3325.21</v>
      </c>
      <c r="F152" s="62"/>
      <c r="G152" s="61">
        <f t="shared" si="23"/>
        <v>0</v>
      </c>
      <c r="H152" s="36">
        <f t="shared" si="24"/>
        <v>0</v>
      </c>
      <c r="I152" s="24">
        <f t="shared" si="25"/>
        <v>0</v>
      </c>
      <c r="K152" s="26"/>
      <c r="L152" s="26">
        <f>IFERROR((VLOOKUP(K152,tenute!D:E,2,FALSE)),0)*2</f>
        <v>0</v>
      </c>
      <c r="M152" s="26"/>
      <c r="N152" s="26">
        <f>IFERROR((VLOOKUP(M152,guarnizioni!G:H,2,FALSE)),0)*2</f>
        <v>0</v>
      </c>
      <c r="O152" s="26"/>
      <c r="P152" s="26">
        <f>IFERROR((VLOOKUP(O152,'IP55'!A:B,2,FALSE)),0)*2</f>
        <v>0</v>
      </c>
      <c r="Q152" s="26"/>
      <c r="R152" s="26">
        <f>IFERROR((VLOOKUP(Q152,giranti!H:I,2,FALSE)),0)*2</f>
        <v>0</v>
      </c>
      <c r="S152" s="26"/>
      <c r="T152" s="26">
        <f>IFERROR((VLOOKUP(S152,'IP55'!A:C,3,FALSE)),0)*2</f>
        <v>0</v>
      </c>
      <c r="U152" s="26">
        <f t="shared" si="18"/>
        <v>3325.21</v>
      </c>
      <c r="V152" s="26">
        <f t="shared" si="22"/>
        <v>0</v>
      </c>
    </row>
    <row r="153" spans="1:22" ht="14.25" customHeight="1" x14ac:dyDescent="0.2">
      <c r="A153" s="22" t="s">
        <v>5123</v>
      </c>
      <c r="B153" s="22" t="s">
        <v>5132</v>
      </c>
      <c r="C153" s="22">
        <v>2.2000000000000002</v>
      </c>
      <c r="D153" s="22">
        <v>3</v>
      </c>
      <c r="E153" s="36">
        <v>2522.69</v>
      </c>
      <c r="F153" s="62"/>
      <c r="G153" s="61">
        <f t="shared" si="23"/>
        <v>0</v>
      </c>
      <c r="H153" s="36">
        <f t="shared" si="24"/>
        <v>0</v>
      </c>
      <c r="I153" s="24">
        <f t="shared" si="25"/>
        <v>0</v>
      </c>
      <c r="K153" s="26"/>
      <c r="L153" s="26">
        <f>IFERROR((VLOOKUP(K153,tenute!D:E,2,FALSE)),0)*2</f>
        <v>0</v>
      </c>
      <c r="M153" s="26"/>
      <c r="N153" s="26">
        <f>IFERROR((VLOOKUP(M153,guarnizioni!G:H,2,FALSE)),0)*2</f>
        <v>0</v>
      </c>
      <c r="O153" s="26"/>
      <c r="P153" s="26">
        <f>IFERROR((VLOOKUP(O153,'IP55'!A:B,2,FALSE)),0)*2</f>
        <v>0</v>
      </c>
      <c r="Q153" s="26"/>
      <c r="R153" s="26">
        <f>IFERROR((VLOOKUP(Q153,giranti!H:I,2,FALSE)),0)*2</f>
        <v>0</v>
      </c>
      <c r="S153" s="26"/>
      <c r="T153" s="26">
        <f>IFERROR((VLOOKUP(S153,'IP55'!A:C,3,FALSE)),0)*2</f>
        <v>0</v>
      </c>
      <c r="U153" s="26">
        <f t="shared" si="18"/>
        <v>2522.69</v>
      </c>
      <c r="V153" s="26">
        <f t="shared" si="22"/>
        <v>0</v>
      </c>
    </row>
    <row r="154" spans="1:22" ht="14.25" customHeight="1" x14ac:dyDescent="0.2">
      <c r="A154" s="22" t="s">
        <v>5124</v>
      </c>
      <c r="B154" s="22" t="s">
        <v>5133</v>
      </c>
      <c r="C154" s="22">
        <v>3</v>
      </c>
      <c r="D154" s="22">
        <v>4</v>
      </c>
      <c r="E154" s="36">
        <v>2821.58</v>
      </c>
      <c r="F154" s="62"/>
      <c r="G154" s="61">
        <f t="shared" si="23"/>
        <v>0</v>
      </c>
      <c r="H154" s="36">
        <f t="shared" si="24"/>
        <v>0</v>
      </c>
      <c r="I154" s="24">
        <f t="shared" si="25"/>
        <v>0</v>
      </c>
      <c r="K154" s="26"/>
      <c r="L154" s="26">
        <f>IFERROR((VLOOKUP(K154,tenute!D:E,2,FALSE)),0)*2</f>
        <v>0</v>
      </c>
      <c r="M154" s="26"/>
      <c r="N154" s="26">
        <f>IFERROR((VLOOKUP(M154,guarnizioni!G:H,2,FALSE)),0)</f>
        <v>0</v>
      </c>
      <c r="O154" s="26"/>
      <c r="P154" s="26">
        <f>IFERROR((VLOOKUP(O154,'IP55'!A:B,2,FALSE)),0)*2</f>
        <v>0</v>
      </c>
      <c r="Q154" s="26"/>
      <c r="R154" s="26">
        <f>IFERROR((VLOOKUP(Q154,giranti!H:I,2,FALSE)),0)*2</f>
        <v>0</v>
      </c>
      <c r="S154" s="26"/>
      <c r="T154" s="26">
        <f>IFERROR((VLOOKUP(S154,'IP55'!A:C,3,FALSE)),0)*2</f>
        <v>0</v>
      </c>
      <c r="U154" s="26">
        <f t="shared" si="18"/>
        <v>2821.58</v>
      </c>
      <c r="V154" s="26">
        <f t="shared" si="22"/>
        <v>0</v>
      </c>
    </row>
    <row r="155" spans="1:22" ht="14.25" customHeight="1" x14ac:dyDescent="0.2">
      <c r="A155" s="22" t="s">
        <v>5125</v>
      </c>
      <c r="B155" s="22" t="s">
        <v>5134</v>
      </c>
      <c r="C155" s="22">
        <v>4</v>
      </c>
      <c r="D155" s="22">
        <v>5.5</v>
      </c>
      <c r="E155" s="36">
        <v>3353.62</v>
      </c>
      <c r="F155" s="62"/>
      <c r="G155" s="61">
        <f t="shared" si="23"/>
        <v>0</v>
      </c>
      <c r="H155" s="36">
        <f t="shared" si="24"/>
        <v>0</v>
      </c>
      <c r="I155" s="24">
        <f t="shared" si="25"/>
        <v>0</v>
      </c>
      <c r="K155" s="26"/>
      <c r="L155" s="26">
        <f>IFERROR((VLOOKUP(K155,tenute!D:E,2,FALSE)),0)*2</f>
        <v>0</v>
      </c>
      <c r="M155" s="26"/>
      <c r="N155" s="26">
        <f>IFERROR((VLOOKUP(M155,guarnizioni!G:H,2,FALSE)),0)*2</f>
        <v>0</v>
      </c>
      <c r="O155" s="26"/>
      <c r="P155" s="26">
        <f>IFERROR((VLOOKUP(O155,'IP55'!A:B,2,FALSE)),0)*2</f>
        <v>0</v>
      </c>
      <c r="Q155" s="26"/>
      <c r="R155" s="26">
        <f>IFERROR((VLOOKUP(Q155,giranti!H:I,2,FALSE)),0)*2</f>
        <v>0</v>
      </c>
      <c r="S155" s="26"/>
      <c r="T155" s="26">
        <f>IFERROR((VLOOKUP(S155,'IP55'!A:C,3,FALSE)),0)*2</f>
        <v>0</v>
      </c>
      <c r="U155" s="26">
        <f t="shared" si="18"/>
        <v>3353.62</v>
      </c>
      <c r="V155" s="26">
        <f t="shared" si="22"/>
        <v>0</v>
      </c>
    </row>
    <row r="156" spans="1:22" s="172" customFormat="1" ht="14.25" customHeight="1" x14ac:dyDescent="0.25">
      <c r="E156" s="179"/>
      <c r="G156" s="198"/>
      <c r="I156" s="163"/>
      <c r="J156" s="200"/>
    </row>
    <row r="157" spans="1:22" ht="14.25" customHeight="1" x14ac:dyDescent="0.2">
      <c r="A157" s="22" t="s">
        <v>7232</v>
      </c>
      <c r="B157" s="22" t="s">
        <v>7233</v>
      </c>
      <c r="C157" s="22">
        <v>1.1000000000000001</v>
      </c>
      <c r="D157" s="22">
        <v>1.5</v>
      </c>
      <c r="E157" s="36">
        <v>2155.1</v>
      </c>
      <c r="F157" s="62"/>
      <c r="G157" s="61">
        <f>IF(F157="",IF($I$8="","",$I$8),F157)</f>
        <v>0</v>
      </c>
      <c r="H157" s="36">
        <f>ROUND(E157*(G157),2)</f>
        <v>0</v>
      </c>
      <c r="I157" s="24">
        <f>H157*$I$10</f>
        <v>0</v>
      </c>
      <c r="K157" s="26"/>
      <c r="L157" s="26">
        <f>IFERROR((VLOOKUP(K157,tenute!D:E,2,FALSE)),0)*2</f>
        <v>0</v>
      </c>
      <c r="M157" s="26"/>
      <c r="N157" s="26">
        <f>IFERROR((VLOOKUP(M157,guarnizioni!G:H,2,FALSE)),0)*2</f>
        <v>0</v>
      </c>
      <c r="O157" s="26"/>
      <c r="P157" s="26">
        <f>IFERROR((VLOOKUP(O157,'IP55'!A:B,2,FALSE)),0)*2</f>
        <v>0</v>
      </c>
      <c r="Q157" s="26"/>
      <c r="R157" s="26">
        <f>IFERROR((VLOOKUP(Q157,giranti!H:I,2,FALSE)),0)*2</f>
        <v>0</v>
      </c>
      <c r="S157" s="26"/>
      <c r="T157" s="26">
        <f>IFERROR((VLOOKUP(S157,'IP55'!A:C,3,FALSE)),0)*2</f>
        <v>0</v>
      </c>
      <c r="U157" s="26">
        <f>E157+L157+N157+P157+R157+T157</f>
        <v>2155.1</v>
      </c>
      <c r="V157" s="26">
        <f>U157*$I$8</f>
        <v>0</v>
      </c>
    </row>
    <row r="158" spans="1:22" s="172" customFormat="1" ht="14.25" customHeight="1" x14ac:dyDescent="0.25">
      <c r="E158" s="179"/>
      <c r="G158" s="198"/>
      <c r="I158" s="163"/>
      <c r="J158" s="200"/>
    </row>
    <row r="159" spans="1:22" ht="14.25" customHeight="1" x14ac:dyDescent="0.2">
      <c r="A159" s="22" t="s">
        <v>217</v>
      </c>
      <c r="B159" s="22" t="s">
        <v>218</v>
      </c>
      <c r="C159" s="22">
        <v>0.25</v>
      </c>
      <c r="D159" s="22">
        <v>0.34</v>
      </c>
      <c r="E159" s="36">
        <v>649.97</v>
      </c>
      <c r="F159" s="62"/>
      <c r="G159" s="61">
        <f>IF(F159="",IF($I$8="","",$I$8),F159)</f>
        <v>0</v>
      </c>
      <c r="H159" s="36">
        <f t="shared" ref="H159:H168" si="26">ROUND(E159*(G159),2)</f>
        <v>0</v>
      </c>
      <c r="I159" s="24">
        <f t="shared" ref="I159:I195" si="27">H159*$I$10</f>
        <v>0</v>
      </c>
      <c r="K159" s="26"/>
      <c r="L159" s="26">
        <f>IFERROR((VLOOKUP(K159,tenute!D:E,2,FALSE)),0)</f>
        <v>0</v>
      </c>
      <c r="M159" s="26"/>
      <c r="N159" s="26">
        <f>IFERROR((VLOOKUP(M159,guarnizioni!G:H,2,FALSE)),0)</f>
        <v>0</v>
      </c>
      <c r="O159" s="26"/>
      <c r="P159" s="26">
        <f>IFERROR((VLOOKUP(O159,'IP55'!A:B,2,FALSE)),0)</f>
        <v>0</v>
      </c>
      <c r="Q159" s="26"/>
      <c r="R159" s="26">
        <f>IFERROR((VLOOKUP(Q159,giranti!H:I,2,FALSE)),0)</f>
        <v>0</v>
      </c>
      <c r="S159" s="26"/>
      <c r="T159" s="26">
        <f>IFERROR((VLOOKUP(S159,'IP55'!A:C,3,FALSE)),0)</f>
        <v>0</v>
      </c>
      <c r="U159" s="26">
        <f t="shared" ref="U159:U200" si="28">E159+L159+N159+P159+R159+T159</f>
        <v>649.97</v>
      </c>
      <c r="V159" s="26">
        <f>U159*$I$8</f>
        <v>0</v>
      </c>
    </row>
    <row r="160" spans="1:22" ht="14.25" customHeight="1" x14ac:dyDescent="0.2">
      <c r="A160" s="22" t="s">
        <v>219</v>
      </c>
      <c r="B160" s="22" t="s">
        <v>220</v>
      </c>
      <c r="C160" s="22">
        <v>0.25</v>
      </c>
      <c r="D160" s="22">
        <v>0.34</v>
      </c>
      <c r="E160" s="36">
        <v>649.97</v>
      </c>
      <c r="F160" s="62"/>
      <c r="G160" s="61">
        <f t="shared" ref="G160:G205" si="29">IF(F160="",IF($I$8="","",$I$8),F160)</f>
        <v>0</v>
      </c>
      <c r="H160" s="36">
        <f t="shared" si="26"/>
        <v>0</v>
      </c>
      <c r="I160" s="24">
        <f t="shared" si="27"/>
        <v>0</v>
      </c>
      <c r="K160" s="26"/>
      <c r="L160" s="26">
        <f>IFERROR((VLOOKUP(K160,tenute!D:E,2,FALSE)),0)</f>
        <v>0</v>
      </c>
      <c r="M160" s="26"/>
      <c r="N160" s="26">
        <f>IFERROR((VLOOKUP(M160,guarnizioni!G:H,2,FALSE)),0)</f>
        <v>0</v>
      </c>
      <c r="O160" s="26"/>
      <c r="P160" s="26">
        <f>IFERROR((VLOOKUP(O160,'IP55'!A:B,2,FALSE)),0)</f>
        <v>0</v>
      </c>
      <c r="Q160" s="26"/>
      <c r="R160" s="26">
        <f>IFERROR((VLOOKUP(Q160,giranti!H:I,2,FALSE)),0)</f>
        <v>0</v>
      </c>
      <c r="S160" s="26"/>
      <c r="T160" s="26">
        <f>IFERROR((VLOOKUP(S160,'IP55'!A:C,3,FALSE)),0)</f>
        <v>0</v>
      </c>
      <c r="U160" s="26">
        <f t="shared" si="28"/>
        <v>649.97</v>
      </c>
      <c r="V160" s="26">
        <f t="shared" ref="V160:V200" si="30">U160*$I$8</f>
        <v>0</v>
      </c>
    </row>
    <row r="161" spans="1:22" ht="14.25" customHeight="1" x14ac:dyDescent="0.2">
      <c r="A161" s="22" t="s">
        <v>221</v>
      </c>
      <c r="B161" s="22" t="s">
        <v>222</v>
      </c>
      <c r="C161" s="22">
        <v>0.25</v>
      </c>
      <c r="D161" s="22">
        <v>0.34</v>
      </c>
      <c r="E161" s="36">
        <v>649.97</v>
      </c>
      <c r="F161" s="62"/>
      <c r="G161" s="61">
        <f t="shared" si="29"/>
        <v>0</v>
      </c>
      <c r="H161" s="36">
        <f t="shared" si="26"/>
        <v>0</v>
      </c>
      <c r="I161" s="24">
        <f t="shared" si="27"/>
        <v>0</v>
      </c>
      <c r="K161" s="26"/>
      <c r="L161" s="26">
        <f>IFERROR((VLOOKUP(K161,tenute!D:E,2,FALSE)),0)</f>
        <v>0</v>
      </c>
      <c r="M161" s="26"/>
      <c r="N161" s="26">
        <f>IFERROR((VLOOKUP(M161,guarnizioni!G:H,2,FALSE)),0)</f>
        <v>0</v>
      </c>
      <c r="O161" s="26"/>
      <c r="P161" s="26">
        <f>IFERROR((VLOOKUP(O161,'IP55'!A:B,2,FALSE)),0)</f>
        <v>0</v>
      </c>
      <c r="Q161" s="26"/>
      <c r="R161" s="26">
        <f>IFERROR((VLOOKUP(Q161,giranti!H:I,2,FALSE)),0)</f>
        <v>0</v>
      </c>
      <c r="S161" s="26"/>
      <c r="T161" s="26">
        <f>IFERROR((VLOOKUP(S161,'IP55'!A:C,3,FALSE)),0)</f>
        <v>0</v>
      </c>
      <c r="U161" s="26">
        <f t="shared" si="28"/>
        <v>649.97</v>
      </c>
      <c r="V161" s="26">
        <f t="shared" si="30"/>
        <v>0</v>
      </c>
    </row>
    <row r="162" spans="1:22" ht="14.25" customHeight="1" x14ac:dyDescent="0.2">
      <c r="A162" s="22" t="s">
        <v>223</v>
      </c>
      <c r="B162" s="22" t="s">
        <v>224</v>
      </c>
      <c r="C162" s="22">
        <v>0.25</v>
      </c>
      <c r="D162" s="22">
        <v>0.34</v>
      </c>
      <c r="E162" s="36">
        <v>699.3</v>
      </c>
      <c r="F162" s="62"/>
      <c r="G162" s="61">
        <f t="shared" si="29"/>
        <v>0</v>
      </c>
      <c r="H162" s="36">
        <f t="shared" si="26"/>
        <v>0</v>
      </c>
      <c r="I162" s="24">
        <f t="shared" si="27"/>
        <v>0</v>
      </c>
      <c r="K162" s="26"/>
      <c r="L162" s="26">
        <f>IFERROR((VLOOKUP(K162,tenute!D:E,2,FALSE)),0)</f>
        <v>0</v>
      </c>
      <c r="M162" s="26"/>
      <c r="N162" s="26">
        <f>IFERROR((VLOOKUP(M162,guarnizioni!G:H,2,FALSE)),0)</f>
        <v>0</v>
      </c>
      <c r="O162" s="26"/>
      <c r="P162" s="26">
        <f>IFERROR((VLOOKUP(O162,'IP55'!A:B,2,FALSE)),0)</f>
        <v>0</v>
      </c>
      <c r="Q162" s="26"/>
      <c r="R162" s="26">
        <f>IFERROR((VLOOKUP(Q162,giranti!H:I,2,FALSE)),0)</f>
        <v>0</v>
      </c>
      <c r="S162" s="26"/>
      <c r="T162" s="26">
        <f>IFERROR((VLOOKUP(S162,'IP55'!A:C,3,FALSE)),0)</f>
        <v>0</v>
      </c>
      <c r="U162" s="26">
        <f t="shared" si="28"/>
        <v>699.3</v>
      </c>
      <c r="V162" s="26">
        <f t="shared" si="30"/>
        <v>0</v>
      </c>
    </row>
    <row r="163" spans="1:22" ht="14.25" customHeight="1" x14ac:dyDescent="0.2">
      <c r="A163" s="22" t="s">
        <v>225</v>
      </c>
      <c r="B163" s="22" t="s">
        <v>226</v>
      </c>
      <c r="C163" s="22">
        <v>0.37</v>
      </c>
      <c r="D163" s="22">
        <v>0.5</v>
      </c>
      <c r="E163" s="36">
        <v>726.47</v>
      </c>
      <c r="F163" s="62"/>
      <c r="G163" s="61">
        <f t="shared" si="29"/>
        <v>0</v>
      </c>
      <c r="H163" s="36">
        <f t="shared" si="26"/>
        <v>0</v>
      </c>
      <c r="I163" s="24">
        <f t="shared" si="27"/>
        <v>0</v>
      </c>
      <c r="K163" s="26"/>
      <c r="L163" s="26">
        <f>IFERROR((VLOOKUP(K163,tenute!D:E,2,FALSE)),0)</f>
        <v>0</v>
      </c>
      <c r="M163" s="26"/>
      <c r="N163" s="26">
        <f>IFERROR((VLOOKUP(M163,guarnizioni!G:H,2,FALSE)),0)</f>
        <v>0</v>
      </c>
      <c r="O163" s="26"/>
      <c r="P163" s="26">
        <f>IFERROR((VLOOKUP(O163,'IP55'!A:B,2,FALSE)),0)</f>
        <v>0</v>
      </c>
      <c r="Q163" s="26"/>
      <c r="R163" s="26">
        <f>IFERROR((VLOOKUP(Q163,giranti!H:I,2,FALSE)),0)</f>
        <v>0</v>
      </c>
      <c r="S163" s="26"/>
      <c r="T163" s="26">
        <f>IFERROR((VLOOKUP(S163,'IP55'!A:C,3,FALSE)),0)</f>
        <v>0</v>
      </c>
      <c r="U163" s="26">
        <f t="shared" si="28"/>
        <v>726.47</v>
      </c>
      <c r="V163" s="26">
        <f t="shared" si="30"/>
        <v>0</v>
      </c>
    </row>
    <row r="164" spans="1:22" ht="14.25" customHeight="1" x14ac:dyDescent="0.2">
      <c r="A164" s="22" t="s">
        <v>227</v>
      </c>
      <c r="B164" s="22" t="s">
        <v>228</v>
      </c>
      <c r="C164" s="22">
        <v>0.37</v>
      </c>
      <c r="D164" s="22">
        <v>0.5</v>
      </c>
      <c r="E164" s="36">
        <v>726.47</v>
      </c>
      <c r="F164" s="62"/>
      <c r="G164" s="61">
        <f t="shared" si="29"/>
        <v>0</v>
      </c>
      <c r="H164" s="36">
        <f t="shared" si="26"/>
        <v>0</v>
      </c>
      <c r="I164" s="24">
        <f t="shared" si="27"/>
        <v>0</v>
      </c>
      <c r="K164" s="26"/>
      <c r="L164" s="26">
        <f>IFERROR((VLOOKUP(K164,tenute!D:E,2,FALSE)),0)</f>
        <v>0</v>
      </c>
      <c r="M164" s="26"/>
      <c r="N164" s="26">
        <f>IFERROR((VLOOKUP(M164,guarnizioni!G:H,2,FALSE)),0)</f>
        <v>0</v>
      </c>
      <c r="O164" s="26"/>
      <c r="P164" s="26">
        <f>IFERROR((VLOOKUP(O164,'IP55'!A:B,2,FALSE)),0)</f>
        <v>0</v>
      </c>
      <c r="Q164" s="26"/>
      <c r="R164" s="26">
        <f>IFERROR((VLOOKUP(Q164,giranti!H:I,2,FALSE)),0)</f>
        <v>0</v>
      </c>
      <c r="S164" s="26"/>
      <c r="T164" s="26">
        <f>IFERROR((VLOOKUP(S164,'IP55'!A:C,3,FALSE)),0)</f>
        <v>0</v>
      </c>
      <c r="U164" s="26">
        <f t="shared" si="28"/>
        <v>726.47</v>
      </c>
      <c r="V164" s="26">
        <f t="shared" si="30"/>
        <v>0</v>
      </c>
    </row>
    <row r="165" spans="1:22" ht="14.25" customHeight="1" x14ac:dyDescent="0.2">
      <c r="A165" s="22" t="s">
        <v>3185</v>
      </c>
      <c r="B165" s="22" t="s">
        <v>3165</v>
      </c>
      <c r="C165" s="22">
        <v>1.1000000000000001</v>
      </c>
      <c r="D165" s="22">
        <v>1.5</v>
      </c>
      <c r="E165" s="36">
        <v>1434.36</v>
      </c>
      <c r="F165" s="62"/>
      <c r="G165" s="61">
        <f t="shared" si="29"/>
        <v>0</v>
      </c>
      <c r="H165" s="36">
        <f t="shared" si="26"/>
        <v>0</v>
      </c>
      <c r="I165" s="24">
        <f t="shared" si="27"/>
        <v>0</v>
      </c>
      <c r="K165" s="26"/>
      <c r="L165" s="26">
        <f>IFERROR((VLOOKUP(K165,tenute!D:E,2,FALSE)),0)</f>
        <v>0</v>
      </c>
      <c r="M165" s="26"/>
      <c r="N165" s="26">
        <f>IFERROR((VLOOKUP(M165,guarnizioni!G:H,2,FALSE)),0)</f>
        <v>0</v>
      </c>
      <c r="O165" s="26"/>
      <c r="P165" s="26">
        <f>IFERROR((VLOOKUP(O165,'IP55'!A:B,2,FALSE)),0)</f>
        <v>0</v>
      </c>
      <c r="Q165" s="26"/>
      <c r="R165" s="26">
        <f>IFERROR((VLOOKUP(Q165,giranti!H:I,2,FALSE)),0)</f>
        <v>0</v>
      </c>
      <c r="S165" s="26"/>
      <c r="T165" s="26">
        <f>IFERROR((VLOOKUP(S165,'IP55'!A:C,3,FALSE)),0)</f>
        <v>0</v>
      </c>
      <c r="U165" s="26">
        <f t="shared" si="28"/>
        <v>1434.36</v>
      </c>
      <c r="V165" s="26">
        <f t="shared" si="30"/>
        <v>0</v>
      </c>
    </row>
    <row r="166" spans="1:22" ht="14.25" customHeight="1" x14ac:dyDescent="0.2">
      <c r="A166" s="22" t="s">
        <v>3186</v>
      </c>
      <c r="B166" s="22" t="s">
        <v>3166</v>
      </c>
      <c r="C166" s="22">
        <v>1.1000000000000001</v>
      </c>
      <c r="D166" s="22">
        <v>1.5</v>
      </c>
      <c r="E166" s="36">
        <v>1434.36</v>
      </c>
      <c r="F166" s="62"/>
      <c r="G166" s="61">
        <f t="shared" si="29"/>
        <v>0</v>
      </c>
      <c r="H166" s="36">
        <f t="shared" si="26"/>
        <v>0</v>
      </c>
      <c r="I166" s="24">
        <f t="shared" si="27"/>
        <v>0</v>
      </c>
      <c r="K166" s="26"/>
      <c r="L166" s="26">
        <f>IFERROR((VLOOKUP(K166,tenute!D:E,2,FALSE)),0)</f>
        <v>0</v>
      </c>
      <c r="M166" s="26"/>
      <c r="N166" s="26">
        <f>IFERROR((VLOOKUP(M166,guarnizioni!G:H,2,FALSE)),0)</f>
        <v>0</v>
      </c>
      <c r="O166" s="26"/>
      <c r="P166" s="26">
        <f>IFERROR((VLOOKUP(O166,'IP55'!A:B,2,FALSE)),0)</f>
        <v>0</v>
      </c>
      <c r="Q166" s="26"/>
      <c r="R166" s="26">
        <f>IFERROR((VLOOKUP(Q166,giranti!H:I,2,FALSE)),0)</f>
        <v>0</v>
      </c>
      <c r="S166" s="26"/>
      <c r="T166" s="26">
        <f>IFERROR((VLOOKUP(S166,'IP55'!A:C,3,FALSE)),0)</f>
        <v>0</v>
      </c>
      <c r="U166" s="26">
        <f t="shared" si="28"/>
        <v>1434.36</v>
      </c>
      <c r="V166" s="26">
        <f t="shared" si="30"/>
        <v>0</v>
      </c>
    </row>
    <row r="167" spans="1:22" ht="14.25" customHeight="1" x14ac:dyDescent="0.2">
      <c r="A167" s="22" t="s">
        <v>3187</v>
      </c>
      <c r="B167" s="22" t="s">
        <v>3167</v>
      </c>
      <c r="C167" s="22">
        <v>1.5</v>
      </c>
      <c r="D167" s="22">
        <v>2</v>
      </c>
      <c r="E167" s="36">
        <v>1624.03</v>
      </c>
      <c r="F167" s="62"/>
      <c r="G167" s="61">
        <f t="shared" si="29"/>
        <v>0</v>
      </c>
      <c r="H167" s="36">
        <f t="shared" si="26"/>
        <v>0</v>
      </c>
      <c r="I167" s="24">
        <f t="shared" si="27"/>
        <v>0</v>
      </c>
      <c r="K167" s="26"/>
      <c r="L167" s="26">
        <f>IFERROR((VLOOKUP(K167,tenute!D:E,2,FALSE)),0)</f>
        <v>0</v>
      </c>
      <c r="M167" s="26"/>
      <c r="N167" s="26">
        <f>IFERROR((VLOOKUP(M167,guarnizioni!G:H,2,FALSE)),0)</f>
        <v>0</v>
      </c>
      <c r="O167" s="26"/>
      <c r="P167" s="26">
        <f>IFERROR((VLOOKUP(O167,'IP55'!A:B,2,FALSE)),0)</f>
        <v>0</v>
      </c>
      <c r="Q167" s="26"/>
      <c r="R167" s="26">
        <f>IFERROR((VLOOKUP(Q167,giranti!H:I,2,FALSE)),0)</f>
        <v>0</v>
      </c>
      <c r="S167" s="26"/>
      <c r="T167" s="26">
        <f>IFERROR((VLOOKUP(S167,'IP55'!A:C,3,FALSE)),0)</f>
        <v>0</v>
      </c>
      <c r="U167" s="26">
        <f t="shared" si="28"/>
        <v>1624.03</v>
      </c>
      <c r="V167" s="26">
        <f t="shared" si="30"/>
        <v>0</v>
      </c>
    </row>
    <row r="168" spans="1:22" ht="14.25" customHeight="1" x14ac:dyDescent="0.2">
      <c r="A168" s="22" t="s">
        <v>3188</v>
      </c>
      <c r="B168" s="22" t="s">
        <v>3168</v>
      </c>
      <c r="C168" s="22">
        <v>2.2000000000000002</v>
      </c>
      <c r="D168" s="22">
        <v>3</v>
      </c>
      <c r="E168" s="36">
        <v>2056.09</v>
      </c>
      <c r="F168" s="62"/>
      <c r="G168" s="61">
        <f t="shared" si="29"/>
        <v>0</v>
      </c>
      <c r="H168" s="36">
        <f t="shared" si="26"/>
        <v>0</v>
      </c>
      <c r="I168" s="24">
        <f t="shared" si="27"/>
        <v>0</v>
      </c>
      <c r="K168" s="26"/>
      <c r="L168" s="26">
        <f>IFERROR((VLOOKUP(K168,tenute!D:E,2,FALSE)),0)</f>
        <v>0</v>
      </c>
      <c r="M168" s="26"/>
      <c r="N168" s="26">
        <f>IFERROR((VLOOKUP(M168,guarnizioni!G:H,2,FALSE)),0)</f>
        <v>0</v>
      </c>
      <c r="O168" s="26"/>
      <c r="P168" s="26">
        <f>IFERROR((VLOOKUP(O168,'IP55'!A:B,2,FALSE)),0)</f>
        <v>0</v>
      </c>
      <c r="Q168" s="26"/>
      <c r="R168" s="26">
        <f>IFERROR((VLOOKUP(Q168,giranti!H:I,2,FALSE)),0)</f>
        <v>0</v>
      </c>
      <c r="S168" s="26"/>
      <c r="T168" s="26">
        <f>IFERROR((VLOOKUP(S168,'IP55'!A:C,3,FALSE)),0)</f>
        <v>0</v>
      </c>
      <c r="U168" s="26">
        <f t="shared" si="28"/>
        <v>2056.09</v>
      </c>
      <c r="V168" s="26">
        <f t="shared" si="30"/>
        <v>0</v>
      </c>
    </row>
    <row r="169" spans="1:22" ht="14.25" customHeight="1" x14ac:dyDescent="0.2">
      <c r="A169" s="22" t="s">
        <v>229</v>
      </c>
      <c r="B169" s="22" t="s">
        <v>230</v>
      </c>
      <c r="C169" s="22">
        <v>3</v>
      </c>
      <c r="D169" s="22">
        <v>4</v>
      </c>
      <c r="E169" s="36">
        <v>2281.65</v>
      </c>
      <c r="F169" s="62"/>
      <c r="G169" s="61">
        <f t="shared" si="29"/>
        <v>0</v>
      </c>
      <c r="H169" s="36">
        <f>ROUND(E169*(G169),2)</f>
        <v>0</v>
      </c>
      <c r="I169" s="24">
        <f t="shared" si="27"/>
        <v>0</v>
      </c>
      <c r="K169" s="26"/>
      <c r="L169" s="26">
        <f>IFERROR((VLOOKUP(K169,tenute!D:E,2,FALSE)),0)</f>
        <v>0</v>
      </c>
      <c r="M169" s="26"/>
      <c r="N169" s="26">
        <f>IFERROR((VLOOKUP(M169,guarnizioni!G:H,2,FALSE)),0)</f>
        <v>0</v>
      </c>
      <c r="O169" s="26"/>
      <c r="P169" s="26">
        <f>IFERROR((VLOOKUP(O169,'IP55'!A:B,2,FALSE)),0)</f>
        <v>0</v>
      </c>
      <c r="Q169" s="26"/>
      <c r="R169" s="26">
        <f>IFERROR((VLOOKUP(Q169,giranti!H:I,2,FALSE)),0)</f>
        <v>0</v>
      </c>
      <c r="S169" s="26"/>
      <c r="T169" s="26">
        <f>IFERROR((VLOOKUP(S169,'IP55'!A:C,3,FALSE)),0)</f>
        <v>0</v>
      </c>
      <c r="U169" s="26">
        <f t="shared" si="28"/>
        <v>2281.65</v>
      </c>
      <c r="V169" s="26">
        <f t="shared" si="30"/>
        <v>0</v>
      </c>
    </row>
    <row r="170" spans="1:22" ht="14.25" customHeight="1" x14ac:dyDescent="0.2">
      <c r="A170" s="22" t="s">
        <v>231</v>
      </c>
      <c r="B170" s="22" t="s">
        <v>232</v>
      </c>
      <c r="C170" s="22">
        <v>4</v>
      </c>
      <c r="D170" s="22">
        <v>5.5</v>
      </c>
      <c r="E170" s="36">
        <v>2395.14</v>
      </c>
      <c r="F170" s="62"/>
      <c r="G170" s="61">
        <f t="shared" si="29"/>
        <v>0</v>
      </c>
      <c r="H170" s="36">
        <f t="shared" ref="H170:H195" si="31">ROUND(E170*(G170),2)</f>
        <v>0</v>
      </c>
      <c r="I170" s="24">
        <f t="shared" si="27"/>
        <v>0</v>
      </c>
      <c r="K170" s="26"/>
      <c r="L170" s="26">
        <f>IFERROR((VLOOKUP(K170,tenute!D:E,2,FALSE)),0)</f>
        <v>0</v>
      </c>
      <c r="M170" s="26"/>
      <c r="N170" s="26">
        <f>IFERROR((VLOOKUP(M170,guarnizioni!G:H,2,FALSE)),0)</f>
        <v>0</v>
      </c>
      <c r="O170" s="26"/>
      <c r="P170" s="26">
        <f>IFERROR((VLOOKUP(O170,'IP55'!A:B,2,FALSE)),0)</f>
        <v>0</v>
      </c>
      <c r="Q170" s="26"/>
      <c r="R170" s="26">
        <f>IFERROR((VLOOKUP(Q170,giranti!H:I,2,FALSE)),0)</f>
        <v>0</v>
      </c>
      <c r="S170" s="26"/>
      <c r="T170" s="26">
        <f>IFERROR((VLOOKUP(S170,'IP55'!A:C,3,FALSE)),0)</f>
        <v>0</v>
      </c>
      <c r="U170" s="26">
        <f t="shared" si="28"/>
        <v>2395.14</v>
      </c>
      <c r="V170" s="26">
        <f t="shared" si="30"/>
        <v>0</v>
      </c>
    </row>
    <row r="171" spans="1:22" ht="14.25" customHeight="1" x14ac:dyDescent="0.2">
      <c r="A171" s="22" t="s">
        <v>8430</v>
      </c>
      <c r="B171" s="22" t="s">
        <v>8431</v>
      </c>
      <c r="C171" s="22">
        <v>0.37</v>
      </c>
      <c r="D171" s="22">
        <v>0.5</v>
      </c>
      <c r="E171" s="36">
        <v>766.75099999999998</v>
      </c>
      <c r="F171" s="62"/>
      <c r="G171" s="61">
        <f t="shared" si="29"/>
        <v>0</v>
      </c>
      <c r="H171" s="36">
        <f t="shared" si="31"/>
        <v>0</v>
      </c>
      <c r="I171" s="24">
        <f t="shared" si="27"/>
        <v>0</v>
      </c>
      <c r="K171" s="26"/>
      <c r="L171" s="26">
        <f>IFERROR((VLOOKUP(K171,tenute!D:E,2,FALSE)),0)</f>
        <v>0</v>
      </c>
      <c r="M171" s="26"/>
      <c r="N171" s="26">
        <f>IFERROR((VLOOKUP(M171,guarnizioni!G:H,2,FALSE)),0)</f>
        <v>0</v>
      </c>
      <c r="O171" s="26"/>
      <c r="P171" s="26">
        <f>IFERROR((VLOOKUP(O171,'IP55'!A:B,2,FALSE)),0)</f>
        <v>0</v>
      </c>
      <c r="Q171" s="26"/>
      <c r="R171" s="26">
        <f>IFERROR((VLOOKUP(Q171,giranti!H:I,2,FALSE)),0)</f>
        <v>0</v>
      </c>
      <c r="S171" s="26"/>
      <c r="T171" s="26">
        <f>IFERROR((VLOOKUP(S171,'IP55'!A:C,3,FALSE)),0)</f>
        <v>0</v>
      </c>
      <c r="U171" s="26">
        <f t="shared" si="28"/>
        <v>766.75099999999998</v>
      </c>
      <c r="V171" s="26">
        <f t="shared" si="30"/>
        <v>0</v>
      </c>
    </row>
    <row r="172" spans="1:22" ht="14.25" customHeight="1" x14ac:dyDescent="0.2">
      <c r="A172" s="22" t="s">
        <v>8432</v>
      </c>
      <c r="B172" s="22" t="s">
        <v>8433</v>
      </c>
      <c r="C172" s="22">
        <v>0.37</v>
      </c>
      <c r="D172" s="22">
        <v>0.5</v>
      </c>
      <c r="E172" s="36">
        <v>766.75099999999998</v>
      </c>
      <c r="F172" s="62"/>
      <c r="G172" s="61">
        <f t="shared" si="29"/>
        <v>0</v>
      </c>
      <c r="H172" s="36">
        <f t="shared" si="31"/>
        <v>0</v>
      </c>
      <c r="I172" s="24">
        <f t="shared" si="27"/>
        <v>0</v>
      </c>
      <c r="K172" s="26"/>
      <c r="L172" s="26">
        <f>IFERROR((VLOOKUP(K172,tenute!D:E,2,FALSE)),0)</f>
        <v>0</v>
      </c>
      <c r="M172" s="26"/>
      <c r="N172" s="26">
        <f>IFERROR((VLOOKUP(M172,guarnizioni!G:H,2,FALSE)),0)</f>
        <v>0</v>
      </c>
      <c r="O172" s="26"/>
      <c r="P172" s="26">
        <f>IFERROR((VLOOKUP(O172,'IP55'!A:B,2,FALSE)),0)</f>
        <v>0</v>
      </c>
      <c r="Q172" s="26"/>
      <c r="R172" s="26">
        <f>IFERROR((VLOOKUP(Q172,giranti!H:I,2,FALSE)),0)</f>
        <v>0</v>
      </c>
      <c r="S172" s="26"/>
      <c r="T172" s="26">
        <f>IFERROR((VLOOKUP(S172,'IP55'!A:C,3,FALSE)),0)</f>
        <v>0</v>
      </c>
      <c r="U172" s="26">
        <f t="shared" si="28"/>
        <v>766.75099999999998</v>
      </c>
      <c r="V172" s="26">
        <f t="shared" si="30"/>
        <v>0</v>
      </c>
    </row>
    <row r="173" spans="1:22" ht="14.25" customHeight="1" x14ac:dyDescent="0.2">
      <c r="A173" s="22" t="s">
        <v>8434</v>
      </c>
      <c r="B173" s="22" t="s">
        <v>8435</v>
      </c>
      <c r="C173" s="22">
        <v>0.37</v>
      </c>
      <c r="D173" s="22">
        <v>0.5</v>
      </c>
      <c r="E173" s="36">
        <v>943.1724999999999</v>
      </c>
      <c r="F173" s="62"/>
      <c r="G173" s="61">
        <f t="shared" si="29"/>
        <v>0</v>
      </c>
      <c r="H173" s="36">
        <f t="shared" si="31"/>
        <v>0</v>
      </c>
      <c r="I173" s="24">
        <f t="shared" si="27"/>
        <v>0</v>
      </c>
      <c r="K173" s="26"/>
      <c r="L173" s="26">
        <f>IFERROR((VLOOKUP(K173,tenute!D:E,2,FALSE)),0)</f>
        <v>0</v>
      </c>
      <c r="M173" s="26"/>
      <c r="N173" s="26">
        <f>IFERROR((VLOOKUP(M173,guarnizioni!G:H,2,FALSE)),0)</f>
        <v>0</v>
      </c>
      <c r="O173" s="26"/>
      <c r="P173" s="26">
        <f>IFERROR((VLOOKUP(O173,'IP55'!A:B,2,FALSE)),0)</f>
        <v>0</v>
      </c>
      <c r="Q173" s="26"/>
      <c r="R173" s="26">
        <f>IFERROR((VLOOKUP(Q173,giranti!H:I,2,FALSE)),0)</f>
        <v>0</v>
      </c>
      <c r="S173" s="26"/>
      <c r="T173" s="26">
        <f>IFERROR((VLOOKUP(S173,'IP55'!A:C,3,FALSE)),0)</f>
        <v>0</v>
      </c>
      <c r="U173" s="26">
        <f t="shared" si="28"/>
        <v>943.1724999999999</v>
      </c>
      <c r="V173" s="26">
        <f t="shared" si="30"/>
        <v>0</v>
      </c>
    </row>
    <row r="174" spans="1:22" ht="14.25" customHeight="1" x14ac:dyDescent="0.2">
      <c r="A174" s="22" t="s">
        <v>8436</v>
      </c>
      <c r="B174" s="22" t="s">
        <v>8437</v>
      </c>
      <c r="C174" s="22">
        <v>0.55000000000000004</v>
      </c>
      <c r="D174" s="22">
        <v>0.75</v>
      </c>
      <c r="E174" s="36">
        <v>1002.5469999999999</v>
      </c>
      <c r="F174" s="62"/>
      <c r="G174" s="61">
        <f t="shared" si="29"/>
        <v>0</v>
      </c>
      <c r="H174" s="36">
        <f t="shared" si="31"/>
        <v>0</v>
      </c>
      <c r="I174" s="24">
        <f t="shared" si="27"/>
        <v>0</v>
      </c>
      <c r="K174" s="26"/>
      <c r="L174" s="26">
        <f>IFERROR((VLOOKUP(K174,tenute!D:E,2,FALSE)),0)</f>
        <v>0</v>
      </c>
      <c r="M174" s="26"/>
      <c r="N174" s="26">
        <f>IFERROR((VLOOKUP(M174,guarnizioni!G:H,2,FALSE)),0)</f>
        <v>0</v>
      </c>
      <c r="O174" s="26"/>
      <c r="P174" s="26">
        <f>IFERROR((VLOOKUP(O174,'IP55'!A:B,2,FALSE)),0)</f>
        <v>0</v>
      </c>
      <c r="Q174" s="26"/>
      <c r="R174" s="26">
        <f>IFERROR((VLOOKUP(Q174,giranti!H:I,2,FALSE)),0)</f>
        <v>0</v>
      </c>
      <c r="S174" s="26"/>
      <c r="T174" s="26">
        <f>IFERROR((VLOOKUP(S174,'IP55'!A:C,3,FALSE)),0)</f>
        <v>0</v>
      </c>
      <c r="U174" s="26">
        <f t="shared" si="28"/>
        <v>1002.5469999999999</v>
      </c>
      <c r="V174" s="26">
        <f t="shared" si="30"/>
        <v>0</v>
      </c>
    </row>
    <row r="175" spans="1:22" ht="14.25" customHeight="1" x14ac:dyDescent="0.2">
      <c r="A175" s="22" t="s">
        <v>3189</v>
      </c>
      <c r="B175" s="22" t="s">
        <v>3169</v>
      </c>
      <c r="C175" s="22">
        <v>0.75</v>
      </c>
      <c r="D175" s="22">
        <v>1</v>
      </c>
      <c r="E175" s="36">
        <v>1125.28</v>
      </c>
      <c r="F175" s="62"/>
      <c r="G175" s="61">
        <f t="shared" si="29"/>
        <v>0</v>
      </c>
      <c r="H175" s="36">
        <f t="shared" si="31"/>
        <v>0</v>
      </c>
      <c r="I175" s="24">
        <f t="shared" si="27"/>
        <v>0</v>
      </c>
      <c r="K175" s="26"/>
      <c r="L175" s="26">
        <f>IFERROR((VLOOKUP(K175,tenute!D:E,2,FALSE)),0)</f>
        <v>0</v>
      </c>
      <c r="M175" s="26"/>
      <c r="N175" s="26">
        <f>IFERROR((VLOOKUP(M175,guarnizioni!G:H,2,FALSE)),0)</f>
        <v>0</v>
      </c>
      <c r="O175" s="26"/>
      <c r="P175" s="26">
        <f>IFERROR((VLOOKUP(O175,'IP55'!A:B,2,FALSE)),0)</f>
        <v>0</v>
      </c>
      <c r="Q175" s="26"/>
      <c r="R175" s="26">
        <f>IFERROR((VLOOKUP(Q175,giranti!H:I,2,FALSE)),0)</f>
        <v>0</v>
      </c>
      <c r="S175" s="26"/>
      <c r="T175" s="26">
        <f>IFERROR((VLOOKUP(S175,'IP55'!A:C,3,FALSE)),0)</f>
        <v>0</v>
      </c>
      <c r="U175" s="26">
        <f t="shared" si="28"/>
        <v>1125.28</v>
      </c>
      <c r="V175" s="26">
        <f t="shared" si="30"/>
        <v>0</v>
      </c>
    </row>
    <row r="176" spans="1:22" ht="14.25" customHeight="1" x14ac:dyDescent="0.2">
      <c r="A176" s="22" t="s">
        <v>8369</v>
      </c>
      <c r="B176" s="22" t="s">
        <v>8370</v>
      </c>
      <c r="C176" s="22">
        <v>0.37</v>
      </c>
      <c r="D176" s="22">
        <v>0.5</v>
      </c>
      <c r="E176" s="36">
        <v>915.44599999999991</v>
      </c>
      <c r="F176" s="62"/>
      <c r="G176" s="61">
        <f t="shared" si="29"/>
        <v>0</v>
      </c>
      <c r="H176" s="36">
        <f t="shared" si="31"/>
        <v>0</v>
      </c>
      <c r="I176" s="24">
        <f t="shared" si="27"/>
        <v>0</v>
      </c>
      <c r="K176" s="26"/>
      <c r="L176" s="26">
        <f>IFERROR((VLOOKUP(K176,tenute!D:E,2,FALSE)),0)</f>
        <v>0</v>
      </c>
      <c r="M176" s="26"/>
      <c r="N176" s="26">
        <f>IFERROR((VLOOKUP(M176,guarnizioni!G:H,2,FALSE)),0)</f>
        <v>0</v>
      </c>
      <c r="O176" s="26"/>
      <c r="P176" s="26">
        <f>IFERROR((VLOOKUP(O176,'IP55'!A:B,2,FALSE)),0)</f>
        <v>0</v>
      </c>
      <c r="Q176" s="26"/>
      <c r="R176" s="26">
        <f>IFERROR((VLOOKUP(Q176,giranti!H:I,2,FALSE)),0)</f>
        <v>0</v>
      </c>
      <c r="S176" s="26"/>
      <c r="T176" s="26">
        <f>IFERROR((VLOOKUP(S176,'IP55'!A:C,3,FALSE)),0)</f>
        <v>0</v>
      </c>
      <c r="U176" s="26">
        <f t="shared" si="28"/>
        <v>915.44599999999991</v>
      </c>
      <c r="V176" s="26">
        <f t="shared" si="30"/>
        <v>0</v>
      </c>
    </row>
    <row r="177" spans="1:22" ht="14.25" customHeight="1" x14ac:dyDescent="0.2">
      <c r="A177" s="22" t="s">
        <v>8438</v>
      </c>
      <c r="B177" s="22" t="s">
        <v>8439</v>
      </c>
      <c r="C177" s="22">
        <v>0.37</v>
      </c>
      <c r="D177" s="22">
        <v>0.5</v>
      </c>
      <c r="E177" s="36">
        <v>915.44599999999991</v>
      </c>
      <c r="F177" s="62"/>
      <c r="G177" s="61">
        <f t="shared" si="29"/>
        <v>0</v>
      </c>
      <c r="H177" s="36">
        <f t="shared" si="31"/>
        <v>0</v>
      </c>
      <c r="I177" s="24">
        <f t="shared" si="27"/>
        <v>0</v>
      </c>
      <c r="K177" s="26"/>
      <c r="L177" s="26">
        <f>IFERROR((VLOOKUP(K177,tenute!D:E,2,FALSE)),0)</f>
        <v>0</v>
      </c>
      <c r="M177" s="26"/>
      <c r="N177" s="26">
        <f>IFERROR((VLOOKUP(M177,guarnizioni!G:H,2,FALSE)),0)</f>
        <v>0</v>
      </c>
      <c r="O177" s="26"/>
      <c r="P177" s="26">
        <f>IFERROR((VLOOKUP(O177,'IP55'!A:B,2,FALSE)),0)</f>
        <v>0</v>
      </c>
      <c r="Q177" s="26"/>
      <c r="R177" s="26">
        <f>IFERROR((VLOOKUP(Q177,giranti!H:I,2,FALSE)),0)</f>
        <v>0</v>
      </c>
      <c r="S177" s="26"/>
      <c r="T177" s="26">
        <f>IFERROR((VLOOKUP(S177,'IP55'!A:C,3,FALSE)),0)</f>
        <v>0</v>
      </c>
      <c r="U177" s="26">
        <f t="shared" si="28"/>
        <v>915.44599999999991</v>
      </c>
      <c r="V177" s="26">
        <f t="shared" si="30"/>
        <v>0</v>
      </c>
    </row>
    <row r="178" spans="1:22" ht="14.25" customHeight="1" x14ac:dyDescent="0.2">
      <c r="A178" s="22" t="s">
        <v>8365</v>
      </c>
      <c r="B178" s="22" t="s">
        <v>8366</v>
      </c>
      <c r="C178" s="22">
        <v>0.55000000000000004</v>
      </c>
      <c r="D178" s="22">
        <v>0.75</v>
      </c>
      <c r="E178" s="36">
        <v>1032.6199999999999</v>
      </c>
      <c r="F178" s="62"/>
      <c r="G178" s="61">
        <f t="shared" si="29"/>
        <v>0</v>
      </c>
      <c r="H178" s="36">
        <f t="shared" si="31"/>
        <v>0</v>
      </c>
      <c r="I178" s="24">
        <f t="shared" si="27"/>
        <v>0</v>
      </c>
      <c r="K178" s="26"/>
      <c r="L178" s="26">
        <f>IFERROR((VLOOKUP(K178,tenute!D:E,2,FALSE)),0)</f>
        <v>0</v>
      </c>
      <c r="M178" s="26"/>
      <c r="N178" s="26">
        <f>IFERROR((VLOOKUP(M178,guarnizioni!G:H,2,FALSE)),0)</f>
        <v>0</v>
      </c>
      <c r="O178" s="26"/>
      <c r="P178" s="26">
        <f>IFERROR((VLOOKUP(O178,'IP55'!A:B,2,FALSE)),0)</f>
        <v>0</v>
      </c>
      <c r="Q178" s="26"/>
      <c r="R178" s="26">
        <f>IFERROR((VLOOKUP(Q178,giranti!H:I,2,FALSE)),0)</f>
        <v>0</v>
      </c>
      <c r="S178" s="26"/>
      <c r="T178" s="26">
        <f>IFERROR((VLOOKUP(S178,'IP55'!A:C,3,FALSE)),0)</f>
        <v>0</v>
      </c>
      <c r="U178" s="26">
        <f t="shared" si="28"/>
        <v>1032.6199999999999</v>
      </c>
      <c r="V178" s="26">
        <f t="shared" si="30"/>
        <v>0</v>
      </c>
    </row>
    <row r="179" spans="1:22" ht="14.25" customHeight="1" x14ac:dyDescent="0.2">
      <c r="A179" s="22" t="s">
        <v>3190</v>
      </c>
      <c r="B179" s="22" t="s">
        <v>3170</v>
      </c>
      <c r="C179" s="22">
        <v>0.75</v>
      </c>
      <c r="D179" s="22">
        <v>1</v>
      </c>
      <c r="E179" s="36">
        <v>1149.93</v>
      </c>
      <c r="F179" s="62"/>
      <c r="G179" s="61">
        <f t="shared" si="29"/>
        <v>0</v>
      </c>
      <c r="H179" s="36">
        <f t="shared" si="31"/>
        <v>0</v>
      </c>
      <c r="I179" s="24">
        <f t="shared" si="27"/>
        <v>0</v>
      </c>
      <c r="K179" s="26"/>
      <c r="L179" s="26">
        <f>IFERROR((VLOOKUP(K179,tenute!D:E,2,FALSE)),0)</f>
        <v>0</v>
      </c>
      <c r="M179" s="26"/>
      <c r="N179" s="26">
        <f>IFERROR((VLOOKUP(M179,guarnizioni!G:H,2,FALSE)),0)</f>
        <v>0</v>
      </c>
      <c r="O179" s="26"/>
      <c r="P179" s="26">
        <f>IFERROR((VLOOKUP(O179,'IP55'!A:B,2,FALSE)),0)</f>
        <v>0</v>
      </c>
      <c r="Q179" s="26"/>
      <c r="R179" s="26">
        <f>IFERROR((VLOOKUP(Q179,giranti!H:I,2,FALSE)),0)</f>
        <v>0</v>
      </c>
      <c r="S179" s="26"/>
      <c r="T179" s="26">
        <f>IFERROR((VLOOKUP(S179,'IP55'!A:C,3,FALSE)),0)</f>
        <v>0</v>
      </c>
      <c r="U179" s="26">
        <f t="shared" si="28"/>
        <v>1149.93</v>
      </c>
      <c r="V179" s="26">
        <f t="shared" si="30"/>
        <v>0</v>
      </c>
    </row>
    <row r="180" spans="1:22" ht="14.25" customHeight="1" x14ac:dyDescent="0.2">
      <c r="A180" s="22" t="s">
        <v>8367</v>
      </c>
      <c r="B180" s="22" t="s">
        <v>8368</v>
      </c>
      <c r="C180" s="22">
        <v>0.37</v>
      </c>
      <c r="D180" s="22">
        <v>0.5</v>
      </c>
      <c r="E180" s="36">
        <v>943.64</v>
      </c>
      <c r="F180" s="62"/>
      <c r="G180" s="61">
        <f t="shared" si="29"/>
        <v>0</v>
      </c>
      <c r="H180" s="36">
        <f t="shared" si="31"/>
        <v>0</v>
      </c>
      <c r="I180" s="24">
        <f t="shared" si="27"/>
        <v>0</v>
      </c>
      <c r="K180" s="26"/>
      <c r="L180" s="26">
        <f>IFERROR((VLOOKUP(K180,tenute!D:E,2,FALSE)),0)</f>
        <v>0</v>
      </c>
      <c r="M180" s="26"/>
      <c r="N180" s="26">
        <f>IFERROR((VLOOKUP(M180,guarnizioni!G:H,2,FALSE)),0)</f>
        <v>0</v>
      </c>
      <c r="O180" s="26"/>
      <c r="P180" s="26">
        <f>IFERROR((VLOOKUP(O180,'IP55'!A:B,2,FALSE)),0)</f>
        <v>0</v>
      </c>
      <c r="Q180" s="26"/>
      <c r="R180" s="26">
        <f>IFERROR((VLOOKUP(Q180,giranti!H:I,2,FALSE)),0)</f>
        <v>0</v>
      </c>
      <c r="S180" s="26"/>
      <c r="T180" s="26">
        <f>IFERROR((VLOOKUP(S180,'IP55'!A:C,3,FALSE)),0)</f>
        <v>0</v>
      </c>
      <c r="U180" s="26">
        <f t="shared" si="28"/>
        <v>943.64</v>
      </c>
      <c r="V180" s="26">
        <f t="shared" si="30"/>
        <v>0</v>
      </c>
    </row>
    <row r="181" spans="1:22" ht="14.25" customHeight="1" x14ac:dyDescent="0.2">
      <c r="A181" s="22" t="s">
        <v>8361</v>
      </c>
      <c r="B181" s="22" t="s">
        <v>8362</v>
      </c>
      <c r="C181" s="22">
        <v>0.55000000000000004</v>
      </c>
      <c r="D181" s="22">
        <v>0.75</v>
      </c>
      <c r="E181" s="36">
        <v>998.67</v>
      </c>
      <c r="F181" s="62"/>
      <c r="G181" s="61">
        <f t="shared" si="29"/>
        <v>0</v>
      </c>
      <c r="H181" s="36">
        <f t="shared" si="31"/>
        <v>0</v>
      </c>
      <c r="I181" s="24">
        <f t="shared" si="27"/>
        <v>0</v>
      </c>
      <c r="K181" s="26"/>
      <c r="L181" s="26">
        <f>IFERROR((VLOOKUP(K181,tenute!D:E,2,FALSE)),0)</f>
        <v>0</v>
      </c>
      <c r="M181" s="26"/>
      <c r="N181" s="26">
        <f>IFERROR((VLOOKUP(M181,guarnizioni!G:H,2,FALSE)),0)</f>
        <v>0</v>
      </c>
      <c r="O181" s="26"/>
      <c r="P181" s="26">
        <f>IFERROR((VLOOKUP(O181,'IP55'!A:B,2,FALSE)),0)</f>
        <v>0</v>
      </c>
      <c r="Q181" s="26"/>
      <c r="R181" s="26">
        <f>IFERROR((VLOOKUP(Q181,giranti!H:I,2,FALSE)),0)</f>
        <v>0</v>
      </c>
      <c r="S181" s="26"/>
      <c r="T181" s="26">
        <f>IFERROR((VLOOKUP(S181,'IP55'!A:C,3,FALSE)),0)</f>
        <v>0</v>
      </c>
      <c r="U181" s="26">
        <f t="shared" si="28"/>
        <v>998.67</v>
      </c>
      <c r="V181" s="26">
        <f t="shared" si="30"/>
        <v>0</v>
      </c>
    </row>
    <row r="182" spans="1:22" ht="14.25" customHeight="1" x14ac:dyDescent="0.2">
      <c r="A182" s="22" t="s">
        <v>3191</v>
      </c>
      <c r="B182" s="22" t="s">
        <v>3171</v>
      </c>
      <c r="C182" s="22">
        <v>0.75</v>
      </c>
      <c r="D182" s="22">
        <v>1</v>
      </c>
      <c r="E182" s="36">
        <v>1114.83</v>
      </c>
      <c r="F182" s="62"/>
      <c r="G182" s="61">
        <f t="shared" si="29"/>
        <v>0</v>
      </c>
      <c r="H182" s="36">
        <f t="shared" si="31"/>
        <v>0</v>
      </c>
      <c r="I182" s="24">
        <f t="shared" si="27"/>
        <v>0</v>
      </c>
      <c r="K182" s="26"/>
      <c r="L182" s="26">
        <f>IFERROR((VLOOKUP(K182,tenute!D:E,2,FALSE)),0)</f>
        <v>0</v>
      </c>
      <c r="M182" s="26"/>
      <c r="N182" s="26">
        <f>IFERROR((VLOOKUP(M182,guarnizioni!G:H,2,FALSE)),0)</f>
        <v>0</v>
      </c>
      <c r="O182" s="26"/>
      <c r="P182" s="26">
        <f>IFERROR((VLOOKUP(O182,'IP55'!A:B,2,FALSE)),0)</f>
        <v>0</v>
      </c>
      <c r="Q182" s="26"/>
      <c r="R182" s="26">
        <f>IFERROR((VLOOKUP(Q182,giranti!H:I,2,FALSE)),0)</f>
        <v>0</v>
      </c>
      <c r="S182" s="26"/>
      <c r="T182" s="26">
        <f>IFERROR((VLOOKUP(S182,'IP55'!A:C,3,FALSE)),0)</f>
        <v>0</v>
      </c>
      <c r="U182" s="26">
        <f t="shared" si="28"/>
        <v>1114.83</v>
      </c>
      <c r="V182" s="26">
        <f t="shared" si="30"/>
        <v>0</v>
      </c>
    </row>
    <row r="183" spans="1:22" ht="14.25" customHeight="1" x14ac:dyDescent="0.2">
      <c r="A183" s="22" t="s">
        <v>3192</v>
      </c>
      <c r="B183" s="22" t="s">
        <v>3172</v>
      </c>
      <c r="C183" s="22">
        <v>1.1000000000000001</v>
      </c>
      <c r="D183" s="22">
        <v>1.5</v>
      </c>
      <c r="E183" s="36">
        <v>1348.52</v>
      </c>
      <c r="F183" s="62"/>
      <c r="G183" s="61">
        <f t="shared" si="29"/>
        <v>0</v>
      </c>
      <c r="H183" s="36">
        <f t="shared" si="31"/>
        <v>0</v>
      </c>
      <c r="I183" s="24">
        <f t="shared" si="27"/>
        <v>0</v>
      </c>
      <c r="K183" s="26"/>
      <c r="L183" s="26">
        <f>IFERROR((VLOOKUP(K183,tenute!D:E,2,FALSE)),0)</f>
        <v>0</v>
      </c>
      <c r="M183" s="26"/>
      <c r="N183" s="26">
        <f>IFERROR((VLOOKUP(M183,guarnizioni!G:H,2,FALSE)),0)</f>
        <v>0</v>
      </c>
      <c r="O183" s="26"/>
      <c r="P183" s="26">
        <f>IFERROR((VLOOKUP(O183,'IP55'!A:B,2,FALSE)),0)</f>
        <v>0</v>
      </c>
      <c r="Q183" s="26"/>
      <c r="R183" s="26">
        <f>IFERROR((VLOOKUP(Q183,giranti!H:I,2,FALSE)),0)</f>
        <v>0</v>
      </c>
      <c r="S183" s="26"/>
      <c r="T183" s="26">
        <f>IFERROR((VLOOKUP(S183,'IP55'!A:C,3,FALSE)),0)</f>
        <v>0</v>
      </c>
      <c r="U183" s="26">
        <f t="shared" si="28"/>
        <v>1348.52</v>
      </c>
      <c r="V183" s="26">
        <f t="shared" si="30"/>
        <v>0</v>
      </c>
    </row>
    <row r="184" spans="1:22" ht="14.25" customHeight="1" x14ac:dyDescent="0.2">
      <c r="A184" s="22" t="s">
        <v>3193</v>
      </c>
      <c r="B184" s="22" t="s">
        <v>3173</v>
      </c>
      <c r="C184" s="22">
        <v>1.1000000000000001</v>
      </c>
      <c r="D184" s="22">
        <v>1.5</v>
      </c>
      <c r="E184" s="36">
        <v>1348.52</v>
      </c>
      <c r="F184" s="62"/>
      <c r="G184" s="61">
        <f t="shared" si="29"/>
        <v>0</v>
      </c>
      <c r="H184" s="36">
        <f t="shared" si="31"/>
        <v>0</v>
      </c>
      <c r="I184" s="24">
        <f t="shared" si="27"/>
        <v>0</v>
      </c>
      <c r="K184" s="26"/>
      <c r="L184" s="26">
        <f>IFERROR((VLOOKUP(K184,tenute!D:E,2,FALSE)),0)</f>
        <v>0</v>
      </c>
      <c r="M184" s="26"/>
      <c r="N184" s="26">
        <f>IFERROR((VLOOKUP(M184,guarnizioni!G:H,2,FALSE)),0)</f>
        <v>0</v>
      </c>
      <c r="O184" s="26"/>
      <c r="P184" s="26">
        <f>IFERROR((VLOOKUP(O184,'IP55'!A:B,2,FALSE)),0)</f>
        <v>0</v>
      </c>
      <c r="Q184" s="26"/>
      <c r="R184" s="26">
        <f>IFERROR((VLOOKUP(Q184,giranti!H:I,2,FALSE)),0)</f>
        <v>0</v>
      </c>
      <c r="S184" s="26"/>
      <c r="T184" s="26">
        <f>IFERROR((VLOOKUP(S184,'IP55'!A:C,3,FALSE)),0)</f>
        <v>0</v>
      </c>
      <c r="U184" s="26">
        <f t="shared" si="28"/>
        <v>1348.52</v>
      </c>
      <c r="V184" s="26">
        <f t="shared" si="30"/>
        <v>0</v>
      </c>
    </row>
    <row r="185" spans="1:22" ht="14.25" customHeight="1" x14ac:dyDescent="0.2">
      <c r="A185" s="22" t="s">
        <v>3194</v>
      </c>
      <c r="B185" s="22" t="s">
        <v>3174</v>
      </c>
      <c r="C185" s="22">
        <v>1.5</v>
      </c>
      <c r="D185" s="22">
        <v>2</v>
      </c>
      <c r="E185" s="36">
        <v>1778.53</v>
      </c>
      <c r="F185" s="62"/>
      <c r="G185" s="61">
        <f t="shared" si="29"/>
        <v>0</v>
      </c>
      <c r="H185" s="36">
        <f t="shared" si="31"/>
        <v>0</v>
      </c>
      <c r="I185" s="24">
        <f t="shared" si="27"/>
        <v>0</v>
      </c>
      <c r="K185" s="26"/>
      <c r="L185" s="26">
        <f>IFERROR((VLOOKUP(K185,tenute!D:E,2,FALSE)),0)</f>
        <v>0</v>
      </c>
      <c r="M185" s="26"/>
      <c r="N185" s="26">
        <f>IFERROR((VLOOKUP(M185,guarnizioni!G:H,2,FALSE)),0)</f>
        <v>0</v>
      </c>
      <c r="O185" s="26"/>
      <c r="P185" s="26">
        <f>IFERROR((VLOOKUP(O185,'IP55'!A:B,2,FALSE)),0)</f>
        <v>0</v>
      </c>
      <c r="Q185" s="26"/>
      <c r="R185" s="26">
        <f>IFERROR((VLOOKUP(Q185,giranti!H:I,2,FALSE)),0)</f>
        <v>0</v>
      </c>
      <c r="S185" s="26"/>
      <c r="T185" s="26">
        <f>IFERROR((VLOOKUP(S185,'IP55'!A:C,3,FALSE)),0)</f>
        <v>0</v>
      </c>
      <c r="U185" s="26">
        <f t="shared" si="28"/>
        <v>1778.53</v>
      </c>
      <c r="V185" s="26">
        <f t="shared" si="30"/>
        <v>0</v>
      </c>
    </row>
    <row r="186" spans="1:22" ht="14.25" customHeight="1" x14ac:dyDescent="0.2">
      <c r="A186" s="22" t="s">
        <v>3195</v>
      </c>
      <c r="B186" s="22" t="s">
        <v>3175</v>
      </c>
      <c r="C186" s="22">
        <v>2.2000000000000002</v>
      </c>
      <c r="D186" s="22">
        <v>3</v>
      </c>
      <c r="E186" s="36">
        <v>1919.84</v>
      </c>
      <c r="F186" s="62"/>
      <c r="G186" s="61">
        <f t="shared" si="29"/>
        <v>0</v>
      </c>
      <c r="H186" s="36">
        <f t="shared" si="31"/>
        <v>0</v>
      </c>
      <c r="I186" s="24">
        <f t="shared" si="27"/>
        <v>0</v>
      </c>
      <c r="K186" s="26"/>
      <c r="L186" s="26">
        <f>IFERROR((VLOOKUP(K186,tenute!D:E,2,FALSE)),0)</f>
        <v>0</v>
      </c>
      <c r="M186" s="26"/>
      <c r="N186" s="26">
        <f>IFERROR((VLOOKUP(M186,guarnizioni!G:H,2,FALSE)),0)</f>
        <v>0</v>
      </c>
      <c r="O186" s="26"/>
      <c r="P186" s="26">
        <f>IFERROR((VLOOKUP(O186,'IP55'!A:B,2,FALSE)),0)</f>
        <v>0</v>
      </c>
      <c r="Q186" s="26"/>
      <c r="R186" s="26">
        <f>IFERROR((VLOOKUP(Q186,giranti!H:I,2,FALSE)),0)</f>
        <v>0</v>
      </c>
      <c r="S186" s="26"/>
      <c r="T186" s="26">
        <f>IFERROR((VLOOKUP(S186,'IP55'!A:C,3,FALSE)),0)</f>
        <v>0</v>
      </c>
      <c r="U186" s="26">
        <f t="shared" si="28"/>
        <v>1919.84</v>
      </c>
      <c r="V186" s="26">
        <f t="shared" si="30"/>
        <v>0</v>
      </c>
    </row>
    <row r="187" spans="1:22" ht="14.25" customHeight="1" x14ac:dyDescent="0.2">
      <c r="A187" s="22" t="s">
        <v>233</v>
      </c>
      <c r="B187" s="22" t="s">
        <v>234</v>
      </c>
      <c r="C187" s="22">
        <v>3</v>
      </c>
      <c r="D187" s="22">
        <v>4</v>
      </c>
      <c r="E187" s="36">
        <v>2032.06</v>
      </c>
      <c r="F187" s="62"/>
      <c r="G187" s="61">
        <f t="shared" si="29"/>
        <v>0</v>
      </c>
      <c r="H187" s="36">
        <f t="shared" si="31"/>
        <v>0</v>
      </c>
      <c r="I187" s="24">
        <f t="shared" si="27"/>
        <v>0</v>
      </c>
      <c r="K187" s="26"/>
      <c r="L187" s="26">
        <f>IFERROR((VLOOKUP(K187,tenute!D:E,2,FALSE)),0)</f>
        <v>0</v>
      </c>
      <c r="M187" s="26"/>
      <c r="N187" s="26">
        <f>IFERROR((VLOOKUP(M187,guarnizioni!G:H,2,FALSE)),0)</f>
        <v>0</v>
      </c>
      <c r="O187" s="26"/>
      <c r="P187" s="26">
        <f>IFERROR((VLOOKUP(O187,'IP55'!A:B,2,FALSE)),0)</f>
        <v>0</v>
      </c>
      <c r="Q187" s="26"/>
      <c r="R187" s="26">
        <f>IFERROR((VLOOKUP(Q187,giranti!H:I,2,FALSE)),0)</f>
        <v>0</v>
      </c>
      <c r="S187" s="26"/>
      <c r="T187" s="26">
        <f>IFERROR((VLOOKUP(S187,'IP55'!A:C,3,FALSE)),0)</f>
        <v>0</v>
      </c>
      <c r="U187" s="26">
        <f t="shared" si="28"/>
        <v>2032.06</v>
      </c>
      <c r="V187" s="26">
        <f t="shared" si="30"/>
        <v>0</v>
      </c>
    </row>
    <row r="188" spans="1:22" ht="14.25" customHeight="1" x14ac:dyDescent="0.2">
      <c r="A188" s="22" t="s">
        <v>8371</v>
      </c>
      <c r="B188" s="22" t="s">
        <v>8372</v>
      </c>
      <c r="C188" s="22">
        <v>0.37</v>
      </c>
      <c r="D188" s="22">
        <v>0.5</v>
      </c>
      <c r="E188" s="36">
        <v>870.24</v>
      </c>
      <c r="F188" s="62"/>
      <c r="G188" s="61">
        <f t="shared" si="29"/>
        <v>0</v>
      </c>
      <c r="H188" s="36">
        <f t="shared" si="31"/>
        <v>0</v>
      </c>
      <c r="I188" s="24">
        <f t="shared" si="27"/>
        <v>0</v>
      </c>
      <c r="K188" s="26"/>
      <c r="L188" s="26">
        <f>IFERROR((VLOOKUP(K188,tenute!D:E,2,FALSE)),0)</f>
        <v>0</v>
      </c>
      <c r="M188" s="26"/>
      <c r="N188" s="26">
        <f>IFERROR((VLOOKUP(M188,guarnizioni!G:H,2,FALSE)),0)</f>
        <v>0</v>
      </c>
      <c r="O188" s="26"/>
      <c r="P188" s="26">
        <f>IFERROR((VLOOKUP(O188,'IP55'!A:B,2,FALSE)),0)</f>
        <v>0</v>
      </c>
      <c r="Q188" s="26"/>
      <c r="R188" s="26">
        <f>IFERROR((VLOOKUP(Q188,giranti!H:I,2,FALSE)),0)</f>
        <v>0</v>
      </c>
      <c r="S188" s="26"/>
      <c r="T188" s="26">
        <f>IFERROR((VLOOKUP(S188,'IP55'!A:C,3,FALSE)),0)</f>
        <v>0</v>
      </c>
      <c r="U188" s="26">
        <f t="shared" si="28"/>
        <v>870.24</v>
      </c>
      <c r="V188" s="26">
        <f t="shared" si="30"/>
        <v>0</v>
      </c>
    </row>
    <row r="189" spans="1:22" ht="14.25" customHeight="1" x14ac:dyDescent="0.2">
      <c r="A189" s="22" t="s">
        <v>8373</v>
      </c>
      <c r="B189" s="22" t="s">
        <v>8374</v>
      </c>
      <c r="C189" s="22">
        <v>0.55000000000000004</v>
      </c>
      <c r="D189" s="22">
        <v>0.75</v>
      </c>
      <c r="E189" s="36">
        <v>921.97</v>
      </c>
      <c r="F189" s="62"/>
      <c r="G189" s="61">
        <f t="shared" si="29"/>
        <v>0</v>
      </c>
      <c r="H189" s="36">
        <f t="shared" si="31"/>
        <v>0</v>
      </c>
      <c r="I189" s="24">
        <f t="shared" si="27"/>
        <v>0</v>
      </c>
      <c r="K189" s="26"/>
      <c r="L189" s="26">
        <f>IFERROR((VLOOKUP(K189,tenute!D:E,2,FALSE)),0)</f>
        <v>0</v>
      </c>
      <c r="M189" s="26"/>
      <c r="N189" s="26">
        <f>IFERROR((VLOOKUP(M189,guarnizioni!G:H,2,FALSE)),0)</f>
        <v>0</v>
      </c>
      <c r="O189" s="26"/>
      <c r="P189" s="26">
        <f>IFERROR((VLOOKUP(O189,'IP55'!A:B,2,FALSE)),0)</f>
        <v>0</v>
      </c>
      <c r="Q189" s="26"/>
      <c r="R189" s="26">
        <f>IFERROR((VLOOKUP(Q189,giranti!H:I,2,FALSE)),0)</f>
        <v>0</v>
      </c>
      <c r="S189" s="26"/>
      <c r="T189" s="26">
        <f>IFERROR((VLOOKUP(S189,'IP55'!A:C,3,FALSE)),0)</f>
        <v>0</v>
      </c>
      <c r="U189" s="26">
        <f t="shared" si="28"/>
        <v>921.97</v>
      </c>
      <c r="V189" s="26">
        <f t="shared" si="30"/>
        <v>0</v>
      </c>
    </row>
    <row r="190" spans="1:22" ht="14.25" customHeight="1" x14ac:dyDescent="0.2">
      <c r="A190" s="22" t="s">
        <v>3196</v>
      </c>
      <c r="B190" s="22" t="s">
        <v>3176</v>
      </c>
      <c r="C190" s="22">
        <v>0.75</v>
      </c>
      <c r="D190" s="22">
        <v>1</v>
      </c>
      <c r="E190" s="36">
        <v>1022.71</v>
      </c>
      <c r="F190" s="62"/>
      <c r="G190" s="61">
        <f t="shared" si="29"/>
        <v>0</v>
      </c>
      <c r="H190" s="36">
        <f t="shared" si="31"/>
        <v>0</v>
      </c>
      <c r="I190" s="24">
        <f t="shared" si="27"/>
        <v>0</v>
      </c>
      <c r="K190" s="26"/>
      <c r="L190" s="26">
        <f>IFERROR((VLOOKUP(K190,tenute!D:E,2,FALSE)),0)</f>
        <v>0</v>
      </c>
      <c r="M190" s="26"/>
      <c r="N190" s="26">
        <f>IFERROR((VLOOKUP(M190,guarnizioni!G:H,2,FALSE)),0)</f>
        <v>0</v>
      </c>
      <c r="O190" s="26"/>
      <c r="P190" s="26">
        <f>IFERROR((VLOOKUP(O190,'IP55'!A:B,2,FALSE)),0)</f>
        <v>0</v>
      </c>
      <c r="Q190" s="26"/>
      <c r="R190" s="26">
        <f>IFERROR((VLOOKUP(Q190,giranti!H:I,2,FALSE)),0)</f>
        <v>0</v>
      </c>
      <c r="S190" s="26"/>
      <c r="T190" s="26">
        <f>IFERROR((VLOOKUP(S190,'IP55'!A:C,3,FALSE)),0)</f>
        <v>0</v>
      </c>
      <c r="U190" s="26">
        <f t="shared" si="28"/>
        <v>1022.71</v>
      </c>
      <c r="V190" s="26">
        <f t="shared" si="30"/>
        <v>0</v>
      </c>
    </row>
    <row r="191" spans="1:22" ht="14.25" customHeight="1" x14ac:dyDescent="0.2">
      <c r="A191" s="22" t="s">
        <v>3197</v>
      </c>
      <c r="B191" s="22" t="s">
        <v>3177</v>
      </c>
      <c r="C191" s="22">
        <v>0.75</v>
      </c>
      <c r="D191" s="22">
        <v>1</v>
      </c>
      <c r="E191" s="36">
        <v>1022.71</v>
      </c>
      <c r="F191" s="62"/>
      <c r="G191" s="61">
        <f t="shared" si="29"/>
        <v>0</v>
      </c>
      <c r="H191" s="36">
        <f t="shared" si="31"/>
        <v>0</v>
      </c>
      <c r="I191" s="24">
        <f t="shared" si="27"/>
        <v>0</v>
      </c>
      <c r="K191" s="26"/>
      <c r="L191" s="26">
        <f>IFERROR((VLOOKUP(K191,tenute!D:E,2,FALSE)),0)</f>
        <v>0</v>
      </c>
      <c r="M191" s="26"/>
      <c r="N191" s="26">
        <f>IFERROR((VLOOKUP(M191,guarnizioni!G:H,2,FALSE)),0)</f>
        <v>0</v>
      </c>
      <c r="O191" s="26"/>
      <c r="P191" s="26">
        <f>IFERROR((VLOOKUP(O191,'IP55'!A:B,2,FALSE)),0)</f>
        <v>0</v>
      </c>
      <c r="Q191" s="26"/>
      <c r="R191" s="26">
        <f>IFERROR((VLOOKUP(Q191,giranti!H:I,2,FALSE)),0)</f>
        <v>0</v>
      </c>
      <c r="S191" s="26"/>
      <c r="T191" s="26">
        <f>IFERROR((VLOOKUP(S191,'IP55'!A:C,3,FALSE)),0)</f>
        <v>0</v>
      </c>
      <c r="U191" s="26">
        <f t="shared" si="28"/>
        <v>1022.71</v>
      </c>
      <c r="V191" s="26">
        <f t="shared" si="30"/>
        <v>0</v>
      </c>
    </row>
    <row r="192" spans="1:22" ht="14.25" customHeight="1" x14ac:dyDescent="0.2">
      <c r="A192" s="22" t="s">
        <v>3198</v>
      </c>
      <c r="B192" s="22" t="s">
        <v>3178</v>
      </c>
      <c r="C192" s="22">
        <v>1.1000000000000001</v>
      </c>
      <c r="D192" s="22">
        <v>1.5</v>
      </c>
      <c r="E192" s="36">
        <v>1331.11</v>
      </c>
      <c r="F192" s="62"/>
      <c r="G192" s="61">
        <f t="shared" si="29"/>
        <v>0</v>
      </c>
      <c r="H192" s="36">
        <f t="shared" si="31"/>
        <v>0</v>
      </c>
      <c r="I192" s="24">
        <f t="shared" si="27"/>
        <v>0</v>
      </c>
      <c r="K192" s="26"/>
      <c r="L192" s="26">
        <f>IFERROR((VLOOKUP(K192,tenute!D:E,2,FALSE)),0)</f>
        <v>0</v>
      </c>
      <c r="M192" s="26"/>
      <c r="N192" s="26">
        <f>IFERROR((VLOOKUP(M192,guarnizioni!G:H,2,FALSE)),0)</f>
        <v>0</v>
      </c>
      <c r="O192" s="26"/>
      <c r="P192" s="26">
        <f>IFERROR((VLOOKUP(O192,'IP55'!A:B,2,FALSE)),0)</f>
        <v>0</v>
      </c>
      <c r="Q192" s="26"/>
      <c r="R192" s="26">
        <f>IFERROR((VLOOKUP(Q192,giranti!H:I,2,FALSE)),0)</f>
        <v>0</v>
      </c>
      <c r="S192" s="26"/>
      <c r="T192" s="26">
        <f>IFERROR((VLOOKUP(S192,'IP55'!A:C,3,FALSE)),0)</f>
        <v>0</v>
      </c>
      <c r="U192" s="26">
        <f t="shared" si="28"/>
        <v>1331.11</v>
      </c>
      <c r="V192" s="26">
        <f t="shared" si="30"/>
        <v>0</v>
      </c>
    </row>
    <row r="193" spans="1:22" ht="14.25" customHeight="1" x14ac:dyDescent="0.2">
      <c r="A193" s="22" t="s">
        <v>3199</v>
      </c>
      <c r="B193" s="22" t="s">
        <v>3179</v>
      </c>
      <c r="C193" s="22">
        <v>1.1000000000000001</v>
      </c>
      <c r="D193" s="22">
        <v>1.5</v>
      </c>
      <c r="E193" s="36">
        <v>1331.11</v>
      </c>
      <c r="F193" s="62"/>
      <c r="G193" s="61">
        <f t="shared" si="29"/>
        <v>0</v>
      </c>
      <c r="H193" s="36">
        <f t="shared" si="31"/>
        <v>0</v>
      </c>
      <c r="I193" s="24">
        <f t="shared" si="27"/>
        <v>0</v>
      </c>
      <c r="K193" s="26"/>
      <c r="L193" s="26">
        <f>IFERROR((VLOOKUP(K193,tenute!D:E,2,FALSE)),0)</f>
        <v>0</v>
      </c>
      <c r="M193" s="26"/>
      <c r="N193" s="26">
        <f>IFERROR((VLOOKUP(M193,guarnizioni!G:H,2,FALSE)),0)</f>
        <v>0</v>
      </c>
      <c r="O193" s="26"/>
      <c r="P193" s="26">
        <f>IFERROR((VLOOKUP(O193,'IP55'!A:B,2,FALSE)),0)</f>
        <v>0</v>
      </c>
      <c r="Q193" s="26"/>
      <c r="R193" s="26">
        <f>IFERROR((VLOOKUP(Q193,giranti!H:I,2,FALSE)),0)</f>
        <v>0</v>
      </c>
      <c r="S193" s="26"/>
      <c r="T193" s="26">
        <f>IFERROR((VLOOKUP(S193,'IP55'!A:C,3,FALSE)),0)</f>
        <v>0</v>
      </c>
      <c r="U193" s="26">
        <f t="shared" si="28"/>
        <v>1331.11</v>
      </c>
      <c r="V193" s="26">
        <f t="shared" si="30"/>
        <v>0</v>
      </c>
    </row>
    <row r="194" spans="1:22" ht="14.25" customHeight="1" x14ac:dyDescent="0.2">
      <c r="A194" s="22" t="s">
        <v>3200</v>
      </c>
      <c r="B194" s="22" t="s">
        <v>3180</v>
      </c>
      <c r="C194" s="22">
        <v>1.1000000000000001</v>
      </c>
      <c r="D194" s="22">
        <v>1.5</v>
      </c>
      <c r="E194" s="36">
        <v>1461.58</v>
      </c>
      <c r="F194" s="62"/>
      <c r="G194" s="61">
        <f t="shared" si="29"/>
        <v>0</v>
      </c>
      <c r="H194" s="36">
        <f t="shared" si="31"/>
        <v>0</v>
      </c>
      <c r="I194" s="24">
        <f t="shared" si="27"/>
        <v>0</v>
      </c>
      <c r="K194" s="26"/>
      <c r="L194" s="26">
        <f>IFERROR((VLOOKUP(K194,tenute!D:E,2,FALSE)),0)</f>
        <v>0</v>
      </c>
      <c r="M194" s="26"/>
      <c r="N194" s="26">
        <f>IFERROR((VLOOKUP(M194,guarnizioni!G:H,2,FALSE)),0)</f>
        <v>0</v>
      </c>
      <c r="O194" s="26"/>
      <c r="P194" s="26">
        <f>IFERROR((VLOOKUP(O194,'IP55'!A:B,2,FALSE)),0)</f>
        <v>0</v>
      </c>
      <c r="Q194" s="26"/>
      <c r="R194" s="26">
        <f>IFERROR((VLOOKUP(Q194,giranti!H:I,2,FALSE)),0)</f>
        <v>0</v>
      </c>
      <c r="S194" s="26"/>
      <c r="T194" s="26">
        <f>IFERROR((VLOOKUP(S194,'IP55'!A:C,3,FALSE)),0)</f>
        <v>0</v>
      </c>
      <c r="U194" s="26">
        <f t="shared" si="28"/>
        <v>1461.58</v>
      </c>
      <c r="V194" s="26">
        <f t="shared" si="30"/>
        <v>0</v>
      </c>
    </row>
    <row r="195" spans="1:22" ht="14.25" customHeight="1" x14ac:dyDescent="0.2">
      <c r="A195" s="22" t="s">
        <v>3201</v>
      </c>
      <c r="B195" s="22" t="s">
        <v>3181</v>
      </c>
      <c r="C195" s="22">
        <v>1.5</v>
      </c>
      <c r="D195" s="22">
        <v>2</v>
      </c>
      <c r="E195" s="36">
        <v>1560.52</v>
      </c>
      <c r="F195" s="62"/>
      <c r="G195" s="61">
        <f t="shared" si="29"/>
        <v>0</v>
      </c>
      <c r="H195" s="36">
        <f t="shared" si="31"/>
        <v>0</v>
      </c>
      <c r="I195" s="24">
        <f t="shared" si="27"/>
        <v>0</v>
      </c>
      <c r="K195" s="26"/>
      <c r="L195" s="26">
        <f>IFERROR((VLOOKUP(K195,tenute!D:E,2,FALSE)),0)</f>
        <v>0</v>
      </c>
      <c r="M195" s="26"/>
      <c r="N195" s="26">
        <f>IFERROR((VLOOKUP(M195,guarnizioni!G:H,2,FALSE)),0)</f>
        <v>0</v>
      </c>
      <c r="O195" s="26"/>
      <c r="P195" s="26">
        <f>IFERROR((VLOOKUP(O195,'IP55'!A:B,2,FALSE)),0)</f>
        <v>0</v>
      </c>
      <c r="Q195" s="26"/>
      <c r="R195" s="26">
        <f>IFERROR((VLOOKUP(Q195,giranti!H:I,2,FALSE)),0)</f>
        <v>0</v>
      </c>
      <c r="S195" s="26"/>
      <c r="T195" s="26">
        <f>IFERROR((VLOOKUP(S195,'IP55'!A:C,3,FALSE)),0)</f>
        <v>0</v>
      </c>
      <c r="U195" s="26">
        <f t="shared" si="28"/>
        <v>1560.52</v>
      </c>
      <c r="V195" s="26">
        <f t="shared" si="30"/>
        <v>0</v>
      </c>
    </row>
    <row r="196" spans="1:22" ht="14.25" customHeight="1" x14ac:dyDescent="0.2">
      <c r="A196" s="22" t="s">
        <v>3202</v>
      </c>
      <c r="B196" s="22" t="s">
        <v>3182</v>
      </c>
      <c r="C196" s="22">
        <v>2.2000000000000002</v>
      </c>
      <c r="D196" s="22">
        <v>3</v>
      </c>
      <c r="E196" s="36">
        <v>1705.86</v>
      </c>
      <c r="F196" s="62"/>
      <c r="G196" s="61">
        <f t="shared" si="29"/>
        <v>0</v>
      </c>
      <c r="H196" s="36">
        <f>ROUND(E196*(G196),2)</f>
        <v>0</v>
      </c>
      <c r="I196" s="24">
        <f>H196*$I$10</f>
        <v>0</v>
      </c>
      <c r="K196" s="26"/>
      <c r="L196" s="26">
        <f>IFERROR((VLOOKUP(K196,tenute!D:E,2,FALSE)),0)</f>
        <v>0</v>
      </c>
      <c r="M196" s="26"/>
      <c r="N196" s="26">
        <f>IFERROR((VLOOKUP(M196,guarnizioni!G:H,2,FALSE)),0)</f>
        <v>0</v>
      </c>
      <c r="O196" s="26"/>
      <c r="P196" s="26">
        <f>IFERROR((VLOOKUP(O196,'IP55'!A:B,2,FALSE)),0)</f>
        <v>0</v>
      </c>
      <c r="Q196" s="26"/>
      <c r="R196" s="26">
        <f>IFERROR((VLOOKUP(Q196,giranti!H:I,2,FALSE)),0)</f>
        <v>0</v>
      </c>
      <c r="S196" s="26"/>
      <c r="T196" s="26">
        <f>IFERROR((VLOOKUP(S196,'IP55'!A:C,3,FALSE)),0)</f>
        <v>0</v>
      </c>
      <c r="U196" s="26">
        <f t="shared" si="28"/>
        <v>1705.86</v>
      </c>
      <c r="V196" s="26">
        <f t="shared" si="30"/>
        <v>0</v>
      </c>
    </row>
    <row r="197" spans="1:22" ht="14.25" customHeight="1" x14ac:dyDescent="0.2">
      <c r="A197" s="22" t="s">
        <v>3203</v>
      </c>
      <c r="B197" s="22" t="s">
        <v>3183</v>
      </c>
      <c r="C197" s="22">
        <v>2.2000000000000002</v>
      </c>
      <c r="D197" s="22">
        <v>3</v>
      </c>
      <c r="E197" s="36">
        <v>1919.84</v>
      </c>
      <c r="F197" s="62"/>
      <c r="G197" s="61">
        <f t="shared" si="29"/>
        <v>0</v>
      </c>
      <c r="H197" s="36">
        <f>ROUND(E197*(G197),2)</f>
        <v>0</v>
      </c>
      <c r="I197" s="24">
        <f>H197*$I$10</f>
        <v>0</v>
      </c>
      <c r="K197" s="26"/>
      <c r="L197" s="26">
        <f>IFERROR((VLOOKUP(K197,tenute!D:E,2,FALSE)),0)</f>
        <v>0</v>
      </c>
      <c r="M197" s="26"/>
      <c r="N197" s="26">
        <f>IFERROR((VLOOKUP(M197,guarnizioni!G:H,2,FALSE)),0)</f>
        <v>0</v>
      </c>
      <c r="O197" s="26"/>
      <c r="P197" s="26">
        <f>IFERROR((VLOOKUP(O197,'IP55'!A:B,2,FALSE)),0)</f>
        <v>0</v>
      </c>
      <c r="Q197" s="26"/>
      <c r="R197" s="26">
        <f>IFERROR((VLOOKUP(Q197,giranti!H:I,2,FALSE)),0)</f>
        <v>0</v>
      </c>
      <c r="S197" s="26"/>
      <c r="T197" s="26">
        <f>IFERROR((VLOOKUP(S197,'IP55'!A:C,3,FALSE)),0)</f>
        <v>0</v>
      </c>
      <c r="U197" s="26">
        <f t="shared" si="28"/>
        <v>1919.84</v>
      </c>
      <c r="V197" s="26">
        <f t="shared" si="30"/>
        <v>0</v>
      </c>
    </row>
    <row r="198" spans="1:22" ht="14.25" customHeight="1" x14ac:dyDescent="0.2">
      <c r="A198" s="22" t="s">
        <v>3204</v>
      </c>
      <c r="B198" s="22" t="s">
        <v>3184</v>
      </c>
      <c r="C198" s="22">
        <v>2.2000000000000002</v>
      </c>
      <c r="D198" s="22">
        <v>3</v>
      </c>
      <c r="E198" s="36">
        <v>1919.84</v>
      </c>
      <c r="F198" s="62"/>
      <c r="G198" s="61">
        <f t="shared" si="29"/>
        <v>0</v>
      </c>
      <c r="H198" s="36">
        <f>ROUND(E198*(G198),2)</f>
        <v>0</v>
      </c>
      <c r="I198" s="24">
        <f>H198*$I$10</f>
        <v>0</v>
      </c>
      <c r="K198" s="26"/>
      <c r="L198" s="26">
        <f>IFERROR((VLOOKUP(K198,tenute!D:E,2,FALSE)),0)</f>
        <v>0</v>
      </c>
      <c r="M198" s="26"/>
      <c r="N198" s="26">
        <f>IFERROR((VLOOKUP(M198,guarnizioni!G:H,2,FALSE)),0)</f>
        <v>0</v>
      </c>
      <c r="O198" s="26"/>
      <c r="P198" s="26">
        <f>IFERROR((VLOOKUP(O198,'IP55'!A:B,2,FALSE)),0)</f>
        <v>0</v>
      </c>
      <c r="Q198" s="26"/>
      <c r="R198" s="26">
        <f>IFERROR((VLOOKUP(Q198,giranti!H:I,2,FALSE)),0)</f>
        <v>0</v>
      </c>
      <c r="S198" s="26"/>
      <c r="T198" s="26">
        <f>IFERROR((VLOOKUP(S198,'IP55'!A:C,3,FALSE)),0)</f>
        <v>0</v>
      </c>
      <c r="U198" s="26">
        <f t="shared" si="28"/>
        <v>1919.84</v>
      </c>
      <c r="V198" s="26">
        <f t="shared" si="30"/>
        <v>0</v>
      </c>
    </row>
    <row r="199" spans="1:22" ht="14.25" customHeight="1" x14ac:dyDescent="0.2">
      <c r="A199" s="22" t="s">
        <v>235</v>
      </c>
      <c r="B199" s="22" t="s">
        <v>236</v>
      </c>
      <c r="C199" s="22">
        <v>3</v>
      </c>
      <c r="D199" s="22">
        <v>4</v>
      </c>
      <c r="E199" s="36">
        <v>2037.71</v>
      </c>
      <c r="F199" s="62"/>
      <c r="G199" s="61">
        <f t="shared" si="29"/>
        <v>0</v>
      </c>
      <c r="H199" s="36">
        <f>ROUND(E199*(G199),2)</f>
        <v>0</v>
      </c>
      <c r="I199" s="24">
        <f>H199*$I$10</f>
        <v>0</v>
      </c>
      <c r="K199" s="26"/>
      <c r="L199" s="26">
        <f>IFERROR((VLOOKUP(K199,tenute!D:E,2,FALSE)),0)</f>
        <v>0</v>
      </c>
      <c r="M199" s="26"/>
      <c r="N199" s="26">
        <f>IFERROR((VLOOKUP(M199,guarnizioni!G:H,2,FALSE)),0)</f>
        <v>0</v>
      </c>
      <c r="O199" s="26"/>
      <c r="P199" s="26">
        <f>IFERROR((VLOOKUP(O199,'IP55'!A:B,2,FALSE)),0)</f>
        <v>0</v>
      </c>
      <c r="Q199" s="26"/>
      <c r="R199" s="26">
        <f>IFERROR((VLOOKUP(Q199,giranti!H:I,2,FALSE)),0)</f>
        <v>0</v>
      </c>
      <c r="S199" s="26"/>
      <c r="T199" s="26">
        <f>IFERROR((VLOOKUP(S199,'IP55'!A:C,3,FALSE)),0)</f>
        <v>0</v>
      </c>
      <c r="U199" s="26">
        <f t="shared" si="28"/>
        <v>2037.71</v>
      </c>
      <c r="V199" s="26">
        <f t="shared" si="30"/>
        <v>0</v>
      </c>
    </row>
    <row r="200" spans="1:22" ht="14.25" customHeight="1" x14ac:dyDescent="0.2">
      <c r="A200" s="22" t="s">
        <v>237</v>
      </c>
      <c r="B200" s="22" t="s">
        <v>238</v>
      </c>
      <c r="C200" s="22">
        <v>4</v>
      </c>
      <c r="D200" s="22">
        <v>5.5</v>
      </c>
      <c r="E200" s="36">
        <v>2258.92</v>
      </c>
      <c r="F200" s="62"/>
      <c r="G200" s="61">
        <f t="shared" si="29"/>
        <v>0</v>
      </c>
      <c r="H200" s="36">
        <f>ROUND(E200*(G200),2)</f>
        <v>0</v>
      </c>
      <c r="I200" s="24">
        <f>H200*$I$10</f>
        <v>0</v>
      </c>
      <c r="K200" s="26"/>
      <c r="L200" s="26">
        <f>IFERROR((VLOOKUP(K200,tenute!D:E,2,FALSE)),0)</f>
        <v>0</v>
      </c>
      <c r="M200" s="26"/>
      <c r="N200" s="26">
        <f>IFERROR((VLOOKUP(M200,guarnizioni!G:H,2,FALSE)),0)</f>
        <v>0</v>
      </c>
      <c r="O200" s="26"/>
      <c r="P200" s="26">
        <f>IFERROR((VLOOKUP(O200,'IP55'!A:B,2,FALSE)),0)</f>
        <v>0</v>
      </c>
      <c r="Q200" s="26"/>
      <c r="R200" s="26">
        <f>IFERROR((VLOOKUP(Q200,giranti!H:I,2,FALSE)),0)</f>
        <v>0</v>
      </c>
      <c r="S200" s="26"/>
      <c r="T200" s="26">
        <f>IFERROR((VLOOKUP(S200,'IP55'!A:C,3,FALSE)),0)</f>
        <v>0</v>
      </c>
      <c r="U200" s="26">
        <f t="shared" si="28"/>
        <v>2258.92</v>
      </c>
      <c r="V200" s="26">
        <f t="shared" si="30"/>
        <v>0</v>
      </c>
    </row>
    <row r="201" spans="1:22" s="172" customFormat="1" ht="14.25" customHeight="1" x14ac:dyDescent="0.25">
      <c r="E201" s="179"/>
      <c r="G201" s="198"/>
      <c r="I201" s="163"/>
      <c r="J201" s="200"/>
    </row>
    <row r="202" spans="1:22" ht="14.25" customHeight="1" x14ac:dyDescent="0.2">
      <c r="A202" s="22" t="s">
        <v>239</v>
      </c>
      <c r="B202" s="22" t="s">
        <v>240</v>
      </c>
      <c r="C202" s="22">
        <v>0.25</v>
      </c>
      <c r="D202" s="22">
        <v>0.34</v>
      </c>
      <c r="E202" s="36">
        <v>701.76</v>
      </c>
      <c r="F202" s="62"/>
      <c r="G202" s="61">
        <f t="shared" si="29"/>
        <v>0</v>
      </c>
      <c r="H202" s="36">
        <f>ROUND(E202*(G202),2)</f>
        <v>0</v>
      </c>
      <c r="I202" s="24">
        <f>H202*$I$10</f>
        <v>0</v>
      </c>
      <c r="K202" s="26"/>
      <c r="L202" s="26">
        <f>IFERROR((VLOOKUP(K202,tenute!D:E,2,FALSE)),0)</f>
        <v>0</v>
      </c>
      <c r="M202" s="26"/>
      <c r="N202" s="26">
        <f>IFERROR((VLOOKUP(M202,guarnizioni!G:H,2,FALSE)),0)</f>
        <v>0</v>
      </c>
      <c r="O202" s="26"/>
      <c r="P202" s="26">
        <f>IFERROR((VLOOKUP(O202,'IP55'!A:B,2,FALSE)),0)</f>
        <v>0</v>
      </c>
      <c r="Q202" s="26"/>
      <c r="R202" s="26">
        <f>IFERROR((VLOOKUP(Q202,giranti!H:I,2,FALSE)),0)</f>
        <v>0</v>
      </c>
      <c r="S202" s="26"/>
      <c r="T202" s="26">
        <f>IFERROR((VLOOKUP(S202,'IP55'!A:C,3,FALSE)),0)</f>
        <v>0</v>
      </c>
      <c r="U202" s="26">
        <f>E202+L202+N202+P202+R202+T202</f>
        <v>701.76</v>
      </c>
      <c r="V202" s="26">
        <f>U202*$I$8</f>
        <v>0</v>
      </c>
    </row>
    <row r="203" spans="1:22" ht="14.25" customHeight="1" x14ac:dyDescent="0.2">
      <c r="A203" s="22" t="s">
        <v>241</v>
      </c>
      <c r="B203" s="22" t="s">
        <v>242</v>
      </c>
      <c r="C203" s="22">
        <v>0.25</v>
      </c>
      <c r="D203" s="22">
        <v>0.34</v>
      </c>
      <c r="E203" s="36">
        <v>701.76</v>
      </c>
      <c r="F203" s="62"/>
      <c r="G203" s="61">
        <f t="shared" si="29"/>
        <v>0</v>
      </c>
      <c r="H203" s="36">
        <f>ROUND(E203*(G203),2)</f>
        <v>0</v>
      </c>
      <c r="I203" s="24">
        <f>H203*$I$10</f>
        <v>0</v>
      </c>
      <c r="K203" s="26"/>
      <c r="L203" s="26">
        <f>IFERROR((VLOOKUP(K203,tenute!D:E,2,FALSE)),0)</f>
        <v>0</v>
      </c>
      <c r="M203" s="26"/>
      <c r="N203" s="26">
        <f>IFERROR((VLOOKUP(M203,guarnizioni!G:H,2,FALSE)),0)</f>
        <v>0</v>
      </c>
      <c r="O203" s="26"/>
      <c r="P203" s="26">
        <f>IFERROR((VLOOKUP(O203,'IP55'!A:B,2,FALSE)),0)</f>
        <v>0</v>
      </c>
      <c r="Q203" s="26"/>
      <c r="R203" s="26">
        <f>IFERROR((VLOOKUP(Q203,giranti!H:I,2,FALSE)),0)</f>
        <v>0</v>
      </c>
      <c r="S203" s="26"/>
      <c r="T203" s="26">
        <f>IFERROR((VLOOKUP(S203,'IP55'!A:C,3,FALSE)),0)</f>
        <v>0</v>
      </c>
      <c r="U203" s="26">
        <f>E203+L203+N203+P203+R203+T203</f>
        <v>701.76</v>
      </c>
      <c r="V203" s="26">
        <f>U203*$I$8</f>
        <v>0</v>
      </c>
    </row>
    <row r="204" spans="1:22" ht="14.25" customHeight="1" x14ac:dyDescent="0.2">
      <c r="A204" s="22" t="s">
        <v>243</v>
      </c>
      <c r="B204" s="22" t="s">
        <v>244</v>
      </c>
      <c r="C204" s="22">
        <v>0.25</v>
      </c>
      <c r="D204" s="22">
        <v>0.34</v>
      </c>
      <c r="E204" s="36">
        <v>701.76</v>
      </c>
      <c r="F204" s="62"/>
      <c r="G204" s="61">
        <f t="shared" si="29"/>
        <v>0</v>
      </c>
      <c r="H204" s="36">
        <f>ROUND(E204*(G204),2)</f>
        <v>0</v>
      </c>
      <c r="I204" s="24">
        <f>H204*$I$10</f>
        <v>0</v>
      </c>
      <c r="K204" s="26"/>
      <c r="L204" s="26">
        <f>IFERROR((VLOOKUP(K204,tenute!D:E,2,FALSE)),0)</f>
        <v>0</v>
      </c>
      <c r="M204" s="26"/>
      <c r="N204" s="26">
        <f>IFERROR((VLOOKUP(M204,guarnizioni!G:H,2,FALSE)),0)</f>
        <v>0</v>
      </c>
      <c r="O204" s="26"/>
      <c r="P204" s="26">
        <f>IFERROR((VLOOKUP(O204,'IP55'!A:B,2,FALSE)),0)</f>
        <v>0</v>
      </c>
      <c r="Q204" s="26"/>
      <c r="R204" s="26">
        <f>IFERROR((VLOOKUP(Q204,giranti!H:I,2,FALSE)),0)</f>
        <v>0</v>
      </c>
      <c r="S204" s="26"/>
      <c r="T204" s="26">
        <f>IFERROR((VLOOKUP(S204,'IP55'!A:C,3,FALSE)),0)</f>
        <v>0</v>
      </c>
      <c r="U204" s="26">
        <f>E204+L204+N204+P204+R204+T204</f>
        <v>701.76</v>
      </c>
      <c r="V204" s="26">
        <f>U204*$I$8</f>
        <v>0</v>
      </c>
    </row>
    <row r="205" spans="1:22" ht="14.25" customHeight="1" x14ac:dyDescent="0.2">
      <c r="A205" s="22" t="s">
        <v>245</v>
      </c>
      <c r="B205" s="22" t="s">
        <v>246</v>
      </c>
      <c r="C205" s="22">
        <v>0.25</v>
      </c>
      <c r="D205" s="22">
        <v>0.34</v>
      </c>
      <c r="E205" s="36">
        <v>753.57</v>
      </c>
      <c r="F205" s="62"/>
      <c r="G205" s="61">
        <f t="shared" si="29"/>
        <v>0</v>
      </c>
      <c r="H205" s="36">
        <f>ROUND(E205*(G205),2)</f>
        <v>0</v>
      </c>
      <c r="I205" s="24">
        <f>H205*$I$10</f>
        <v>0</v>
      </c>
      <c r="K205" s="26"/>
      <c r="L205" s="26">
        <f>IFERROR((VLOOKUP(K205,tenute!D:E,2,FALSE)),0)</f>
        <v>0</v>
      </c>
      <c r="M205" s="26"/>
      <c r="N205" s="26">
        <f>IFERROR((VLOOKUP(M205,guarnizioni!G:H,2,FALSE)),0)</f>
        <v>0</v>
      </c>
      <c r="O205" s="26"/>
      <c r="P205" s="26">
        <f>IFERROR((VLOOKUP(O205,'IP55'!A:B,2,FALSE)),0)</f>
        <v>0</v>
      </c>
      <c r="Q205" s="26"/>
      <c r="R205" s="26">
        <f>IFERROR((VLOOKUP(Q205,giranti!H:I,2,FALSE)),0)</f>
        <v>0</v>
      </c>
      <c r="S205" s="26"/>
      <c r="T205" s="26">
        <f>IFERROR((VLOOKUP(S205,'IP55'!A:C,3,FALSE)),0)</f>
        <v>0</v>
      </c>
      <c r="U205" s="26">
        <f>E205+L205+N205+P205+R205+T205</f>
        <v>753.57</v>
      </c>
      <c r="V205" s="26">
        <f>U205*$I$8</f>
        <v>0</v>
      </c>
    </row>
    <row r="206" spans="1:22" s="172" customFormat="1" ht="14.25" customHeight="1" x14ac:dyDescent="0.25">
      <c r="B206" s="172" t="s">
        <v>4539</v>
      </c>
      <c r="E206" s="179"/>
      <c r="G206" s="198"/>
      <c r="I206" s="163"/>
      <c r="J206" s="200"/>
    </row>
    <row r="207" spans="1:22" ht="14.25" customHeight="1" x14ac:dyDescent="0.2">
      <c r="A207" s="142" t="s">
        <v>4291</v>
      </c>
      <c r="B207" s="142" t="s">
        <v>2792</v>
      </c>
      <c r="C207" s="22">
        <v>0.25</v>
      </c>
      <c r="D207" s="22">
        <v>0.34</v>
      </c>
      <c r="E207" s="36">
        <v>3746.42</v>
      </c>
      <c r="F207" s="35"/>
      <c r="G207" s="61">
        <f t="shared" ref="G207:G248" si="32">IF(F207="",IF($I$8="","",$I$8),F207)</f>
        <v>0</v>
      </c>
      <c r="H207" s="36">
        <f>ROUND(E207*(G207),2)</f>
        <v>0</v>
      </c>
      <c r="I207" s="24">
        <f>H207*$I$10</f>
        <v>0</v>
      </c>
      <c r="K207" s="26"/>
      <c r="L207" s="26">
        <f>IFERROR((VLOOKUP(K207,tenute!D:E,2,FALSE)),0)</f>
        <v>0</v>
      </c>
      <c r="M207" s="26"/>
      <c r="N207" s="26">
        <f>IFERROR((VLOOKUP(M207,guarnizioni!G:H,2,FALSE)),0)</f>
        <v>0</v>
      </c>
      <c r="O207" s="26"/>
      <c r="P207" s="26">
        <f>IFERROR((VLOOKUP(O207,'IP55'!A:B,2,FALSE)),0)</f>
        <v>0</v>
      </c>
      <c r="Q207" s="26"/>
      <c r="R207" s="26">
        <v>0</v>
      </c>
      <c r="S207" s="26"/>
      <c r="T207" s="26">
        <f>IFERROR((VLOOKUP(S207,'IP55'!A:C,3,FALSE)),0)</f>
        <v>0</v>
      </c>
      <c r="U207" s="26">
        <f t="shared" ref="U207:U248" si="33">E207+L207+N207+P207+R207+T207</f>
        <v>3746.42</v>
      </c>
      <c r="V207" s="26">
        <f>U207*$I$8</f>
        <v>0</v>
      </c>
    </row>
    <row r="208" spans="1:22" ht="14.25" customHeight="1" x14ac:dyDescent="0.2">
      <c r="A208" s="142" t="s">
        <v>4292</v>
      </c>
      <c r="B208" s="142" t="s">
        <v>2793</v>
      </c>
      <c r="C208" s="22">
        <v>0.25</v>
      </c>
      <c r="D208" s="22">
        <v>0.34</v>
      </c>
      <c r="E208" s="36">
        <v>3746.42</v>
      </c>
      <c r="F208" s="35"/>
      <c r="G208" s="61">
        <f t="shared" si="32"/>
        <v>0</v>
      </c>
      <c r="H208" s="36">
        <f t="shared" ref="H208:H248" si="34">ROUND(E208*(G208),2)</f>
        <v>0</v>
      </c>
      <c r="I208" s="24">
        <f t="shared" ref="I208:I248" si="35">H208*$I$10</f>
        <v>0</v>
      </c>
      <c r="K208" s="26"/>
      <c r="L208" s="26">
        <f>IFERROR((VLOOKUP(K208,tenute!D:E,2,FALSE)),0)</f>
        <v>0</v>
      </c>
      <c r="M208" s="26"/>
      <c r="N208" s="26">
        <f>IFERROR((VLOOKUP(M208,guarnizioni!G:H,2,FALSE)),0)</f>
        <v>0</v>
      </c>
      <c r="O208" s="26"/>
      <c r="P208" s="26">
        <f>IFERROR((VLOOKUP(O208,'IP55'!A:B,2,FALSE)),0)</f>
        <v>0</v>
      </c>
      <c r="Q208" s="26"/>
      <c r="R208" s="26">
        <v>0</v>
      </c>
      <c r="S208" s="26"/>
      <c r="T208" s="26">
        <f>IFERROR((VLOOKUP(S208,'IP55'!A:C,3,FALSE)),0)</f>
        <v>0</v>
      </c>
      <c r="U208" s="26">
        <f t="shared" si="33"/>
        <v>3746.42</v>
      </c>
      <c r="V208" s="26">
        <f t="shared" ref="V208:V248" si="36">U208*$I$8</f>
        <v>0</v>
      </c>
    </row>
    <row r="209" spans="1:22" ht="14.25" customHeight="1" x14ac:dyDescent="0.2">
      <c r="A209" s="142" t="s">
        <v>4293</v>
      </c>
      <c r="B209" s="142" t="s">
        <v>2794</v>
      </c>
      <c r="C209" s="22">
        <v>0.25</v>
      </c>
      <c r="D209" s="22">
        <v>0.34</v>
      </c>
      <c r="E209" s="36">
        <v>3746.42</v>
      </c>
      <c r="F209" s="35"/>
      <c r="G209" s="61">
        <f t="shared" si="32"/>
        <v>0</v>
      </c>
      <c r="H209" s="36">
        <f t="shared" si="34"/>
        <v>0</v>
      </c>
      <c r="I209" s="24">
        <f t="shared" si="35"/>
        <v>0</v>
      </c>
      <c r="K209" s="26"/>
      <c r="L209" s="26">
        <f>IFERROR((VLOOKUP(K209,tenute!D:E,2,FALSE)),0)</f>
        <v>0</v>
      </c>
      <c r="M209" s="26"/>
      <c r="N209" s="26">
        <f>IFERROR((VLOOKUP(M209,guarnizioni!G:H,2,FALSE)),0)</f>
        <v>0</v>
      </c>
      <c r="O209" s="26"/>
      <c r="P209" s="26">
        <f>IFERROR((VLOOKUP(O209,'IP55'!A:B,2,FALSE)),0)</f>
        <v>0</v>
      </c>
      <c r="Q209" s="26"/>
      <c r="R209" s="26">
        <v>0</v>
      </c>
      <c r="S209" s="26"/>
      <c r="T209" s="26">
        <f>IFERROR((VLOOKUP(S209,'IP55'!A:C,3,FALSE)),0)</f>
        <v>0</v>
      </c>
      <c r="U209" s="26">
        <f t="shared" si="33"/>
        <v>3746.42</v>
      </c>
      <c r="V209" s="26">
        <f t="shared" si="36"/>
        <v>0</v>
      </c>
    </row>
    <row r="210" spans="1:22" ht="14.25" customHeight="1" x14ac:dyDescent="0.2">
      <c r="A210" s="142" t="s">
        <v>4294</v>
      </c>
      <c r="B210" s="142" t="s">
        <v>2795</v>
      </c>
      <c r="C210" s="22">
        <v>0.25</v>
      </c>
      <c r="D210" s="22">
        <v>0.34</v>
      </c>
      <c r="E210" s="36">
        <v>3795.78</v>
      </c>
      <c r="F210" s="35"/>
      <c r="G210" s="61">
        <f t="shared" si="32"/>
        <v>0</v>
      </c>
      <c r="H210" s="36">
        <f t="shared" si="34"/>
        <v>0</v>
      </c>
      <c r="I210" s="24">
        <f t="shared" si="35"/>
        <v>0</v>
      </c>
      <c r="K210" s="26"/>
      <c r="L210" s="26">
        <f>IFERROR((VLOOKUP(K210,tenute!D:E,2,FALSE)),0)</f>
        <v>0</v>
      </c>
      <c r="M210" s="26"/>
      <c r="N210" s="26">
        <f>IFERROR((VLOOKUP(M210,guarnizioni!G:H,2,FALSE)),0)</f>
        <v>0</v>
      </c>
      <c r="O210" s="26"/>
      <c r="P210" s="26">
        <f>IFERROR((VLOOKUP(O210,'IP55'!A:B,2,FALSE)),0)</f>
        <v>0</v>
      </c>
      <c r="Q210" s="26"/>
      <c r="R210" s="26">
        <f>IFERROR((VLOOKUP(Q210,giranti!H:I,2,FALSE)),0)</f>
        <v>0</v>
      </c>
      <c r="S210" s="26"/>
      <c r="T210" s="26">
        <f>IFERROR((VLOOKUP(S210,'IP55'!A:C,3,FALSE)),0)</f>
        <v>0</v>
      </c>
      <c r="U210" s="26">
        <f t="shared" si="33"/>
        <v>3795.78</v>
      </c>
      <c r="V210" s="26">
        <f t="shared" si="36"/>
        <v>0</v>
      </c>
    </row>
    <row r="211" spans="1:22" ht="14.25" customHeight="1" x14ac:dyDescent="0.2">
      <c r="A211" s="142" t="s">
        <v>4295</v>
      </c>
      <c r="B211" s="142" t="s">
        <v>2796</v>
      </c>
      <c r="C211" s="22">
        <v>0.37</v>
      </c>
      <c r="D211" s="22">
        <v>0.5</v>
      </c>
      <c r="E211" s="36">
        <v>3822.93</v>
      </c>
      <c r="F211" s="35"/>
      <c r="G211" s="61">
        <f t="shared" si="32"/>
        <v>0</v>
      </c>
      <c r="H211" s="36">
        <f t="shared" si="34"/>
        <v>0</v>
      </c>
      <c r="I211" s="24">
        <f t="shared" si="35"/>
        <v>0</v>
      </c>
      <c r="K211" s="26"/>
      <c r="L211" s="26">
        <f>IFERROR((VLOOKUP(K211,tenute!D:E,2,FALSE)),0)</f>
        <v>0</v>
      </c>
      <c r="M211" s="26"/>
      <c r="N211" s="26">
        <f>IFERROR((VLOOKUP(M211,guarnizioni!G:H,2,FALSE)),0)</f>
        <v>0</v>
      </c>
      <c r="O211" s="26"/>
      <c r="P211" s="26">
        <f>IFERROR((VLOOKUP(O211,'IP55'!A:B,2,FALSE)),0)</f>
        <v>0</v>
      </c>
      <c r="Q211" s="26"/>
      <c r="R211" s="26">
        <f>IFERROR((VLOOKUP(Q211,giranti!H:I,2,FALSE)),0)</f>
        <v>0</v>
      </c>
      <c r="S211" s="26"/>
      <c r="T211" s="26">
        <f>IFERROR((VLOOKUP(S211,'IP55'!A:C,3,FALSE)),0)</f>
        <v>0</v>
      </c>
      <c r="U211" s="26">
        <f t="shared" si="33"/>
        <v>3822.93</v>
      </c>
      <c r="V211" s="26">
        <f t="shared" si="36"/>
        <v>0</v>
      </c>
    </row>
    <row r="212" spans="1:22" ht="14.25" customHeight="1" x14ac:dyDescent="0.2">
      <c r="A212" s="142" t="s">
        <v>4296</v>
      </c>
      <c r="B212" s="142" t="s">
        <v>2797</v>
      </c>
      <c r="C212" s="22">
        <v>0.37</v>
      </c>
      <c r="D212" s="22">
        <v>0.5</v>
      </c>
      <c r="E212" s="36">
        <v>3822.93</v>
      </c>
      <c r="F212" s="35"/>
      <c r="G212" s="61">
        <f t="shared" si="32"/>
        <v>0</v>
      </c>
      <c r="H212" s="36">
        <f t="shared" si="34"/>
        <v>0</v>
      </c>
      <c r="I212" s="24">
        <f t="shared" si="35"/>
        <v>0</v>
      </c>
      <c r="K212" s="26"/>
      <c r="L212" s="26">
        <f>IFERROR((VLOOKUP(K212,tenute!D:E,2,FALSE)),0)</f>
        <v>0</v>
      </c>
      <c r="M212" s="26"/>
      <c r="N212" s="26">
        <f>IFERROR((VLOOKUP(M212,guarnizioni!G:H,2,FALSE)),0)</f>
        <v>0</v>
      </c>
      <c r="O212" s="26"/>
      <c r="P212" s="26">
        <f>IFERROR((VLOOKUP(O212,'IP55'!A:B,2,FALSE)),0)</f>
        <v>0</v>
      </c>
      <c r="Q212" s="26"/>
      <c r="R212" s="26">
        <f>IFERROR((VLOOKUP(Q212,giranti!H:I,2,FALSE)),0)</f>
        <v>0</v>
      </c>
      <c r="S212" s="26"/>
      <c r="T212" s="26">
        <f>IFERROR((VLOOKUP(S212,'IP55'!A:C,3,FALSE)),0)</f>
        <v>0</v>
      </c>
      <c r="U212" s="26">
        <f t="shared" si="33"/>
        <v>3822.93</v>
      </c>
      <c r="V212" s="26">
        <f t="shared" si="36"/>
        <v>0</v>
      </c>
    </row>
    <row r="213" spans="1:22" ht="14.25" customHeight="1" x14ac:dyDescent="0.2">
      <c r="A213" s="142" t="s">
        <v>4297</v>
      </c>
      <c r="B213" s="142" t="s">
        <v>3205</v>
      </c>
      <c r="C213" s="22">
        <v>1.1000000000000001</v>
      </c>
      <c r="D213" s="22">
        <v>1.5</v>
      </c>
      <c r="E213" s="36">
        <v>4530.84</v>
      </c>
      <c r="F213" s="35"/>
      <c r="G213" s="61">
        <f t="shared" si="32"/>
        <v>0</v>
      </c>
      <c r="H213" s="36">
        <f t="shared" si="34"/>
        <v>0</v>
      </c>
      <c r="I213" s="24">
        <f t="shared" si="35"/>
        <v>0</v>
      </c>
      <c r="K213" s="26"/>
      <c r="L213" s="26">
        <f>IFERROR((VLOOKUP(K213,tenute!D:E,2,FALSE)),0)</f>
        <v>0</v>
      </c>
      <c r="M213" s="26"/>
      <c r="N213" s="26">
        <f>IFERROR((VLOOKUP(M213,guarnizioni!G:H,2,FALSE)),0)</f>
        <v>0</v>
      </c>
      <c r="O213" s="26"/>
      <c r="P213" s="26">
        <f>IFERROR((VLOOKUP(O213,'IP55'!A:B,2,FALSE)),0)</f>
        <v>0</v>
      </c>
      <c r="Q213" s="26"/>
      <c r="R213" s="26">
        <f>IFERROR((VLOOKUP(Q213,giranti!H:I,2,FALSE)),0)</f>
        <v>0</v>
      </c>
      <c r="S213" s="26"/>
      <c r="T213" s="26">
        <f>IFERROR((VLOOKUP(S213,'IP55'!A:C,3,FALSE)),0)</f>
        <v>0</v>
      </c>
      <c r="U213" s="26">
        <f t="shared" si="33"/>
        <v>4530.84</v>
      </c>
      <c r="V213" s="26">
        <f t="shared" si="36"/>
        <v>0</v>
      </c>
    </row>
    <row r="214" spans="1:22" ht="14.25" customHeight="1" x14ac:dyDescent="0.2">
      <c r="A214" s="142" t="s">
        <v>4298</v>
      </c>
      <c r="B214" s="142" t="s">
        <v>3206</v>
      </c>
      <c r="C214" s="22">
        <v>1.1000000000000001</v>
      </c>
      <c r="D214" s="22">
        <v>1.5</v>
      </c>
      <c r="E214" s="36">
        <v>4530.84</v>
      </c>
      <c r="F214" s="35"/>
      <c r="G214" s="61">
        <f t="shared" si="32"/>
        <v>0</v>
      </c>
      <c r="H214" s="36">
        <f t="shared" si="34"/>
        <v>0</v>
      </c>
      <c r="I214" s="24">
        <f t="shared" si="35"/>
        <v>0</v>
      </c>
      <c r="K214" s="26"/>
      <c r="L214" s="26">
        <f>IFERROR((VLOOKUP(K214,tenute!D:E,2,FALSE)),0)</f>
        <v>0</v>
      </c>
      <c r="M214" s="26"/>
      <c r="N214" s="26">
        <f>IFERROR((VLOOKUP(M214,guarnizioni!G:H,2,FALSE)),0)</f>
        <v>0</v>
      </c>
      <c r="O214" s="26"/>
      <c r="P214" s="26">
        <f>IFERROR((VLOOKUP(O214,'IP55'!A:B,2,FALSE)),0)</f>
        <v>0</v>
      </c>
      <c r="Q214" s="26"/>
      <c r="R214" s="26">
        <f>IFERROR((VLOOKUP(Q214,giranti!H:I,2,FALSE)),0)</f>
        <v>0</v>
      </c>
      <c r="S214" s="26"/>
      <c r="T214" s="26">
        <f>IFERROR((VLOOKUP(S214,'IP55'!A:C,3,FALSE)),0)</f>
        <v>0</v>
      </c>
      <c r="U214" s="26">
        <f t="shared" si="33"/>
        <v>4530.84</v>
      </c>
      <c r="V214" s="26">
        <f t="shared" si="36"/>
        <v>0</v>
      </c>
    </row>
    <row r="215" spans="1:22" ht="14.25" customHeight="1" x14ac:dyDescent="0.2">
      <c r="A215" s="142" t="s">
        <v>4299</v>
      </c>
      <c r="B215" s="142" t="s">
        <v>3207</v>
      </c>
      <c r="C215" s="22">
        <v>1.5</v>
      </c>
      <c r="D215" s="22">
        <v>2</v>
      </c>
      <c r="E215" s="36">
        <v>4720.5200000000004</v>
      </c>
      <c r="F215" s="35"/>
      <c r="G215" s="61">
        <f t="shared" si="32"/>
        <v>0</v>
      </c>
      <c r="H215" s="36">
        <f t="shared" si="34"/>
        <v>0</v>
      </c>
      <c r="I215" s="24">
        <f t="shared" si="35"/>
        <v>0</v>
      </c>
      <c r="K215" s="26"/>
      <c r="L215" s="26">
        <f>IFERROR((VLOOKUP(K215,tenute!D:E,2,FALSE)),0)</f>
        <v>0</v>
      </c>
      <c r="M215" s="26"/>
      <c r="N215" s="26">
        <f>IFERROR((VLOOKUP(M215,guarnizioni!G:H,2,FALSE)),0)</f>
        <v>0</v>
      </c>
      <c r="O215" s="26"/>
      <c r="P215" s="26">
        <f>IFERROR((VLOOKUP(O215,'IP55'!A:B,2,FALSE)),0)</f>
        <v>0</v>
      </c>
      <c r="Q215" s="26"/>
      <c r="R215" s="26">
        <f>IFERROR((VLOOKUP(Q215,giranti!H:I,2,FALSE)),0)</f>
        <v>0</v>
      </c>
      <c r="S215" s="26"/>
      <c r="T215" s="26">
        <f>IFERROR((VLOOKUP(S215,'IP55'!A:C,3,FALSE)),0)</f>
        <v>0</v>
      </c>
      <c r="U215" s="26">
        <f t="shared" si="33"/>
        <v>4720.5200000000004</v>
      </c>
      <c r="V215" s="26">
        <f t="shared" si="36"/>
        <v>0</v>
      </c>
    </row>
    <row r="216" spans="1:22" ht="14.25" customHeight="1" x14ac:dyDescent="0.2">
      <c r="A216" s="142" t="s">
        <v>4300</v>
      </c>
      <c r="B216" s="142" t="s">
        <v>3208</v>
      </c>
      <c r="C216" s="22">
        <v>2.2000000000000002</v>
      </c>
      <c r="D216" s="22">
        <v>3</v>
      </c>
      <c r="E216" s="36">
        <v>5152.5600000000004</v>
      </c>
      <c r="F216" s="35"/>
      <c r="G216" s="61">
        <f t="shared" si="32"/>
        <v>0</v>
      </c>
      <c r="H216" s="36">
        <f t="shared" si="34"/>
        <v>0</v>
      </c>
      <c r="I216" s="24">
        <f t="shared" si="35"/>
        <v>0</v>
      </c>
      <c r="K216" s="26"/>
      <c r="L216" s="26">
        <f>IFERROR((VLOOKUP(K216,tenute!D:E,2,FALSE)),0)</f>
        <v>0</v>
      </c>
      <c r="M216" s="26"/>
      <c r="N216" s="26">
        <f>IFERROR((VLOOKUP(M216,guarnizioni!G:H,2,FALSE)),0)</f>
        <v>0</v>
      </c>
      <c r="O216" s="26"/>
      <c r="P216" s="26">
        <f>IFERROR((VLOOKUP(O216,'IP55'!A:B,2,FALSE)),0)</f>
        <v>0</v>
      </c>
      <c r="Q216" s="26"/>
      <c r="R216" s="26">
        <f>IFERROR((VLOOKUP(Q216,giranti!H:I,2,FALSE)),0)</f>
        <v>0</v>
      </c>
      <c r="S216" s="26"/>
      <c r="T216" s="26">
        <f>IFERROR((VLOOKUP(S216,'IP55'!A:C,3,FALSE)),0)</f>
        <v>0</v>
      </c>
      <c r="U216" s="26">
        <f t="shared" si="33"/>
        <v>5152.5600000000004</v>
      </c>
      <c r="V216" s="26">
        <f t="shared" si="36"/>
        <v>0</v>
      </c>
    </row>
    <row r="217" spans="1:22" ht="14.25" customHeight="1" x14ac:dyDescent="0.2">
      <c r="A217" s="142" t="s">
        <v>4301</v>
      </c>
      <c r="B217" s="142" t="s">
        <v>2798</v>
      </c>
      <c r="C217" s="22">
        <v>3</v>
      </c>
      <c r="D217" s="22">
        <v>4</v>
      </c>
      <c r="E217" s="36">
        <v>5617.52</v>
      </c>
      <c r="F217" s="35"/>
      <c r="G217" s="61">
        <f t="shared" si="32"/>
        <v>0</v>
      </c>
      <c r="H217" s="36">
        <f t="shared" si="34"/>
        <v>0</v>
      </c>
      <c r="I217" s="24">
        <f t="shared" si="35"/>
        <v>0</v>
      </c>
      <c r="K217" s="26"/>
      <c r="L217" s="26">
        <f>IFERROR((VLOOKUP(K217,tenute!D:E,2,FALSE)),0)</f>
        <v>0</v>
      </c>
      <c r="M217" s="26"/>
      <c r="N217" s="26">
        <f>IFERROR((VLOOKUP(M217,guarnizioni!G:H,2,FALSE)),0)</f>
        <v>0</v>
      </c>
      <c r="O217" s="26"/>
      <c r="P217" s="26">
        <f>IFERROR((VLOOKUP(O217,'IP55'!A:B,2,FALSE)),0)</f>
        <v>0</v>
      </c>
      <c r="Q217" s="26"/>
      <c r="R217" s="26">
        <f>IFERROR((VLOOKUP(Q217,giranti!H:I,2,FALSE)),0)</f>
        <v>0</v>
      </c>
      <c r="S217" s="26"/>
      <c r="T217" s="26">
        <f>IFERROR((VLOOKUP(S217,'IP55'!A:C,3,FALSE)),0)</f>
        <v>0</v>
      </c>
      <c r="U217" s="26">
        <f t="shared" si="33"/>
        <v>5617.52</v>
      </c>
      <c r="V217" s="26">
        <f t="shared" si="36"/>
        <v>0</v>
      </c>
    </row>
    <row r="218" spans="1:22" ht="14.25" customHeight="1" x14ac:dyDescent="0.2">
      <c r="A218" s="142" t="s">
        <v>4302</v>
      </c>
      <c r="B218" s="142" t="s">
        <v>2799</v>
      </c>
      <c r="C218" s="22">
        <v>4</v>
      </c>
      <c r="D218" s="22">
        <v>5.5</v>
      </c>
      <c r="E218" s="36">
        <v>5731</v>
      </c>
      <c r="F218" s="35"/>
      <c r="G218" s="61">
        <f t="shared" si="32"/>
        <v>0</v>
      </c>
      <c r="H218" s="36">
        <f t="shared" si="34"/>
        <v>0</v>
      </c>
      <c r="I218" s="24">
        <f t="shared" si="35"/>
        <v>0</v>
      </c>
      <c r="K218" s="26"/>
      <c r="L218" s="26">
        <f>IFERROR((VLOOKUP(K218,tenute!D:E,2,FALSE)),0)</f>
        <v>0</v>
      </c>
      <c r="M218" s="26"/>
      <c r="N218" s="26">
        <f>IFERROR((VLOOKUP(M218,guarnizioni!G:H,2,FALSE)),0)</f>
        <v>0</v>
      </c>
      <c r="O218" s="26"/>
      <c r="P218" s="26">
        <f>IFERROR((VLOOKUP(O218,'IP55'!A:B,2,FALSE)),0)</f>
        <v>0</v>
      </c>
      <c r="Q218" s="26"/>
      <c r="R218" s="26">
        <f>IFERROR((VLOOKUP(Q218,giranti!H:I,2,FALSE)),0)</f>
        <v>0</v>
      </c>
      <c r="S218" s="26"/>
      <c r="T218" s="26">
        <f>IFERROR((VLOOKUP(S218,'IP55'!A:C,3,FALSE)),0)</f>
        <v>0</v>
      </c>
      <c r="U218" s="26">
        <f t="shared" si="33"/>
        <v>5731</v>
      </c>
      <c r="V218" s="26">
        <f t="shared" si="36"/>
        <v>0</v>
      </c>
    </row>
    <row r="219" spans="1:22" ht="14.25" customHeight="1" x14ac:dyDescent="0.2">
      <c r="A219" s="142" t="s">
        <v>8440</v>
      </c>
      <c r="B219" s="142" t="s">
        <v>8441</v>
      </c>
      <c r="C219" s="22">
        <v>0.37</v>
      </c>
      <c r="D219" s="22">
        <v>0.5</v>
      </c>
      <c r="E219" s="36">
        <v>3863.21</v>
      </c>
      <c r="F219" s="35"/>
      <c r="G219" s="61">
        <f t="shared" si="32"/>
        <v>0</v>
      </c>
      <c r="H219" s="36">
        <f t="shared" si="34"/>
        <v>0</v>
      </c>
      <c r="I219" s="24">
        <f t="shared" si="35"/>
        <v>0</v>
      </c>
      <c r="K219" s="26"/>
      <c r="L219" s="26">
        <f>IFERROR((VLOOKUP(K219,tenute!D:E,2,FALSE)),0)</f>
        <v>0</v>
      </c>
      <c r="M219" s="26"/>
      <c r="N219" s="26">
        <f>IFERROR((VLOOKUP(M219,guarnizioni!G:H,2,FALSE)),0)</f>
        <v>0</v>
      </c>
      <c r="O219" s="26"/>
      <c r="P219" s="26">
        <f>IFERROR((VLOOKUP(O219,'IP55'!A:B,2,FALSE)),0)</f>
        <v>0</v>
      </c>
      <c r="Q219" s="26"/>
      <c r="R219" s="26">
        <f>IFERROR((VLOOKUP(Q219,giranti!H:I,2,FALSE)),0)</f>
        <v>0</v>
      </c>
      <c r="S219" s="26"/>
      <c r="T219" s="26">
        <f>IFERROR((VLOOKUP(S219,'IP55'!A:C,3,FALSE)),0)</f>
        <v>0</v>
      </c>
      <c r="U219" s="26">
        <f t="shared" si="33"/>
        <v>3863.21</v>
      </c>
      <c r="V219" s="26">
        <f t="shared" si="36"/>
        <v>0</v>
      </c>
    </row>
    <row r="220" spans="1:22" ht="14.25" customHeight="1" x14ac:dyDescent="0.2">
      <c r="A220" s="142" t="s">
        <v>8442</v>
      </c>
      <c r="B220" s="142" t="s">
        <v>8443</v>
      </c>
      <c r="C220" s="22">
        <v>0.37</v>
      </c>
      <c r="D220" s="22">
        <v>0.5</v>
      </c>
      <c r="E220" s="36">
        <v>3863.21</v>
      </c>
      <c r="F220" s="35"/>
      <c r="G220" s="61">
        <f t="shared" si="32"/>
        <v>0</v>
      </c>
      <c r="H220" s="36">
        <f t="shared" si="34"/>
        <v>0</v>
      </c>
      <c r="I220" s="24">
        <f t="shared" si="35"/>
        <v>0</v>
      </c>
      <c r="K220" s="26"/>
      <c r="L220" s="26">
        <f>IFERROR((VLOOKUP(K220,tenute!D:E,2,FALSE)),0)</f>
        <v>0</v>
      </c>
      <c r="M220" s="26"/>
      <c r="N220" s="26">
        <f>IFERROR((VLOOKUP(M220,guarnizioni!G:H,2,FALSE)),0)</f>
        <v>0</v>
      </c>
      <c r="O220" s="26"/>
      <c r="P220" s="26">
        <f>IFERROR((VLOOKUP(O220,'IP55'!A:B,2,FALSE)),0)</f>
        <v>0</v>
      </c>
      <c r="Q220" s="26"/>
      <c r="R220" s="26">
        <f>IFERROR((VLOOKUP(Q220,giranti!H:I,2,FALSE)),0)</f>
        <v>0</v>
      </c>
      <c r="S220" s="26"/>
      <c r="T220" s="26">
        <f>IFERROR((VLOOKUP(S220,'IP55'!A:C,3,FALSE)),0)</f>
        <v>0</v>
      </c>
      <c r="U220" s="26">
        <f t="shared" si="33"/>
        <v>3863.21</v>
      </c>
      <c r="V220" s="26">
        <f t="shared" si="36"/>
        <v>0</v>
      </c>
    </row>
    <row r="221" spans="1:22" ht="14.25" customHeight="1" x14ac:dyDescent="0.2">
      <c r="A221" s="142" t="s">
        <v>8445</v>
      </c>
      <c r="B221" s="142" t="s">
        <v>8444</v>
      </c>
      <c r="C221" s="22">
        <v>0.37</v>
      </c>
      <c r="D221" s="22">
        <v>0.5</v>
      </c>
      <c r="E221" s="36">
        <v>4039.67</v>
      </c>
      <c r="F221" s="35"/>
      <c r="G221" s="61">
        <f t="shared" si="32"/>
        <v>0</v>
      </c>
      <c r="H221" s="36">
        <f t="shared" si="34"/>
        <v>0</v>
      </c>
      <c r="I221" s="24">
        <f t="shared" si="35"/>
        <v>0</v>
      </c>
      <c r="K221" s="26"/>
      <c r="L221" s="26">
        <f>IFERROR((VLOOKUP(K221,tenute!D:E,2,FALSE)),0)</f>
        <v>0</v>
      </c>
      <c r="M221" s="26"/>
      <c r="N221" s="26">
        <f>IFERROR((VLOOKUP(M221,guarnizioni!G:H,2,FALSE)),0)</f>
        <v>0</v>
      </c>
      <c r="O221" s="26"/>
      <c r="P221" s="26">
        <f>IFERROR((VLOOKUP(O221,'IP55'!A:B,2,FALSE)),0)</f>
        <v>0</v>
      </c>
      <c r="Q221" s="26"/>
      <c r="R221" s="26">
        <f>IFERROR((VLOOKUP(Q221,giranti!H:I,2,FALSE)),0)</f>
        <v>0</v>
      </c>
      <c r="S221" s="26"/>
      <c r="T221" s="26">
        <f>IFERROR((VLOOKUP(S221,'IP55'!A:C,3,FALSE)),0)</f>
        <v>0</v>
      </c>
      <c r="U221" s="26">
        <f t="shared" si="33"/>
        <v>4039.67</v>
      </c>
      <c r="V221" s="26">
        <f t="shared" si="36"/>
        <v>0</v>
      </c>
    </row>
    <row r="222" spans="1:22" ht="14.25" customHeight="1" x14ac:dyDescent="0.2">
      <c r="A222" s="142" t="s">
        <v>8446</v>
      </c>
      <c r="B222" s="142" t="s">
        <v>8447</v>
      </c>
      <c r="C222" s="22">
        <v>0.55000000000000004</v>
      </c>
      <c r="D222" s="22">
        <v>0.75</v>
      </c>
      <c r="E222" s="36">
        <v>4099.01</v>
      </c>
      <c r="F222" s="35"/>
      <c r="G222" s="61">
        <f t="shared" si="32"/>
        <v>0</v>
      </c>
      <c r="H222" s="36">
        <f t="shared" si="34"/>
        <v>0</v>
      </c>
      <c r="I222" s="24">
        <f t="shared" si="35"/>
        <v>0</v>
      </c>
      <c r="K222" s="26"/>
      <c r="L222" s="26">
        <f>IFERROR((VLOOKUP(K222,tenute!D:E,2,FALSE)),0)</f>
        <v>0</v>
      </c>
      <c r="M222" s="26"/>
      <c r="N222" s="26">
        <f>IFERROR((VLOOKUP(M222,guarnizioni!G:H,2,FALSE)),0)</f>
        <v>0</v>
      </c>
      <c r="O222" s="26"/>
      <c r="P222" s="26">
        <f>IFERROR((VLOOKUP(O222,'IP55'!A:B,2,FALSE)),0)</f>
        <v>0</v>
      </c>
      <c r="Q222" s="26"/>
      <c r="R222" s="26">
        <f>IFERROR((VLOOKUP(Q222,giranti!H:I,2,FALSE)),0)</f>
        <v>0</v>
      </c>
      <c r="S222" s="26"/>
      <c r="T222" s="26">
        <f>IFERROR((VLOOKUP(S222,'IP55'!A:C,3,FALSE)),0)</f>
        <v>0</v>
      </c>
      <c r="U222" s="26">
        <f t="shared" si="33"/>
        <v>4099.01</v>
      </c>
      <c r="V222" s="26">
        <f t="shared" si="36"/>
        <v>0</v>
      </c>
    </row>
    <row r="223" spans="1:22" ht="14.25" customHeight="1" x14ac:dyDescent="0.2">
      <c r="A223" s="142" t="s">
        <v>4303</v>
      </c>
      <c r="B223" s="142" t="s">
        <v>3209</v>
      </c>
      <c r="C223" s="22">
        <v>0.75</v>
      </c>
      <c r="D223" s="22">
        <v>1</v>
      </c>
      <c r="E223" s="36">
        <v>4221.75</v>
      </c>
      <c r="F223" s="35"/>
      <c r="G223" s="61">
        <f t="shared" si="32"/>
        <v>0</v>
      </c>
      <c r="H223" s="36">
        <f t="shared" si="34"/>
        <v>0</v>
      </c>
      <c r="I223" s="24">
        <f t="shared" si="35"/>
        <v>0</v>
      </c>
      <c r="K223" s="26"/>
      <c r="L223" s="26">
        <f>IFERROR((VLOOKUP(K223,tenute!D:E,2,FALSE)),0)</f>
        <v>0</v>
      </c>
      <c r="M223" s="26"/>
      <c r="N223" s="26">
        <f>IFERROR((VLOOKUP(M223,guarnizioni!G:H,2,FALSE)),0)</f>
        <v>0</v>
      </c>
      <c r="O223" s="26"/>
      <c r="P223" s="26">
        <f>IFERROR((VLOOKUP(O223,'IP55'!A:B,2,FALSE)),0)</f>
        <v>0</v>
      </c>
      <c r="Q223" s="26"/>
      <c r="R223" s="26">
        <f>IFERROR((VLOOKUP(Q223,giranti!H:I,2,FALSE)),0)</f>
        <v>0</v>
      </c>
      <c r="S223" s="26"/>
      <c r="T223" s="26">
        <f>IFERROR((VLOOKUP(S223,'IP55'!A:C,3,FALSE)),0)</f>
        <v>0</v>
      </c>
      <c r="U223" s="26">
        <f t="shared" si="33"/>
        <v>4221.75</v>
      </c>
      <c r="V223" s="26">
        <f t="shared" si="36"/>
        <v>0</v>
      </c>
    </row>
    <row r="224" spans="1:22" ht="14.25" customHeight="1" x14ac:dyDescent="0.2">
      <c r="A224" s="142" t="s">
        <v>8448</v>
      </c>
      <c r="B224" s="142" t="s">
        <v>8449</v>
      </c>
      <c r="C224" s="22">
        <v>0.37</v>
      </c>
      <c r="D224" s="22">
        <v>0.5</v>
      </c>
      <c r="E224" s="36">
        <v>4011.9</v>
      </c>
      <c r="F224" s="35"/>
      <c r="G224" s="61">
        <f t="shared" si="32"/>
        <v>0</v>
      </c>
      <c r="H224" s="36">
        <f t="shared" si="34"/>
        <v>0</v>
      </c>
      <c r="I224" s="24">
        <f t="shared" si="35"/>
        <v>0</v>
      </c>
      <c r="K224" s="26"/>
      <c r="L224" s="26">
        <f>IFERROR((VLOOKUP(K224,tenute!D:E,2,FALSE)),0)</f>
        <v>0</v>
      </c>
      <c r="M224" s="26"/>
      <c r="N224" s="26">
        <f>IFERROR((VLOOKUP(M224,guarnizioni!G:H,2,FALSE)),0)</f>
        <v>0</v>
      </c>
      <c r="O224" s="26"/>
      <c r="P224" s="26">
        <f>IFERROR((VLOOKUP(O224,'IP55'!A:B,2,FALSE)),0)</f>
        <v>0</v>
      </c>
      <c r="Q224" s="26"/>
      <c r="R224" s="26">
        <f>IFERROR((VLOOKUP(Q224,giranti!H:I,2,FALSE)),0)</f>
        <v>0</v>
      </c>
      <c r="S224" s="26"/>
      <c r="T224" s="26">
        <f>IFERROR((VLOOKUP(S224,'IP55'!A:C,3,FALSE)),0)</f>
        <v>0</v>
      </c>
      <c r="U224" s="26">
        <f t="shared" si="33"/>
        <v>4011.9</v>
      </c>
      <c r="V224" s="26">
        <f t="shared" si="36"/>
        <v>0</v>
      </c>
    </row>
    <row r="225" spans="1:22" ht="14.25" customHeight="1" x14ac:dyDescent="0.2">
      <c r="A225" s="142" t="s">
        <v>8451</v>
      </c>
      <c r="B225" s="142" t="s">
        <v>8450</v>
      </c>
      <c r="C225" s="22">
        <v>0.37</v>
      </c>
      <c r="D225" s="22">
        <v>0.5</v>
      </c>
      <c r="E225" s="36">
        <v>4011.9</v>
      </c>
      <c r="F225" s="35"/>
      <c r="G225" s="61">
        <f t="shared" si="32"/>
        <v>0</v>
      </c>
      <c r="H225" s="36">
        <f t="shared" si="34"/>
        <v>0</v>
      </c>
      <c r="I225" s="24">
        <f t="shared" si="35"/>
        <v>0</v>
      </c>
      <c r="K225" s="26"/>
      <c r="L225" s="26">
        <f>IFERROR((VLOOKUP(K225,tenute!D:E,2,FALSE)),0)</f>
        <v>0</v>
      </c>
      <c r="M225" s="26"/>
      <c r="N225" s="26">
        <f>IFERROR((VLOOKUP(M225,guarnizioni!G:H,2,FALSE)),0)</f>
        <v>0</v>
      </c>
      <c r="O225" s="26"/>
      <c r="P225" s="26">
        <f>IFERROR((VLOOKUP(O225,'IP55'!A:B,2,FALSE)),0)</f>
        <v>0</v>
      </c>
      <c r="Q225" s="26"/>
      <c r="R225" s="26">
        <f>IFERROR((VLOOKUP(Q225,giranti!H:I,2,FALSE)),0)</f>
        <v>0</v>
      </c>
      <c r="S225" s="26"/>
      <c r="T225" s="26">
        <f>IFERROR((VLOOKUP(S225,'IP55'!A:C,3,FALSE)),0)</f>
        <v>0</v>
      </c>
      <c r="U225" s="26">
        <f t="shared" si="33"/>
        <v>4011.9</v>
      </c>
      <c r="V225" s="26">
        <f t="shared" si="36"/>
        <v>0</v>
      </c>
    </row>
    <row r="226" spans="1:22" ht="14.25" customHeight="1" x14ac:dyDescent="0.2">
      <c r="A226" s="142" t="s">
        <v>8452</v>
      </c>
      <c r="B226" s="142" t="s">
        <v>8453</v>
      </c>
      <c r="C226" s="22">
        <v>0.55000000000000004</v>
      </c>
      <c r="D226" s="22">
        <v>0.75</v>
      </c>
      <c r="E226" s="36">
        <v>4129.09</v>
      </c>
      <c r="F226" s="35"/>
      <c r="G226" s="61">
        <f t="shared" si="32"/>
        <v>0</v>
      </c>
      <c r="H226" s="36">
        <f t="shared" si="34"/>
        <v>0</v>
      </c>
      <c r="I226" s="24">
        <f t="shared" si="35"/>
        <v>0</v>
      </c>
      <c r="K226" s="26"/>
      <c r="L226" s="26">
        <f>IFERROR((VLOOKUP(K226,tenute!D:E,2,FALSE)),0)</f>
        <v>0</v>
      </c>
      <c r="M226" s="26"/>
      <c r="N226" s="26">
        <f>IFERROR((VLOOKUP(M226,guarnizioni!G:H,2,FALSE)),0)</f>
        <v>0</v>
      </c>
      <c r="O226" s="26"/>
      <c r="P226" s="26">
        <f>IFERROR((VLOOKUP(O226,'IP55'!A:B,2,FALSE)),0)</f>
        <v>0</v>
      </c>
      <c r="Q226" s="26"/>
      <c r="R226" s="26">
        <f>IFERROR((VLOOKUP(Q226,giranti!H:I,2,FALSE)),0)</f>
        <v>0</v>
      </c>
      <c r="S226" s="26"/>
      <c r="T226" s="26">
        <f>IFERROR((VLOOKUP(S226,'IP55'!A:C,3,FALSE)),0)</f>
        <v>0</v>
      </c>
      <c r="U226" s="26">
        <f t="shared" si="33"/>
        <v>4129.09</v>
      </c>
      <c r="V226" s="26">
        <f t="shared" si="36"/>
        <v>0</v>
      </c>
    </row>
    <row r="227" spans="1:22" ht="14.25" customHeight="1" x14ac:dyDescent="0.2">
      <c r="A227" s="142" t="s">
        <v>4304</v>
      </c>
      <c r="B227" s="142" t="s">
        <v>3210</v>
      </c>
      <c r="C227" s="22">
        <v>0.75</v>
      </c>
      <c r="D227" s="22">
        <v>1</v>
      </c>
      <c r="E227" s="36">
        <v>4246.42</v>
      </c>
      <c r="F227" s="35"/>
      <c r="G227" s="61">
        <f t="shared" si="32"/>
        <v>0</v>
      </c>
      <c r="H227" s="36">
        <f t="shared" si="34"/>
        <v>0</v>
      </c>
      <c r="I227" s="24">
        <f t="shared" si="35"/>
        <v>0</v>
      </c>
      <c r="K227" s="26"/>
      <c r="L227" s="26">
        <f>IFERROR((VLOOKUP(K227,tenute!D:E,2,FALSE)),0)</f>
        <v>0</v>
      </c>
      <c r="M227" s="26"/>
      <c r="N227" s="26">
        <f>IFERROR((VLOOKUP(M227,guarnizioni!G:H,2,FALSE)),0)</f>
        <v>0</v>
      </c>
      <c r="O227" s="26"/>
      <c r="P227" s="26">
        <f>IFERROR((VLOOKUP(O227,'IP55'!A:B,2,FALSE)),0)</f>
        <v>0</v>
      </c>
      <c r="Q227" s="26"/>
      <c r="R227" s="26">
        <f>IFERROR((VLOOKUP(Q227,giranti!H:I,2,FALSE)),0)</f>
        <v>0</v>
      </c>
      <c r="S227" s="26"/>
      <c r="T227" s="26">
        <f>IFERROR((VLOOKUP(S227,'IP55'!A:C,3,FALSE)),0)</f>
        <v>0</v>
      </c>
      <c r="U227" s="26">
        <f t="shared" si="33"/>
        <v>4246.42</v>
      </c>
      <c r="V227" s="26">
        <f t="shared" si="36"/>
        <v>0</v>
      </c>
    </row>
    <row r="228" spans="1:22" ht="14.25" customHeight="1" x14ac:dyDescent="0.2">
      <c r="A228" s="142" t="s">
        <v>8455</v>
      </c>
      <c r="B228" s="142" t="s">
        <v>8454</v>
      </c>
      <c r="C228" s="22">
        <v>0.37</v>
      </c>
      <c r="D228" s="22">
        <v>0.5</v>
      </c>
      <c r="E228" s="36">
        <v>4040.12</v>
      </c>
      <c r="F228" s="35"/>
      <c r="G228" s="61">
        <f t="shared" si="32"/>
        <v>0</v>
      </c>
      <c r="H228" s="36">
        <f t="shared" si="34"/>
        <v>0</v>
      </c>
      <c r="I228" s="24">
        <f t="shared" si="35"/>
        <v>0</v>
      </c>
      <c r="K228" s="26"/>
      <c r="L228" s="26">
        <f>IFERROR((VLOOKUP(K228,tenute!D:E,2,FALSE)),0)</f>
        <v>0</v>
      </c>
      <c r="M228" s="26"/>
      <c r="N228" s="26">
        <f>IFERROR((VLOOKUP(M228,guarnizioni!G:H,2,FALSE)),0)</f>
        <v>0</v>
      </c>
      <c r="O228" s="26"/>
      <c r="P228" s="26">
        <f>IFERROR((VLOOKUP(O228,'IP55'!A:B,2,FALSE)),0)</f>
        <v>0</v>
      </c>
      <c r="Q228" s="26"/>
      <c r="R228" s="26">
        <f>IFERROR((VLOOKUP(Q228,giranti!H:I,2,FALSE)),0)</f>
        <v>0</v>
      </c>
      <c r="S228" s="26"/>
      <c r="T228" s="26">
        <f>IFERROR((VLOOKUP(S228,'IP55'!A:C,3,FALSE)),0)</f>
        <v>0</v>
      </c>
      <c r="U228" s="26">
        <f t="shared" si="33"/>
        <v>4040.12</v>
      </c>
      <c r="V228" s="26">
        <f t="shared" si="36"/>
        <v>0</v>
      </c>
    </row>
    <row r="229" spans="1:22" ht="14.25" customHeight="1" x14ac:dyDescent="0.2">
      <c r="A229" s="142" t="s">
        <v>8456</v>
      </c>
      <c r="B229" s="142" t="s">
        <v>8457</v>
      </c>
      <c r="C229" s="22">
        <v>0.55000000000000004</v>
      </c>
      <c r="D229" s="22">
        <v>0.75</v>
      </c>
      <c r="E229" s="36">
        <v>4095.15</v>
      </c>
      <c r="F229" s="35"/>
      <c r="G229" s="61">
        <f t="shared" si="32"/>
        <v>0</v>
      </c>
      <c r="H229" s="36">
        <f t="shared" si="34"/>
        <v>0</v>
      </c>
      <c r="I229" s="24">
        <f t="shared" si="35"/>
        <v>0</v>
      </c>
      <c r="K229" s="26"/>
      <c r="L229" s="26">
        <f>IFERROR((VLOOKUP(K229,tenute!D:E,2,FALSE)),0)</f>
        <v>0</v>
      </c>
      <c r="M229" s="26"/>
      <c r="N229" s="26">
        <f>IFERROR((VLOOKUP(M229,guarnizioni!G:H,2,FALSE)),0)</f>
        <v>0</v>
      </c>
      <c r="O229" s="26"/>
      <c r="P229" s="26">
        <f>IFERROR((VLOOKUP(O229,'IP55'!A:B,2,FALSE)),0)</f>
        <v>0</v>
      </c>
      <c r="Q229" s="26"/>
      <c r="R229" s="26">
        <f>IFERROR((VLOOKUP(Q229,giranti!H:I,2,FALSE)),0)</f>
        <v>0</v>
      </c>
      <c r="S229" s="26"/>
      <c r="T229" s="26">
        <f>IFERROR((VLOOKUP(S229,'IP55'!A:C,3,FALSE)),0)</f>
        <v>0</v>
      </c>
      <c r="U229" s="26">
        <f t="shared" si="33"/>
        <v>4095.15</v>
      </c>
      <c r="V229" s="26">
        <f t="shared" si="36"/>
        <v>0</v>
      </c>
    </row>
    <row r="230" spans="1:22" ht="14.25" customHeight="1" x14ac:dyDescent="0.2">
      <c r="A230" s="142" t="s">
        <v>4305</v>
      </c>
      <c r="B230" s="142" t="s">
        <v>3211</v>
      </c>
      <c r="C230" s="22">
        <v>0.75</v>
      </c>
      <c r="D230" s="22">
        <v>1</v>
      </c>
      <c r="E230" s="36">
        <v>4211.32</v>
      </c>
      <c r="F230" s="35"/>
      <c r="G230" s="61">
        <f t="shared" si="32"/>
        <v>0</v>
      </c>
      <c r="H230" s="36">
        <f t="shared" si="34"/>
        <v>0</v>
      </c>
      <c r="I230" s="24">
        <f t="shared" si="35"/>
        <v>0</v>
      </c>
      <c r="K230" s="26"/>
      <c r="L230" s="26">
        <f>IFERROR((VLOOKUP(K230,tenute!D:E,2,FALSE)),0)</f>
        <v>0</v>
      </c>
      <c r="M230" s="26"/>
      <c r="N230" s="26">
        <f>IFERROR((VLOOKUP(M230,guarnizioni!G:H,2,FALSE)),0)</f>
        <v>0</v>
      </c>
      <c r="O230" s="26"/>
      <c r="P230" s="26">
        <f>IFERROR((VLOOKUP(O230,'IP55'!A:B,2,FALSE)),0)</f>
        <v>0</v>
      </c>
      <c r="Q230" s="26"/>
      <c r="R230" s="26">
        <f>IFERROR((VLOOKUP(Q230,giranti!H:I,2,FALSE)),0)</f>
        <v>0</v>
      </c>
      <c r="S230" s="26"/>
      <c r="T230" s="26">
        <f>IFERROR((VLOOKUP(S230,'IP55'!A:C,3,FALSE)),0)</f>
        <v>0</v>
      </c>
      <c r="U230" s="26">
        <f t="shared" si="33"/>
        <v>4211.32</v>
      </c>
      <c r="V230" s="26">
        <f t="shared" si="36"/>
        <v>0</v>
      </c>
    </row>
    <row r="231" spans="1:22" ht="14.25" customHeight="1" x14ac:dyDescent="0.2">
      <c r="A231" s="142" t="s">
        <v>4306</v>
      </c>
      <c r="B231" s="142" t="s">
        <v>3212</v>
      </c>
      <c r="C231" s="22">
        <v>1.1000000000000001</v>
      </c>
      <c r="D231" s="22">
        <v>1.5</v>
      </c>
      <c r="E231" s="36">
        <v>4444.99</v>
      </c>
      <c r="F231" s="35"/>
      <c r="G231" s="61">
        <f t="shared" si="32"/>
        <v>0</v>
      </c>
      <c r="H231" s="36">
        <f t="shared" si="34"/>
        <v>0</v>
      </c>
      <c r="I231" s="24">
        <f t="shared" si="35"/>
        <v>0</v>
      </c>
      <c r="K231" s="26"/>
      <c r="L231" s="26">
        <f>IFERROR((VLOOKUP(K231,tenute!D:E,2,FALSE)),0)</f>
        <v>0</v>
      </c>
      <c r="M231" s="26"/>
      <c r="N231" s="26">
        <f>IFERROR((VLOOKUP(M231,guarnizioni!G:H,2,FALSE)),0)</f>
        <v>0</v>
      </c>
      <c r="O231" s="26"/>
      <c r="P231" s="26">
        <f>IFERROR((VLOOKUP(O231,'IP55'!A:B,2,FALSE)),0)</f>
        <v>0</v>
      </c>
      <c r="Q231" s="26"/>
      <c r="R231" s="26">
        <f>IFERROR((VLOOKUP(Q231,giranti!H:I,2,FALSE)),0)</f>
        <v>0</v>
      </c>
      <c r="S231" s="26"/>
      <c r="T231" s="26">
        <f>IFERROR((VLOOKUP(S231,'IP55'!A:C,3,FALSE)),0)</f>
        <v>0</v>
      </c>
      <c r="U231" s="26">
        <f t="shared" si="33"/>
        <v>4444.99</v>
      </c>
      <c r="V231" s="26">
        <f t="shared" si="36"/>
        <v>0</v>
      </c>
    </row>
    <row r="232" spans="1:22" ht="14.25" customHeight="1" x14ac:dyDescent="0.2">
      <c r="A232" s="142" t="s">
        <v>4307</v>
      </c>
      <c r="B232" s="142" t="s">
        <v>3213</v>
      </c>
      <c r="C232" s="22">
        <v>1.1000000000000001</v>
      </c>
      <c r="D232" s="22">
        <v>1.5</v>
      </c>
      <c r="E232" s="36">
        <v>4444.99</v>
      </c>
      <c r="F232" s="35"/>
      <c r="G232" s="61">
        <f t="shared" si="32"/>
        <v>0</v>
      </c>
      <c r="H232" s="36">
        <f t="shared" si="34"/>
        <v>0</v>
      </c>
      <c r="I232" s="24">
        <f t="shared" si="35"/>
        <v>0</v>
      </c>
      <c r="K232" s="26"/>
      <c r="L232" s="26">
        <f>IFERROR((VLOOKUP(K232,tenute!D:E,2,FALSE)),0)</f>
        <v>0</v>
      </c>
      <c r="M232" s="26"/>
      <c r="N232" s="26">
        <f>IFERROR((VLOOKUP(M232,guarnizioni!G:H,2,FALSE)),0)</f>
        <v>0</v>
      </c>
      <c r="O232" s="26"/>
      <c r="P232" s="26">
        <f>IFERROR((VLOOKUP(O232,'IP55'!A:B,2,FALSE)),0)</f>
        <v>0</v>
      </c>
      <c r="Q232" s="26"/>
      <c r="R232" s="26">
        <f>IFERROR((VLOOKUP(Q232,giranti!H:I,2,FALSE)),0)</f>
        <v>0</v>
      </c>
      <c r="S232" s="26"/>
      <c r="T232" s="26">
        <f>IFERROR((VLOOKUP(S232,'IP55'!A:C,3,FALSE)),0)</f>
        <v>0</v>
      </c>
      <c r="U232" s="26">
        <f t="shared" si="33"/>
        <v>4444.99</v>
      </c>
      <c r="V232" s="26">
        <f t="shared" si="36"/>
        <v>0</v>
      </c>
    </row>
    <row r="233" spans="1:22" ht="14.25" customHeight="1" x14ac:dyDescent="0.2">
      <c r="A233" s="142" t="s">
        <v>4308</v>
      </c>
      <c r="B233" s="142" t="s">
        <v>3214</v>
      </c>
      <c r="C233" s="22">
        <v>1.5</v>
      </c>
      <c r="D233" s="22">
        <v>2</v>
      </c>
      <c r="E233" s="36">
        <v>4875</v>
      </c>
      <c r="F233" s="35"/>
      <c r="G233" s="61">
        <f t="shared" si="32"/>
        <v>0</v>
      </c>
      <c r="H233" s="36">
        <f t="shared" si="34"/>
        <v>0</v>
      </c>
      <c r="I233" s="24">
        <f t="shared" si="35"/>
        <v>0</v>
      </c>
      <c r="K233" s="26"/>
      <c r="L233" s="26">
        <f>IFERROR((VLOOKUP(K233,tenute!D:E,2,FALSE)),0)</f>
        <v>0</v>
      </c>
      <c r="M233" s="26"/>
      <c r="N233" s="26">
        <f>IFERROR((VLOOKUP(M233,guarnizioni!G:H,2,FALSE)),0)</f>
        <v>0</v>
      </c>
      <c r="O233" s="26"/>
      <c r="P233" s="26">
        <f>IFERROR((VLOOKUP(O233,'IP55'!A:B,2,FALSE)),0)</f>
        <v>0</v>
      </c>
      <c r="Q233" s="26"/>
      <c r="R233" s="26">
        <f>IFERROR((VLOOKUP(Q233,giranti!H:I,2,FALSE)),0)</f>
        <v>0</v>
      </c>
      <c r="S233" s="26"/>
      <c r="T233" s="26">
        <f>IFERROR((VLOOKUP(S233,'IP55'!A:C,3,FALSE)),0)</f>
        <v>0</v>
      </c>
      <c r="U233" s="26">
        <f t="shared" si="33"/>
        <v>4875</v>
      </c>
      <c r="V233" s="26">
        <f t="shared" si="36"/>
        <v>0</v>
      </c>
    </row>
    <row r="234" spans="1:22" ht="14.25" customHeight="1" x14ac:dyDescent="0.2">
      <c r="A234" s="142" t="s">
        <v>4309</v>
      </c>
      <c r="B234" s="142" t="s">
        <v>3215</v>
      </c>
      <c r="C234" s="22">
        <v>2.2000000000000002</v>
      </c>
      <c r="D234" s="22">
        <v>3</v>
      </c>
      <c r="E234" s="36">
        <v>5016.3100000000004</v>
      </c>
      <c r="F234" s="35"/>
      <c r="G234" s="61">
        <f t="shared" si="32"/>
        <v>0</v>
      </c>
      <c r="H234" s="36">
        <f t="shared" si="34"/>
        <v>0</v>
      </c>
      <c r="I234" s="24">
        <f t="shared" si="35"/>
        <v>0</v>
      </c>
      <c r="K234" s="26"/>
      <c r="L234" s="26">
        <f>IFERROR((VLOOKUP(K234,tenute!D:E,2,FALSE)),0)</f>
        <v>0</v>
      </c>
      <c r="M234" s="26"/>
      <c r="N234" s="26">
        <f>IFERROR((VLOOKUP(M234,guarnizioni!G:H,2,FALSE)),0)</f>
        <v>0</v>
      </c>
      <c r="O234" s="26"/>
      <c r="P234" s="26">
        <f>IFERROR((VLOOKUP(O234,'IP55'!A:B,2,FALSE)),0)</f>
        <v>0</v>
      </c>
      <c r="Q234" s="26"/>
      <c r="R234" s="26">
        <f>IFERROR((VLOOKUP(Q234,giranti!H:I,2,FALSE)),0)</f>
        <v>0</v>
      </c>
      <c r="S234" s="26"/>
      <c r="T234" s="26">
        <f>IFERROR((VLOOKUP(S234,'IP55'!A:C,3,FALSE)),0)</f>
        <v>0</v>
      </c>
      <c r="U234" s="26">
        <f t="shared" si="33"/>
        <v>5016.3100000000004</v>
      </c>
      <c r="V234" s="26">
        <f t="shared" si="36"/>
        <v>0</v>
      </c>
    </row>
    <row r="235" spans="1:22" ht="14.25" customHeight="1" x14ac:dyDescent="0.2">
      <c r="A235" s="142" t="s">
        <v>4310</v>
      </c>
      <c r="B235" s="142" t="s">
        <v>2800</v>
      </c>
      <c r="C235" s="22">
        <v>3</v>
      </c>
      <c r="D235" s="22">
        <v>4</v>
      </c>
      <c r="E235" s="36">
        <v>5367.95</v>
      </c>
      <c r="F235" s="35"/>
      <c r="G235" s="61">
        <f t="shared" si="32"/>
        <v>0</v>
      </c>
      <c r="H235" s="36">
        <f t="shared" si="34"/>
        <v>0</v>
      </c>
      <c r="I235" s="24">
        <f t="shared" si="35"/>
        <v>0</v>
      </c>
      <c r="K235" s="26"/>
      <c r="L235" s="26">
        <f>IFERROR((VLOOKUP(K235,tenute!D:E,2,FALSE)),0)</f>
        <v>0</v>
      </c>
      <c r="M235" s="26"/>
      <c r="N235" s="26">
        <f>IFERROR((VLOOKUP(M235,guarnizioni!G:H,2,FALSE)),0)</f>
        <v>0</v>
      </c>
      <c r="O235" s="26"/>
      <c r="P235" s="26">
        <f>IFERROR((VLOOKUP(O235,'IP55'!A:B,2,FALSE)),0)</f>
        <v>0</v>
      </c>
      <c r="Q235" s="26"/>
      <c r="R235" s="26">
        <f>IFERROR((VLOOKUP(Q235,giranti!H:I,2,FALSE)),0)</f>
        <v>0</v>
      </c>
      <c r="S235" s="26"/>
      <c r="T235" s="26">
        <f>IFERROR((VLOOKUP(S235,'IP55'!A:C,3,FALSE)),0)</f>
        <v>0</v>
      </c>
      <c r="U235" s="26">
        <f t="shared" si="33"/>
        <v>5367.95</v>
      </c>
      <c r="V235" s="26">
        <f t="shared" si="36"/>
        <v>0</v>
      </c>
    </row>
    <row r="236" spans="1:22" ht="14.25" customHeight="1" x14ac:dyDescent="0.2">
      <c r="A236" s="142" t="s">
        <v>8459</v>
      </c>
      <c r="B236" s="142" t="s">
        <v>8458</v>
      </c>
      <c r="C236" s="22">
        <v>0.37</v>
      </c>
      <c r="D236" s="22">
        <v>0.5</v>
      </c>
      <c r="E236" s="36">
        <v>3966.7</v>
      </c>
      <c r="F236" s="35"/>
      <c r="G236" s="61">
        <f t="shared" si="32"/>
        <v>0</v>
      </c>
      <c r="H236" s="36">
        <f t="shared" si="34"/>
        <v>0</v>
      </c>
      <c r="I236" s="24">
        <f t="shared" si="35"/>
        <v>0</v>
      </c>
      <c r="K236" s="26"/>
      <c r="L236" s="26">
        <f>IFERROR((VLOOKUP(K236,tenute!D:E,2,FALSE)),0)</f>
        <v>0</v>
      </c>
      <c r="M236" s="26"/>
      <c r="N236" s="26">
        <f>IFERROR((VLOOKUP(M236,guarnizioni!G:H,2,FALSE)),0)</f>
        <v>0</v>
      </c>
      <c r="O236" s="26"/>
      <c r="P236" s="26">
        <f>IFERROR((VLOOKUP(O236,'IP55'!A:B,2,FALSE)),0)</f>
        <v>0</v>
      </c>
      <c r="Q236" s="26"/>
      <c r="R236" s="26">
        <f>IFERROR((VLOOKUP(Q236,giranti!H:I,2,FALSE)),0)</f>
        <v>0</v>
      </c>
      <c r="S236" s="26"/>
      <c r="T236" s="26">
        <f>IFERROR((VLOOKUP(S236,'IP55'!A:C,3,FALSE)),0)</f>
        <v>0</v>
      </c>
      <c r="U236" s="26">
        <f t="shared" si="33"/>
        <v>3966.7</v>
      </c>
      <c r="V236" s="26">
        <f t="shared" si="36"/>
        <v>0</v>
      </c>
    </row>
    <row r="237" spans="1:22" ht="14.25" customHeight="1" x14ac:dyDescent="0.2">
      <c r="A237" s="142" t="s">
        <v>8460</v>
      </c>
      <c r="B237" s="142" t="s">
        <v>8461</v>
      </c>
      <c r="C237" s="22">
        <v>0.55000000000000004</v>
      </c>
      <c r="D237" s="22">
        <v>0.75</v>
      </c>
      <c r="E237" s="36">
        <v>4018.46</v>
      </c>
      <c r="F237" s="35"/>
      <c r="G237" s="61">
        <f t="shared" si="32"/>
        <v>0</v>
      </c>
      <c r="H237" s="36">
        <f t="shared" si="34"/>
        <v>0</v>
      </c>
      <c r="I237" s="24">
        <f t="shared" si="35"/>
        <v>0</v>
      </c>
      <c r="K237" s="26"/>
      <c r="L237" s="26">
        <f>IFERROR((VLOOKUP(K237,tenute!D:E,2,FALSE)),0)</f>
        <v>0</v>
      </c>
      <c r="M237" s="26"/>
      <c r="N237" s="26">
        <f>IFERROR((VLOOKUP(M237,guarnizioni!G:H,2,FALSE)),0)</f>
        <v>0</v>
      </c>
      <c r="O237" s="26"/>
      <c r="P237" s="26">
        <f>IFERROR((VLOOKUP(O237,'IP55'!A:B,2,FALSE)),0)</f>
        <v>0</v>
      </c>
      <c r="Q237" s="26"/>
      <c r="R237" s="26">
        <f>IFERROR((VLOOKUP(Q237,giranti!H:I,2,FALSE)),0)</f>
        <v>0</v>
      </c>
      <c r="S237" s="26"/>
      <c r="T237" s="26">
        <f>IFERROR((VLOOKUP(S237,'IP55'!A:C,3,FALSE)),0)</f>
        <v>0</v>
      </c>
      <c r="U237" s="26">
        <f t="shared" si="33"/>
        <v>4018.46</v>
      </c>
      <c r="V237" s="26">
        <f t="shared" si="36"/>
        <v>0</v>
      </c>
    </row>
    <row r="238" spans="1:22" ht="14.25" customHeight="1" x14ac:dyDescent="0.2">
      <c r="A238" s="142" t="s">
        <v>4311</v>
      </c>
      <c r="B238" s="142" t="s">
        <v>3216</v>
      </c>
      <c r="C238" s="22">
        <v>0.75</v>
      </c>
      <c r="D238" s="22">
        <v>1</v>
      </c>
      <c r="E238" s="36">
        <v>4119.2</v>
      </c>
      <c r="F238" s="35"/>
      <c r="G238" s="61">
        <f t="shared" si="32"/>
        <v>0</v>
      </c>
      <c r="H238" s="36">
        <f t="shared" si="34"/>
        <v>0</v>
      </c>
      <c r="I238" s="24">
        <f t="shared" si="35"/>
        <v>0</v>
      </c>
      <c r="K238" s="26"/>
      <c r="L238" s="26">
        <f>IFERROR((VLOOKUP(K238,tenute!D:E,2,FALSE)),0)</f>
        <v>0</v>
      </c>
      <c r="M238" s="26"/>
      <c r="N238" s="26">
        <f>IFERROR((VLOOKUP(M238,guarnizioni!G:H,2,FALSE)),0)</f>
        <v>0</v>
      </c>
      <c r="O238" s="26"/>
      <c r="P238" s="26">
        <f>IFERROR((VLOOKUP(O238,'IP55'!A:B,2,FALSE)),0)</f>
        <v>0</v>
      </c>
      <c r="Q238" s="26"/>
      <c r="R238" s="26">
        <f>IFERROR((VLOOKUP(Q238,giranti!H:I,2,FALSE)),0)</f>
        <v>0</v>
      </c>
      <c r="S238" s="26"/>
      <c r="T238" s="26">
        <f>IFERROR((VLOOKUP(S238,'IP55'!A:C,3,FALSE)),0)</f>
        <v>0</v>
      </c>
      <c r="U238" s="26">
        <f t="shared" si="33"/>
        <v>4119.2</v>
      </c>
      <c r="V238" s="26">
        <f t="shared" si="36"/>
        <v>0</v>
      </c>
    </row>
    <row r="239" spans="1:22" ht="14.25" customHeight="1" x14ac:dyDescent="0.2">
      <c r="A239" s="142" t="s">
        <v>4312</v>
      </c>
      <c r="B239" s="142" t="s">
        <v>3217</v>
      </c>
      <c r="C239" s="22">
        <v>0.75</v>
      </c>
      <c r="D239" s="22">
        <v>1</v>
      </c>
      <c r="E239" s="36">
        <v>4119.2</v>
      </c>
      <c r="F239" s="35"/>
      <c r="G239" s="61">
        <f t="shared" si="32"/>
        <v>0</v>
      </c>
      <c r="H239" s="36">
        <f t="shared" si="34"/>
        <v>0</v>
      </c>
      <c r="I239" s="24">
        <f t="shared" si="35"/>
        <v>0</v>
      </c>
      <c r="K239" s="26"/>
      <c r="L239" s="26">
        <f>IFERROR((VLOOKUP(K239,tenute!D:E,2,FALSE)),0)</f>
        <v>0</v>
      </c>
      <c r="M239" s="26"/>
      <c r="N239" s="26">
        <f>IFERROR((VLOOKUP(M239,guarnizioni!G:H,2,FALSE)),0)</f>
        <v>0</v>
      </c>
      <c r="O239" s="26"/>
      <c r="P239" s="26">
        <f>IFERROR((VLOOKUP(O239,'IP55'!A:B,2,FALSE)),0)</f>
        <v>0</v>
      </c>
      <c r="Q239" s="26"/>
      <c r="R239" s="26">
        <f>IFERROR((VLOOKUP(Q239,giranti!H:I,2,FALSE)),0)</f>
        <v>0</v>
      </c>
      <c r="S239" s="26"/>
      <c r="T239" s="26">
        <f>IFERROR((VLOOKUP(S239,'IP55'!A:C,3,FALSE)),0)</f>
        <v>0</v>
      </c>
      <c r="U239" s="26">
        <f t="shared" si="33"/>
        <v>4119.2</v>
      </c>
      <c r="V239" s="26">
        <f t="shared" si="36"/>
        <v>0</v>
      </c>
    </row>
    <row r="240" spans="1:22" ht="14.25" customHeight="1" x14ac:dyDescent="0.2">
      <c r="A240" s="142" t="s">
        <v>4313</v>
      </c>
      <c r="B240" s="142" t="s">
        <v>3218</v>
      </c>
      <c r="C240" s="22">
        <v>1.1000000000000001</v>
      </c>
      <c r="D240" s="22">
        <v>1.5</v>
      </c>
      <c r="E240" s="36">
        <v>4427.58</v>
      </c>
      <c r="F240" s="35"/>
      <c r="G240" s="61">
        <f t="shared" si="32"/>
        <v>0</v>
      </c>
      <c r="H240" s="36">
        <f t="shared" si="34"/>
        <v>0</v>
      </c>
      <c r="I240" s="24">
        <f t="shared" si="35"/>
        <v>0</v>
      </c>
      <c r="K240" s="26"/>
      <c r="L240" s="26">
        <f>IFERROR((VLOOKUP(K240,tenute!D:E,2,FALSE)),0)</f>
        <v>0</v>
      </c>
      <c r="M240" s="26"/>
      <c r="N240" s="26">
        <f>IFERROR((VLOOKUP(M240,guarnizioni!G:H,2,FALSE)),0)</f>
        <v>0</v>
      </c>
      <c r="O240" s="26"/>
      <c r="P240" s="26">
        <f>IFERROR((VLOOKUP(O240,'IP55'!A:B,2,FALSE)),0)</f>
        <v>0</v>
      </c>
      <c r="Q240" s="26"/>
      <c r="R240" s="26">
        <f>IFERROR((VLOOKUP(Q240,giranti!H:I,2,FALSE)),0)</f>
        <v>0</v>
      </c>
      <c r="S240" s="26"/>
      <c r="T240" s="26">
        <f>IFERROR((VLOOKUP(S240,'IP55'!A:C,3,FALSE)),0)</f>
        <v>0</v>
      </c>
      <c r="U240" s="26">
        <f t="shared" si="33"/>
        <v>4427.58</v>
      </c>
      <c r="V240" s="26">
        <f t="shared" si="36"/>
        <v>0</v>
      </c>
    </row>
    <row r="241" spans="1:22" ht="14.25" customHeight="1" x14ac:dyDescent="0.2">
      <c r="A241" s="142" t="s">
        <v>4314</v>
      </c>
      <c r="B241" s="142" t="s">
        <v>3219</v>
      </c>
      <c r="C241" s="22">
        <v>1.1000000000000001</v>
      </c>
      <c r="D241" s="22">
        <v>1.5</v>
      </c>
      <c r="E241" s="36">
        <v>4427.58</v>
      </c>
      <c r="F241" s="35"/>
      <c r="G241" s="61">
        <f t="shared" si="32"/>
        <v>0</v>
      </c>
      <c r="H241" s="36">
        <f t="shared" si="34"/>
        <v>0</v>
      </c>
      <c r="I241" s="24">
        <f t="shared" si="35"/>
        <v>0</v>
      </c>
      <c r="K241" s="26"/>
      <c r="L241" s="26">
        <f>IFERROR((VLOOKUP(K241,tenute!D:E,2,FALSE)),0)</f>
        <v>0</v>
      </c>
      <c r="M241" s="26"/>
      <c r="N241" s="26">
        <f>IFERROR((VLOOKUP(M241,guarnizioni!G:H,2,FALSE)),0)</f>
        <v>0</v>
      </c>
      <c r="O241" s="26"/>
      <c r="P241" s="26">
        <f>IFERROR((VLOOKUP(O241,'IP55'!A:B,2,FALSE)),0)</f>
        <v>0</v>
      </c>
      <c r="Q241" s="26"/>
      <c r="R241" s="26">
        <f>IFERROR((VLOOKUP(Q241,giranti!H:I,2,FALSE)),0)</f>
        <v>0</v>
      </c>
      <c r="S241" s="26"/>
      <c r="T241" s="26">
        <f>IFERROR((VLOOKUP(S241,'IP55'!A:C,3,FALSE)),0)</f>
        <v>0</v>
      </c>
      <c r="U241" s="26">
        <f t="shared" si="33"/>
        <v>4427.58</v>
      </c>
      <c r="V241" s="26">
        <f t="shared" si="36"/>
        <v>0</v>
      </c>
    </row>
    <row r="242" spans="1:22" ht="14.25" customHeight="1" x14ac:dyDescent="0.2">
      <c r="A242" s="142" t="s">
        <v>4315</v>
      </c>
      <c r="B242" s="142" t="s">
        <v>3220</v>
      </c>
      <c r="C242" s="22">
        <v>1.1000000000000001</v>
      </c>
      <c r="D242" s="22">
        <v>1.5</v>
      </c>
      <c r="E242" s="36">
        <v>4558.05</v>
      </c>
      <c r="F242" s="35"/>
      <c r="G242" s="61">
        <f t="shared" si="32"/>
        <v>0</v>
      </c>
      <c r="H242" s="36">
        <f t="shared" si="34"/>
        <v>0</v>
      </c>
      <c r="I242" s="24">
        <f t="shared" si="35"/>
        <v>0</v>
      </c>
      <c r="K242" s="26"/>
      <c r="L242" s="26">
        <f>IFERROR((VLOOKUP(K242,tenute!D:E,2,FALSE)),0)</f>
        <v>0</v>
      </c>
      <c r="M242" s="26"/>
      <c r="N242" s="26">
        <f>IFERROR((VLOOKUP(M242,guarnizioni!G:H,2,FALSE)),0)</f>
        <v>0</v>
      </c>
      <c r="O242" s="26"/>
      <c r="P242" s="26">
        <f>IFERROR((VLOOKUP(O242,'IP55'!A:B,2,FALSE)),0)</f>
        <v>0</v>
      </c>
      <c r="Q242" s="26"/>
      <c r="R242" s="26">
        <f>IFERROR((VLOOKUP(Q242,giranti!H:I,2,FALSE)),0)</f>
        <v>0</v>
      </c>
      <c r="S242" s="26"/>
      <c r="T242" s="26">
        <f>IFERROR((VLOOKUP(S242,'IP55'!A:C,3,FALSE)),0)</f>
        <v>0</v>
      </c>
      <c r="U242" s="26">
        <f t="shared" si="33"/>
        <v>4558.05</v>
      </c>
      <c r="V242" s="26">
        <f t="shared" si="36"/>
        <v>0</v>
      </c>
    </row>
    <row r="243" spans="1:22" ht="14.25" customHeight="1" x14ac:dyDescent="0.2">
      <c r="A243" s="142" t="s">
        <v>4316</v>
      </c>
      <c r="B243" s="142" t="s">
        <v>3221</v>
      </c>
      <c r="C243" s="22">
        <v>1.5</v>
      </c>
      <c r="D243" s="22">
        <v>2</v>
      </c>
      <c r="E243" s="36">
        <v>4656.97</v>
      </c>
      <c r="F243" s="35"/>
      <c r="G243" s="61">
        <f t="shared" si="32"/>
        <v>0</v>
      </c>
      <c r="H243" s="36">
        <f t="shared" si="34"/>
        <v>0</v>
      </c>
      <c r="I243" s="24">
        <f t="shared" si="35"/>
        <v>0</v>
      </c>
      <c r="K243" s="26"/>
      <c r="L243" s="26">
        <f>IFERROR((VLOOKUP(K243,tenute!D:E,2,FALSE)),0)</f>
        <v>0</v>
      </c>
      <c r="M243" s="26"/>
      <c r="N243" s="26">
        <f>IFERROR((VLOOKUP(M243,guarnizioni!G:H,2,FALSE)),0)</f>
        <v>0</v>
      </c>
      <c r="O243" s="26"/>
      <c r="P243" s="26">
        <f>IFERROR((VLOOKUP(O243,'IP55'!A:B,2,FALSE)),0)</f>
        <v>0</v>
      </c>
      <c r="Q243" s="26"/>
      <c r="R243" s="26">
        <f>IFERROR((VLOOKUP(Q243,giranti!H:I,2,FALSE)),0)</f>
        <v>0</v>
      </c>
      <c r="S243" s="26"/>
      <c r="T243" s="26">
        <f>IFERROR((VLOOKUP(S243,'IP55'!A:C,3,FALSE)),0)</f>
        <v>0</v>
      </c>
      <c r="U243" s="26">
        <f t="shared" si="33"/>
        <v>4656.97</v>
      </c>
      <c r="V243" s="26">
        <f t="shared" si="36"/>
        <v>0</v>
      </c>
    </row>
    <row r="244" spans="1:22" ht="14.25" customHeight="1" x14ac:dyDescent="0.2">
      <c r="A244" s="142" t="s">
        <v>4317</v>
      </c>
      <c r="B244" s="142" t="s">
        <v>3222</v>
      </c>
      <c r="C244" s="22">
        <v>2.2000000000000002</v>
      </c>
      <c r="D244" s="22">
        <v>3</v>
      </c>
      <c r="E244" s="36">
        <v>4802.3100000000004</v>
      </c>
      <c r="F244" s="35"/>
      <c r="G244" s="61">
        <f t="shared" si="32"/>
        <v>0</v>
      </c>
      <c r="H244" s="36">
        <f t="shared" si="34"/>
        <v>0</v>
      </c>
      <c r="I244" s="24">
        <f t="shared" si="35"/>
        <v>0</v>
      </c>
      <c r="K244" s="26"/>
      <c r="L244" s="26">
        <f>IFERROR((VLOOKUP(K244,tenute!D:E,2,FALSE)),0)</f>
        <v>0</v>
      </c>
      <c r="M244" s="26"/>
      <c r="N244" s="26">
        <f>IFERROR((VLOOKUP(M244,guarnizioni!G:H,2,FALSE)),0)</f>
        <v>0</v>
      </c>
      <c r="O244" s="26"/>
      <c r="P244" s="26">
        <f>IFERROR((VLOOKUP(O244,'IP55'!A:B,2,FALSE)),0)</f>
        <v>0</v>
      </c>
      <c r="Q244" s="26"/>
      <c r="R244" s="26">
        <f>IFERROR((VLOOKUP(Q244,giranti!H:I,2,FALSE)),0)</f>
        <v>0</v>
      </c>
      <c r="S244" s="26"/>
      <c r="T244" s="26">
        <f>IFERROR((VLOOKUP(S244,'IP55'!A:C,3,FALSE)),0)</f>
        <v>0</v>
      </c>
      <c r="U244" s="26">
        <f t="shared" si="33"/>
        <v>4802.3100000000004</v>
      </c>
      <c r="V244" s="26">
        <f t="shared" si="36"/>
        <v>0</v>
      </c>
    </row>
    <row r="245" spans="1:22" ht="14.25" customHeight="1" x14ac:dyDescent="0.2">
      <c r="A245" s="142" t="s">
        <v>4318</v>
      </c>
      <c r="B245" s="142" t="s">
        <v>3223</v>
      </c>
      <c r="C245" s="22">
        <v>2.2000000000000002</v>
      </c>
      <c r="D245" s="22">
        <v>3</v>
      </c>
      <c r="E245" s="36">
        <v>5016.3100000000004</v>
      </c>
      <c r="F245" s="35"/>
      <c r="G245" s="61">
        <f t="shared" si="32"/>
        <v>0</v>
      </c>
      <c r="H245" s="36">
        <f t="shared" si="34"/>
        <v>0</v>
      </c>
      <c r="I245" s="24">
        <f t="shared" si="35"/>
        <v>0</v>
      </c>
      <c r="K245" s="26"/>
      <c r="L245" s="26">
        <f>IFERROR((VLOOKUP(K245,tenute!D:E,2,FALSE)),0)</f>
        <v>0</v>
      </c>
      <c r="M245" s="26"/>
      <c r="N245" s="26">
        <f>IFERROR((VLOOKUP(M245,guarnizioni!G:H,2,FALSE)),0)</f>
        <v>0</v>
      </c>
      <c r="O245" s="26"/>
      <c r="P245" s="26">
        <f>IFERROR((VLOOKUP(O245,'IP55'!A:B,2,FALSE)),0)</f>
        <v>0</v>
      </c>
      <c r="Q245" s="26"/>
      <c r="R245" s="26">
        <f>IFERROR((VLOOKUP(Q245,giranti!H:I,2,FALSE)),0)</f>
        <v>0</v>
      </c>
      <c r="S245" s="26"/>
      <c r="T245" s="26">
        <f>IFERROR((VLOOKUP(S245,'IP55'!A:C,3,FALSE)),0)</f>
        <v>0</v>
      </c>
      <c r="U245" s="26">
        <f t="shared" si="33"/>
        <v>5016.3100000000004</v>
      </c>
      <c r="V245" s="26">
        <f t="shared" si="36"/>
        <v>0</v>
      </c>
    </row>
    <row r="246" spans="1:22" ht="14.25" customHeight="1" x14ac:dyDescent="0.2">
      <c r="A246" s="142" t="s">
        <v>4319</v>
      </c>
      <c r="B246" s="142" t="s">
        <v>3224</v>
      </c>
      <c r="C246" s="22">
        <v>2.2000000000000002</v>
      </c>
      <c r="D246" s="22">
        <v>3</v>
      </c>
      <c r="E246" s="36">
        <v>5016.3100000000004</v>
      </c>
      <c r="F246" s="35"/>
      <c r="G246" s="61">
        <f t="shared" si="32"/>
        <v>0</v>
      </c>
      <c r="H246" s="36">
        <f t="shared" si="34"/>
        <v>0</v>
      </c>
      <c r="I246" s="24">
        <f t="shared" si="35"/>
        <v>0</v>
      </c>
      <c r="K246" s="26"/>
      <c r="L246" s="26">
        <f>IFERROR((VLOOKUP(K246,tenute!D:E,2,FALSE)),0)</f>
        <v>0</v>
      </c>
      <c r="M246" s="26"/>
      <c r="N246" s="26">
        <f>IFERROR((VLOOKUP(M246,guarnizioni!G:H,2,FALSE)),0)</f>
        <v>0</v>
      </c>
      <c r="O246" s="26"/>
      <c r="P246" s="26">
        <f>IFERROR((VLOOKUP(O246,'IP55'!A:B,2,FALSE)),0)</f>
        <v>0</v>
      </c>
      <c r="Q246" s="26"/>
      <c r="R246" s="26">
        <f>IFERROR((VLOOKUP(Q246,giranti!H:I,2,FALSE)),0)</f>
        <v>0</v>
      </c>
      <c r="S246" s="26"/>
      <c r="T246" s="26">
        <f>IFERROR((VLOOKUP(S246,'IP55'!A:C,3,FALSE)),0)</f>
        <v>0</v>
      </c>
      <c r="U246" s="26">
        <f t="shared" si="33"/>
        <v>5016.3100000000004</v>
      </c>
      <c r="V246" s="26">
        <f t="shared" si="36"/>
        <v>0</v>
      </c>
    </row>
    <row r="247" spans="1:22" ht="14.25" customHeight="1" x14ac:dyDescent="0.2">
      <c r="A247" s="142" t="s">
        <v>4320</v>
      </c>
      <c r="B247" s="142" t="s">
        <v>2801</v>
      </c>
      <c r="C247" s="22">
        <v>3</v>
      </c>
      <c r="D247" s="22">
        <v>4</v>
      </c>
      <c r="E247" s="36">
        <v>5373.59</v>
      </c>
      <c r="F247" s="35"/>
      <c r="G247" s="61">
        <f t="shared" si="32"/>
        <v>0</v>
      </c>
      <c r="H247" s="36">
        <f t="shared" si="34"/>
        <v>0</v>
      </c>
      <c r="I247" s="24">
        <f t="shared" si="35"/>
        <v>0</v>
      </c>
      <c r="K247" s="26"/>
      <c r="L247" s="26">
        <f>IFERROR((VLOOKUP(K247,tenute!D:E,2,FALSE)),0)</f>
        <v>0</v>
      </c>
      <c r="M247" s="26"/>
      <c r="N247" s="26">
        <f>IFERROR((VLOOKUP(M247,guarnizioni!G:H,2,FALSE)),0)</f>
        <v>0</v>
      </c>
      <c r="O247" s="26"/>
      <c r="P247" s="26">
        <f>IFERROR((VLOOKUP(O247,'IP55'!A:B,2,FALSE)),0)</f>
        <v>0</v>
      </c>
      <c r="Q247" s="26"/>
      <c r="R247" s="26">
        <f>IFERROR((VLOOKUP(Q247,giranti!H:I,2,FALSE)),0)</f>
        <v>0</v>
      </c>
      <c r="S247" s="26"/>
      <c r="T247" s="26">
        <f>IFERROR((VLOOKUP(S247,'IP55'!A:C,3,FALSE)),0)</f>
        <v>0</v>
      </c>
      <c r="U247" s="26">
        <f t="shared" si="33"/>
        <v>5373.59</v>
      </c>
      <c r="V247" s="26">
        <f t="shared" si="36"/>
        <v>0</v>
      </c>
    </row>
    <row r="248" spans="1:22" ht="14.25" customHeight="1" x14ac:dyDescent="0.2">
      <c r="A248" s="142" t="s">
        <v>4321</v>
      </c>
      <c r="B248" s="142" t="s">
        <v>2802</v>
      </c>
      <c r="C248" s="22">
        <v>4</v>
      </c>
      <c r="D248" s="22">
        <v>5.5</v>
      </c>
      <c r="E248" s="36">
        <v>5594.8</v>
      </c>
      <c r="F248" s="35"/>
      <c r="G248" s="61">
        <f t="shared" si="32"/>
        <v>0</v>
      </c>
      <c r="H248" s="36">
        <f t="shared" si="34"/>
        <v>0</v>
      </c>
      <c r="I248" s="24">
        <f t="shared" si="35"/>
        <v>0</v>
      </c>
      <c r="K248" s="26"/>
      <c r="L248" s="26">
        <f>IFERROR((VLOOKUP(K248,tenute!D:E,2,FALSE)),0)</f>
        <v>0</v>
      </c>
      <c r="M248" s="26"/>
      <c r="N248" s="26">
        <f>IFERROR((VLOOKUP(M248,guarnizioni!G:H,2,FALSE)),0)</f>
        <v>0</v>
      </c>
      <c r="O248" s="26"/>
      <c r="P248" s="26">
        <f>IFERROR((VLOOKUP(O248,'IP55'!A:B,2,FALSE)),0)</f>
        <v>0</v>
      </c>
      <c r="Q248" s="26"/>
      <c r="R248" s="26">
        <f>IFERROR((VLOOKUP(Q248,giranti!H:I,2,FALSE)),0)</f>
        <v>0</v>
      </c>
      <c r="S248" s="26"/>
      <c r="T248" s="26">
        <f>IFERROR((VLOOKUP(S248,'IP55'!A:C,3,FALSE)),0)</f>
        <v>0</v>
      </c>
      <c r="U248" s="26">
        <f t="shared" si="33"/>
        <v>5594.8</v>
      </c>
      <c r="V248" s="26">
        <f t="shared" si="36"/>
        <v>0</v>
      </c>
    </row>
    <row r="252" spans="1:22" ht="14.25" customHeight="1" x14ac:dyDescent="0.2">
      <c r="A252" s="300" t="s">
        <v>4085</v>
      </c>
      <c r="B252" s="300"/>
      <c r="C252" s="300"/>
      <c r="D252" s="300"/>
      <c r="E252" s="300"/>
      <c r="F252" s="300"/>
      <c r="G252" s="300"/>
      <c r="H252" s="300"/>
      <c r="I252" s="300"/>
    </row>
    <row r="253" spans="1:22" ht="14.25" customHeight="1" x14ac:dyDescent="0.2">
      <c r="A253" s="300"/>
      <c r="B253" s="300"/>
      <c r="C253" s="300"/>
      <c r="D253" s="300"/>
      <c r="E253" s="300"/>
      <c r="F253" s="300"/>
      <c r="G253" s="300"/>
      <c r="H253" s="300"/>
      <c r="I253" s="300"/>
    </row>
    <row r="255" spans="1:22" ht="14.25" customHeight="1" x14ac:dyDescent="0.2">
      <c r="A255" s="293" t="s">
        <v>2214</v>
      </c>
      <c r="B255" s="293"/>
      <c r="C255" s="293"/>
      <c r="D255" s="293"/>
      <c r="E255" s="293"/>
      <c r="F255" s="293"/>
      <c r="G255" s="293"/>
      <c r="H255" s="293"/>
      <c r="I255" s="178" t="s">
        <v>2212</v>
      </c>
    </row>
    <row r="256" spans="1:22" ht="14.25" customHeight="1" x14ac:dyDescent="0.2">
      <c r="A256" s="294" t="s">
        <v>2215</v>
      </c>
      <c r="B256" s="294"/>
      <c r="C256" s="294"/>
      <c r="D256" s="294"/>
      <c r="E256" s="294"/>
      <c r="F256" s="294"/>
      <c r="G256" s="294"/>
      <c r="H256" s="294"/>
      <c r="I256" s="178" t="s">
        <v>2213</v>
      </c>
    </row>
    <row r="258" spans="1:9" ht="14.25" customHeight="1" x14ac:dyDescent="0.2">
      <c r="A258" s="29" t="s">
        <v>137</v>
      </c>
      <c r="B258" s="29" t="s">
        <v>2194</v>
      </c>
      <c r="C258" s="296"/>
      <c r="D258" s="296"/>
      <c r="E258" s="29" t="s">
        <v>143</v>
      </c>
      <c r="F258" s="31" t="s">
        <v>145</v>
      </c>
      <c r="G258" s="59" t="s">
        <v>2223</v>
      </c>
      <c r="H258" s="31" t="s">
        <v>148</v>
      </c>
      <c r="I258" s="20" t="s">
        <v>150</v>
      </c>
    </row>
    <row r="259" spans="1:9" ht="14.25" customHeight="1" x14ac:dyDescent="0.2">
      <c r="A259" s="32" t="s">
        <v>138</v>
      </c>
      <c r="B259" s="32" t="s">
        <v>2195</v>
      </c>
      <c r="C259" s="295"/>
      <c r="D259" s="295"/>
      <c r="E259" s="32" t="s">
        <v>144</v>
      </c>
      <c r="F259" s="34" t="s">
        <v>146</v>
      </c>
      <c r="G259" s="60" t="s">
        <v>147</v>
      </c>
      <c r="H259" s="34" t="s">
        <v>149</v>
      </c>
      <c r="I259" s="21" t="s">
        <v>151</v>
      </c>
    </row>
    <row r="260" spans="1:9" ht="14.25" customHeight="1" x14ac:dyDescent="0.2">
      <c r="C260" s="40"/>
      <c r="D260" s="40"/>
      <c r="E260" s="9" t="s">
        <v>15</v>
      </c>
      <c r="F260" s="36"/>
      <c r="G260" s="61"/>
      <c r="H260" s="24" t="str">
        <f>E260</f>
        <v>€</v>
      </c>
      <c r="I260" s="24">
        <f>$I$9</f>
        <v>0</v>
      </c>
    </row>
    <row r="261" spans="1:9" ht="14.25" customHeight="1" x14ac:dyDescent="0.2">
      <c r="A261" s="22">
        <v>44029736000</v>
      </c>
      <c r="B261" s="22" t="s">
        <v>3225</v>
      </c>
      <c r="C261" s="22"/>
      <c r="D261" s="22"/>
      <c r="E261" s="36">
        <v>41.974999999999994</v>
      </c>
      <c r="F261" s="22"/>
      <c r="G261" s="61">
        <f t="shared" ref="G261:G266" si="37">IF(F261="",IF($I$8="","",$I$8),F261)</f>
        <v>0</v>
      </c>
      <c r="H261" s="22">
        <f t="shared" ref="H261:H266" si="38">ROUND(E261*(G261),2)</f>
        <v>0</v>
      </c>
      <c r="I261" s="22">
        <f t="shared" ref="I261:I266" si="39">H261*$I$10</f>
        <v>0</v>
      </c>
    </row>
    <row r="262" spans="1:9" ht="14.25" customHeight="1" x14ac:dyDescent="0.2">
      <c r="A262" s="22">
        <v>44029735000</v>
      </c>
      <c r="B262" s="22" t="s">
        <v>2218</v>
      </c>
      <c r="C262" s="22"/>
      <c r="D262" s="22"/>
      <c r="E262" s="36">
        <v>44.344000000000001</v>
      </c>
      <c r="F262" s="22"/>
      <c r="G262" s="61">
        <f t="shared" si="37"/>
        <v>0</v>
      </c>
      <c r="H262" s="22">
        <f t="shared" si="38"/>
        <v>0</v>
      </c>
      <c r="I262" s="22">
        <f t="shared" si="39"/>
        <v>0</v>
      </c>
    </row>
    <row r="263" spans="1:9" ht="14.25" customHeight="1" x14ac:dyDescent="0.2">
      <c r="A263" s="22">
        <v>44029732000</v>
      </c>
      <c r="B263" s="22" t="s">
        <v>2216</v>
      </c>
      <c r="C263" s="22"/>
      <c r="D263" s="22"/>
      <c r="E263" s="36">
        <v>51.784499999999994</v>
      </c>
      <c r="F263" s="35"/>
      <c r="G263" s="61">
        <f t="shared" si="37"/>
        <v>0</v>
      </c>
      <c r="H263" s="36">
        <f t="shared" si="38"/>
        <v>0</v>
      </c>
      <c r="I263" s="24">
        <f t="shared" si="39"/>
        <v>0</v>
      </c>
    </row>
    <row r="264" spans="1:9" ht="14.25" customHeight="1" x14ac:dyDescent="0.2">
      <c r="A264" s="22">
        <v>44029734000</v>
      </c>
      <c r="B264" s="22" t="s">
        <v>2217</v>
      </c>
      <c r="C264" s="22"/>
      <c r="D264" s="22"/>
      <c r="E264" s="36">
        <v>59.201999999999991</v>
      </c>
      <c r="F264" s="35"/>
      <c r="G264" s="61">
        <f t="shared" si="37"/>
        <v>0</v>
      </c>
      <c r="H264" s="36">
        <f t="shared" si="38"/>
        <v>0</v>
      </c>
      <c r="I264" s="24">
        <f t="shared" si="39"/>
        <v>0</v>
      </c>
    </row>
    <row r="265" spans="1:9" ht="14.25" customHeight="1" x14ac:dyDescent="0.2">
      <c r="A265" s="22">
        <v>44029743000</v>
      </c>
      <c r="B265" s="22" t="s">
        <v>2219</v>
      </c>
      <c r="C265" s="22"/>
      <c r="D265" s="22"/>
      <c r="E265" s="36">
        <v>93.724999999999994</v>
      </c>
      <c r="F265" s="35"/>
      <c r="G265" s="61">
        <f t="shared" si="37"/>
        <v>0</v>
      </c>
      <c r="H265" s="36">
        <f t="shared" si="38"/>
        <v>0</v>
      </c>
      <c r="I265" s="24">
        <f t="shared" si="39"/>
        <v>0</v>
      </c>
    </row>
    <row r="266" spans="1:9" ht="14.25" customHeight="1" x14ac:dyDescent="0.2">
      <c r="A266" s="22">
        <v>44029752000</v>
      </c>
      <c r="B266" s="22" t="s">
        <v>2220</v>
      </c>
      <c r="C266" s="22"/>
      <c r="D266" s="22"/>
      <c r="E266" s="36">
        <v>115.9545</v>
      </c>
      <c r="F266" s="35"/>
      <c r="G266" s="61">
        <f t="shared" si="37"/>
        <v>0</v>
      </c>
      <c r="H266" s="36">
        <f t="shared" si="38"/>
        <v>0</v>
      </c>
      <c r="I266" s="24">
        <f t="shared" si="39"/>
        <v>0</v>
      </c>
    </row>
    <row r="278" spans="7:10" s="172" customFormat="1" ht="14.25" customHeight="1" x14ac:dyDescent="0.2">
      <c r="G278" s="198"/>
      <c r="I278" s="163"/>
      <c r="J278" s="200"/>
    </row>
  </sheetData>
  <protectedRanges>
    <protectedRange sqref="A178" name="Цены номенклатуры_1"/>
  </protectedRanges>
  <mergeCells count="11">
    <mergeCell ref="A1:I1"/>
    <mergeCell ref="A2:I2"/>
    <mergeCell ref="K3:V4"/>
    <mergeCell ref="C13:D13"/>
    <mergeCell ref="C14:D14"/>
    <mergeCell ref="C258:D258"/>
    <mergeCell ref="C259:D259"/>
    <mergeCell ref="A252:I253"/>
    <mergeCell ref="A255:H255"/>
    <mergeCell ref="A256:H256"/>
    <mergeCell ref="A3:B4"/>
  </mergeCells>
  <phoneticPr fontId="1" type="noConversion"/>
  <conditionalFormatting sqref="A16:D16 A57:D57 M16:V16 M57:V57 T33:V40 R33:S39 Q33:Q38 O33:P40 M33:N38 A33:D40 F33:I40 F57:I57 F16:I16">
    <cfRule type="expression" dxfId="1531" priority="3035">
      <formula>MOD(ROW(),2)=0</formula>
    </cfRule>
  </conditionalFormatting>
  <conditionalFormatting sqref="A108:D145 F108:I145">
    <cfRule type="expression" dxfId="1530" priority="1184">
      <formula>MOD(ROW(),2)=0</formula>
    </cfRule>
  </conditionalFormatting>
  <conditionalFormatting sqref="A147:D155 F147:I155">
    <cfRule type="expression" dxfId="1529" priority="543">
      <formula>MOD(ROW(),2)=0</formula>
    </cfRule>
  </conditionalFormatting>
  <conditionalFormatting sqref="F159:I200 A159:D200">
    <cfRule type="expression" dxfId="1528" priority="1172">
      <formula>MOD(ROW(),2)=0</formula>
    </cfRule>
  </conditionalFormatting>
  <conditionalFormatting sqref="A67:B67">
    <cfRule type="expression" dxfId="1527" priority="1251">
      <formula>MOD(ROW(),2)=0</formula>
    </cfRule>
  </conditionalFormatting>
  <conditionalFormatting sqref="A69:D106 F69:G106">
    <cfRule type="expression" dxfId="1526" priority="616">
      <formula>MOD(ROW(),2)=0</formula>
    </cfRule>
  </conditionalFormatting>
  <conditionalFormatting sqref="A202:D205 F202:G205">
    <cfRule type="expression" dxfId="1525" priority="685">
      <formula>MOD(ROW(),2)=0</formula>
    </cfRule>
  </conditionalFormatting>
  <conditionalFormatting sqref="A207:D248 F207:G248">
    <cfRule type="expression" dxfId="1524" priority="547">
      <formula>MOD(ROW(),2)=0</formula>
    </cfRule>
  </conditionalFormatting>
  <conditionalFormatting sqref="B261">
    <cfRule type="expression" dxfId="1523" priority="2991">
      <formula>MOD(ROW(),2)=0</formula>
    </cfRule>
  </conditionalFormatting>
  <conditionalFormatting sqref="H261:I266">
    <cfRule type="expression" dxfId="1522" priority="3018">
      <formula>MOD(ROW(),2)=0</formula>
    </cfRule>
  </conditionalFormatting>
  <conditionalFormatting sqref="K16:L16 K159:L200 K147:L155 K108:L145 K33:L40">
    <cfRule type="expression" dxfId="1521" priority="1158">
      <formula>MOD(ROW(),2)=0</formula>
    </cfRule>
  </conditionalFormatting>
  <conditionalFormatting sqref="K57:V57 K39:N40 O40:S40 A261:D266 F262:G266 F261:I262">
    <cfRule type="expression" dxfId="1520" priority="3038">
      <formula>MOD(ROW(),2)=0</formula>
    </cfRule>
  </conditionalFormatting>
  <conditionalFormatting sqref="K108:V145">
    <cfRule type="expression" dxfId="1519" priority="582">
      <formula>MOD(ROW(),2)=0</formula>
    </cfRule>
  </conditionalFormatting>
  <conditionalFormatting sqref="K147:V155">
    <cfRule type="expression" dxfId="1518" priority="430">
      <formula>MOD(ROW(),2)=0</formula>
    </cfRule>
  </conditionalFormatting>
  <conditionalFormatting sqref="M159:V200">
    <cfRule type="expression" dxfId="1517" priority="687">
      <formula>MOD(ROW(),2)=0</formula>
    </cfRule>
  </conditionalFormatting>
  <conditionalFormatting sqref="O159:P200 O147:P155 O108:P145">
    <cfRule type="expression" dxfId="1516" priority="1146">
      <formula>MOD(ROW(),2)=0</formula>
    </cfRule>
  </conditionalFormatting>
  <conditionalFormatting sqref="A58:D58 M58:V58 F58:I58">
    <cfRule type="expression" dxfId="1515" priority="428">
      <formula>MOD(ROW(),2)=0</formula>
    </cfRule>
  </conditionalFormatting>
  <conditionalFormatting sqref="K58:V58">
    <cfRule type="expression" dxfId="1514" priority="429">
      <formula>MOD(ROW(),2)=0</formula>
    </cfRule>
  </conditionalFormatting>
  <conditionalFormatting sqref="A59:B59 M59:V59 F59:I59">
    <cfRule type="expression" dxfId="1513" priority="426">
      <formula>MOD(ROW(),2)=0</formula>
    </cfRule>
  </conditionalFormatting>
  <conditionalFormatting sqref="K59:V59">
    <cfRule type="expression" dxfId="1512" priority="427">
      <formula>MOD(ROW(),2)=0</formula>
    </cfRule>
  </conditionalFormatting>
  <conditionalFormatting sqref="M60:V60 A61:B62 F60:I60">
    <cfRule type="expression" dxfId="1511" priority="424">
      <formula>MOD(ROW(),2)=0</formula>
    </cfRule>
  </conditionalFormatting>
  <conditionalFormatting sqref="K60:V60">
    <cfRule type="expression" dxfId="1510" priority="425">
      <formula>MOD(ROW(),2)=0</formula>
    </cfRule>
  </conditionalFormatting>
  <conditionalFormatting sqref="A63:B63">
    <cfRule type="expression" dxfId="1509" priority="422">
      <formula>MOD(ROW(),2)=0</formula>
    </cfRule>
  </conditionalFormatting>
  <conditionalFormatting sqref="C61:D62 M61:V62 F61:I62">
    <cfRule type="expression" dxfId="1508" priority="417">
      <formula>MOD(ROW(),2)=0</formula>
    </cfRule>
  </conditionalFormatting>
  <conditionalFormatting sqref="A64:B65">
    <cfRule type="expression" dxfId="1507" priority="420">
      <formula>MOD(ROW(),2)=0</formula>
    </cfRule>
  </conditionalFormatting>
  <conditionalFormatting sqref="K247:L247">
    <cfRule type="expression" dxfId="1506" priority="29">
      <formula>MOD(ROW(),2)=0</formula>
    </cfRule>
  </conditionalFormatting>
  <conditionalFormatting sqref="A66:B66">
    <cfRule type="expression" dxfId="1505" priority="418">
      <formula>MOD(ROW(),2)=0</formula>
    </cfRule>
  </conditionalFormatting>
  <conditionalFormatting sqref="C63:D64 M63:V64 F63:I64">
    <cfRule type="expression" dxfId="1504" priority="415">
      <formula>MOD(ROW(),2)=0</formula>
    </cfRule>
  </conditionalFormatting>
  <conditionalFormatting sqref="K61:L62">
    <cfRule type="expression" dxfId="1503" priority="416">
      <formula>MOD(ROW(),2)=0</formula>
    </cfRule>
  </conditionalFormatting>
  <conditionalFormatting sqref="M247:V247">
    <cfRule type="expression" dxfId="1502" priority="27">
      <formula>MOD(ROW(),2)=0</formula>
    </cfRule>
  </conditionalFormatting>
  <conditionalFormatting sqref="K63:L64">
    <cfRule type="expression" dxfId="1501" priority="414">
      <formula>MOD(ROW(),2)=0</formula>
    </cfRule>
  </conditionalFormatting>
  <conditionalFormatting sqref="C65:D65 M65:V65 F65:I65">
    <cfRule type="expression" dxfId="1500" priority="413">
      <formula>MOD(ROW(),2)=0</formula>
    </cfRule>
  </conditionalFormatting>
  <conditionalFormatting sqref="K65:L65">
    <cfRule type="expression" dxfId="1499" priority="412">
      <formula>MOD(ROW(),2)=0</formula>
    </cfRule>
  </conditionalFormatting>
  <conditionalFormatting sqref="C66:D67 M66:V67 F66:I67">
    <cfRule type="expression" dxfId="1498" priority="411">
      <formula>MOD(ROW(),2)=0</formula>
    </cfRule>
  </conditionalFormatting>
  <conditionalFormatting sqref="K66:L67">
    <cfRule type="expression" dxfId="1497" priority="410">
      <formula>MOD(ROW(),2)=0</formula>
    </cfRule>
  </conditionalFormatting>
  <conditionalFormatting sqref="A17:D17 M17:V17 F17:I17">
    <cfRule type="expression" dxfId="1496" priority="409">
      <formula>MOD(ROW(),2)=0</formula>
    </cfRule>
  </conditionalFormatting>
  <conditionalFormatting sqref="K17:L17">
    <cfRule type="expression" dxfId="1495" priority="408">
      <formula>MOD(ROW(),2)=0</formula>
    </cfRule>
  </conditionalFormatting>
  <conditionalFormatting sqref="A18:D18 M18:V18 F18:I18">
    <cfRule type="expression" dxfId="1494" priority="407">
      <formula>MOD(ROW(),2)=0</formula>
    </cfRule>
  </conditionalFormatting>
  <conditionalFormatting sqref="K18:L18">
    <cfRule type="expression" dxfId="1493" priority="406">
      <formula>MOD(ROW(),2)=0</formula>
    </cfRule>
  </conditionalFormatting>
  <conditionalFormatting sqref="A19:D19 M19:V19 F19:I19">
    <cfRule type="expression" dxfId="1492" priority="405">
      <formula>MOD(ROW(),2)=0</formula>
    </cfRule>
  </conditionalFormatting>
  <conditionalFormatting sqref="K19:L19">
    <cfRule type="expression" dxfId="1491" priority="404">
      <formula>MOD(ROW(),2)=0</formula>
    </cfRule>
  </conditionalFormatting>
  <conditionalFormatting sqref="A20:D20 M20:V20 F20:I20">
    <cfRule type="expression" dxfId="1490" priority="403">
      <formula>MOD(ROW(),2)=0</formula>
    </cfRule>
  </conditionalFormatting>
  <conditionalFormatting sqref="K20:L20">
    <cfRule type="expression" dxfId="1489" priority="402">
      <formula>MOD(ROW(),2)=0</formula>
    </cfRule>
  </conditionalFormatting>
  <conditionalFormatting sqref="A21:D21 M21:V21 F21:I21">
    <cfRule type="expression" dxfId="1488" priority="401">
      <formula>MOD(ROW(),2)=0</formula>
    </cfRule>
  </conditionalFormatting>
  <conditionalFormatting sqref="K21:L21">
    <cfRule type="expression" dxfId="1487" priority="400">
      <formula>MOD(ROW(),2)=0</formula>
    </cfRule>
  </conditionalFormatting>
  <conditionalFormatting sqref="A22:D22 M22:V22 F22:I22">
    <cfRule type="expression" dxfId="1486" priority="399">
      <formula>MOD(ROW(),2)=0</formula>
    </cfRule>
  </conditionalFormatting>
  <conditionalFormatting sqref="K22:L22">
    <cfRule type="expression" dxfId="1485" priority="398">
      <formula>MOD(ROW(),2)=0</formula>
    </cfRule>
  </conditionalFormatting>
  <conditionalFormatting sqref="A23:D23 M23:V23 F23:I23">
    <cfRule type="expression" dxfId="1484" priority="397">
      <formula>MOD(ROW(),2)=0</formula>
    </cfRule>
  </conditionalFormatting>
  <conditionalFormatting sqref="K23:L23">
    <cfRule type="expression" dxfId="1483" priority="396">
      <formula>MOD(ROW(),2)=0</formula>
    </cfRule>
  </conditionalFormatting>
  <conditionalFormatting sqref="A24:D24 M24:V24 F24:I24">
    <cfRule type="expression" dxfId="1482" priority="395">
      <formula>MOD(ROW(),2)=0</formula>
    </cfRule>
  </conditionalFormatting>
  <conditionalFormatting sqref="K24:L24">
    <cfRule type="expression" dxfId="1481" priority="394">
      <formula>MOD(ROW(),2)=0</formula>
    </cfRule>
  </conditionalFormatting>
  <conditionalFormatting sqref="A25:D25 M25:V25 F25:I25">
    <cfRule type="expression" dxfId="1480" priority="393">
      <formula>MOD(ROW(),2)=0</formula>
    </cfRule>
  </conditionalFormatting>
  <conditionalFormatting sqref="K25:L25">
    <cfRule type="expression" dxfId="1479" priority="392">
      <formula>MOD(ROW(),2)=0</formula>
    </cfRule>
  </conditionalFormatting>
  <conditionalFormatting sqref="A26:D26 M26:V26 F26:I26">
    <cfRule type="expression" dxfId="1478" priority="391">
      <formula>MOD(ROW(),2)=0</formula>
    </cfRule>
  </conditionalFormatting>
  <conditionalFormatting sqref="K26:L26">
    <cfRule type="expression" dxfId="1477" priority="390">
      <formula>MOD(ROW(),2)=0</formula>
    </cfRule>
  </conditionalFormatting>
  <conditionalFormatting sqref="A27:D27 M27:V27 F27:I27">
    <cfRule type="expression" dxfId="1476" priority="389">
      <formula>MOD(ROW(),2)=0</formula>
    </cfRule>
  </conditionalFormatting>
  <conditionalFormatting sqref="K27:L27">
    <cfRule type="expression" dxfId="1475" priority="388">
      <formula>MOD(ROW(),2)=0</formula>
    </cfRule>
  </conditionalFormatting>
  <conditionalFormatting sqref="A28:D28 M28:V28 F28:I28">
    <cfRule type="expression" dxfId="1474" priority="387">
      <formula>MOD(ROW(),2)=0</formula>
    </cfRule>
  </conditionalFormatting>
  <conditionalFormatting sqref="K28:L28">
    <cfRule type="expression" dxfId="1473" priority="386">
      <formula>MOD(ROW(),2)=0</formula>
    </cfRule>
  </conditionalFormatting>
  <conditionalFormatting sqref="A29:D29 M29:V29 F29:I29">
    <cfRule type="expression" dxfId="1472" priority="385">
      <formula>MOD(ROW(),2)=0</formula>
    </cfRule>
  </conditionalFormatting>
  <conditionalFormatting sqref="K29:L29">
    <cfRule type="expression" dxfId="1471" priority="384">
      <formula>MOD(ROW(),2)=0</formula>
    </cfRule>
  </conditionalFormatting>
  <conditionalFormatting sqref="A30:D30 M30:V30 F30:I30">
    <cfRule type="expression" dxfId="1470" priority="383">
      <formula>MOD(ROW(),2)=0</formula>
    </cfRule>
  </conditionalFormatting>
  <conditionalFormatting sqref="K30:L30">
    <cfRule type="expression" dxfId="1469" priority="382">
      <formula>MOD(ROW(),2)=0</formula>
    </cfRule>
  </conditionalFormatting>
  <conditionalFormatting sqref="A31:D31 M31:V31 F31:I31">
    <cfRule type="expression" dxfId="1468" priority="381">
      <formula>MOD(ROW(),2)=0</formula>
    </cfRule>
  </conditionalFormatting>
  <conditionalFormatting sqref="K31:L31">
    <cfRule type="expression" dxfId="1467" priority="380">
      <formula>MOD(ROW(),2)=0</formula>
    </cfRule>
  </conditionalFormatting>
  <conditionalFormatting sqref="A32:D32 M32:V32 F32:I32">
    <cfRule type="expression" dxfId="1466" priority="379">
      <formula>MOD(ROW(),2)=0</formula>
    </cfRule>
  </conditionalFormatting>
  <conditionalFormatting sqref="K32:L32">
    <cfRule type="expression" dxfId="1465" priority="378">
      <formula>MOD(ROW(),2)=0</formula>
    </cfRule>
  </conditionalFormatting>
  <conditionalFormatting sqref="T41:V41 O41:P41 A41:D41 F41:I41">
    <cfRule type="expression" dxfId="1464" priority="376">
      <formula>MOD(ROW(),2)=0</formula>
    </cfRule>
  </conditionalFormatting>
  <conditionalFormatting sqref="K41:L41">
    <cfRule type="expression" dxfId="1463" priority="375">
      <formula>MOD(ROW(),2)=0</formula>
    </cfRule>
  </conditionalFormatting>
  <conditionalFormatting sqref="K41:S41">
    <cfRule type="expression" dxfId="1462" priority="377">
      <formula>MOD(ROW(),2)=0</formula>
    </cfRule>
  </conditionalFormatting>
  <conditionalFormatting sqref="T42:V42 O42:P42 A42:D42 F42:I42">
    <cfRule type="expression" dxfId="1461" priority="373">
      <formula>MOD(ROW(),2)=0</formula>
    </cfRule>
  </conditionalFormatting>
  <conditionalFormatting sqref="K42:L42">
    <cfRule type="expression" dxfId="1460" priority="372">
      <formula>MOD(ROW(),2)=0</formula>
    </cfRule>
  </conditionalFormatting>
  <conditionalFormatting sqref="K42:S42">
    <cfRule type="expression" dxfId="1459" priority="374">
      <formula>MOD(ROW(),2)=0</formula>
    </cfRule>
  </conditionalFormatting>
  <conditionalFormatting sqref="T43:V43 O43:P43 A43:D43 F43:I43">
    <cfRule type="expression" dxfId="1458" priority="370">
      <formula>MOD(ROW(),2)=0</formula>
    </cfRule>
  </conditionalFormatting>
  <conditionalFormatting sqref="K43:L43">
    <cfRule type="expression" dxfId="1457" priority="369">
      <formula>MOD(ROW(),2)=0</formula>
    </cfRule>
  </conditionalFormatting>
  <conditionalFormatting sqref="K43:S43">
    <cfRule type="expression" dxfId="1456" priority="371">
      <formula>MOD(ROW(),2)=0</formula>
    </cfRule>
  </conditionalFormatting>
  <conditionalFormatting sqref="T44:V44 O44:P44 A44:D44 F44:I44">
    <cfRule type="expression" dxfId="1455" priority="367">
      <formula>MOD(ROW(),2)=0</formula>
    </cfRule>
  </conditionalFormatting>
  <conditionalFormatting sqref="K44:L44">
    <cfRule type="expression" dxfId="1454" priority="366">
      <formula>MOD(ROW(),2)=0</formula>
    </cfRule>
  </conditionalFormatting>
  <conditionalFormatting sqref="K44:S44">
    <cfRule type="expression" dxfId="1453" priority="368">
      <formula>MOD(ROW(),2)=0</formula>
    </cfRule>
  </conditionalFormatting>
  <conditionalFormatting sqref="T45:V45 O45:P45 A45:D45 F45:I45">
    <cfRule type="expression" dxfId="1452" priority="364">
      <formula>MOD(ROW(),2)=0</formula>
    </cfRule>
  </conditionalFormatting>
  <conditionalFormatting sqref="K45:L45">
    <cfRule type="expression" dxfId="1451" priority="363">
      <formula>MOD(ROW(),2)=0</formula>
    </cfRule>
  </conditionalFormatting>
  <conditionalFormatting sqref="K45:S45">
    <cfRule type="expression" dxfId="1450" priority="365">
      <formula>MOD(ROW(),2)=0</formula>
    </cfRule>
  </conditionalFormatting>
  <conditionalFormatting sqref="T46:V46 O46:P46 A46:D46 F46:I46">
    <cfRule type="expression" dxfId="1449" priority="361">
      <formula>MOD(ROW(),2)=0</formula>
    </cfRule>
  </conditionalFormatting>
  <conditionalFormatting sqref="K46:L46">
    <cfRule type="expression" dxfId="1448" priority="360">
      <formula>MOD(ROW(),2)=0</formula>
    </cfRule>
  </conditionalFormatting>
  <conditionalFormatting sqref="K46:S46">
    <cfRule type="expression" dxfId="1447" priority="362">
      <formula>MOD(ROW(),2)=0</formula>
    </cfRule>
  </conditionalFormatting>
  <conditionalFormatting sqref="T47:V47 O47:P47 A47:D47 F47:I47">
    <cfRule type="expression" dxfId="1446" priority="358">
      <formula>MOD(ROW(),2)=0</formula>
    </cfRule>
  </conditionalFormatting>
  <conditionalFormatting sqref="K47:L47">
    <cfRule type="expression" dxfId="1445" priority="357">
      <formula>MOD(ROW(),2)=0</formula>
    </cfRule>
  </conditionalFormatting>
  <conditionalFormatting sqref="K47:S47">
    <cfRule type="expression" dxfId="1444" priority="359">
      <formula>MOD(ROW(),2)=0</formula>
    </cfRule>
  </conditionalFormatting>
  <conditionalFormatting sqref="T48:V48 O48:P48 A48:D48 F48:I48">
    <cfRule type="expression" dxfId="1443" priority="355">
      <formula>MOD(ROW(),2)=0</formula>
    </cfRule>
  </conditionalFormatting>
  <conditionalFormatting sqref="K48:L48">
    <cfRule type="expression" dxfId="1442" priority="354">
      <formula>MOD(ROW(),2)=0</formula>
    </cfRule>
  </conditionalFormatting>
  <conditionalFormatting sqref="K48:S48">
    <cfRule type="expression" dxfId="1441" priority="356">
      <formula>MOD(ROW(),2)=0</formula>
    </cfRule>
  </conditionalFormatting>
  <conditionalFormatting sqref="T49:V49 O49:P49 A49:D49 F49:I49">
    <cfRule type="expression" dxfId="1440" priority="352">
      <formula>MOD(ROW(),2)=0</formula>
    </cfRule>
  </conditionalFormatting>
  <conditionalFormatting sqref="K49:L49">
    <cfRule type="expression" dxfId="1439" priority="351">
      <formula>MOD(ROW(),2)=0</formula>
    </cfRule>
  </conditionalFormatting>
  <conditionalFormatting sqref="K49:S49">
    <cfRule type="expression" dxfId="1438" priority="353">
      <formula>MOD(ROW(),2)=0</formula>
    </cfRule>
  </conditionalFormatting>
  <conditionalFormatting sqref="T50:V50 O50:P50 A50:D50 F50:I50">
    <cfRule type="expression" dxfId="1437" priority="349">
      <formula>MOD(ROW(),2)=0</formula>
    </cfRule>
  </conditionalFormatting>
  <conditionalFormatting sqref="K50:L50">
    <cfRule type="expression" dxfId="1436" priority="348">
      <formula>MOD(ROW(),2)=0</formula>
    </cfRule>
  </conditionalFormatting>
  <conditionalFormatting sqref="K50:S50">
    <cfRule type="expression" dxfId="1435" priority="350">
      <formula>MOD(ROW(),2)=0</formula>
    </cfRule>
  </conditionalFormatting>
  <conditionalFormatting sqref="T51:V51 O51:P51 A51:D51 F51:I51">
    <cfRule type="expression" dxfId="1434" priority="346">
      <formula>MOD(ROW(),2)=0</formula>
    </cfRule>
  </conditionalFormatting>
  <conditionalFormatting sqref="K51:L51">
    <cfRule type="expression" dxfId="1433" priority="345">
      <formula>MOD(ROW(),2)=0</formula>
    </cfRule>
  </conditionalFormatting>
  <conditionalFormatting sqref="K51:S51">
    <cfRule type="expression" dxfId="1432" priority="347">
      <formula>MOD(ROW(),2)=0</formula>
    </cfRule>
  </conditionalFormatting>
  <conditionalFormatting sqref="T52:V52 O52:P52 A52:D52 F52:I52">
    <cfRule type="expression" dxfId="1431" priority="343">
      <formula>MOD(ROW(),2)=0</formula>
    </cfRule>
  </conditionalFormatting>
  <conditionalFormatting sqref="K52:L52">
    <cfRule type="expression" dxfId="1430" priority="342">
      <formula>MOD(ROW(),2)=0</formula>
    </cfRule>
  </conditionalFormatting>
  <conditionalFormatting sqref="K52:S52">
    <cfRule type="expression" dxfId="1429" priority="344">
      <formula>MOD(ROW(),2)=0</formula>
    </cfRule>
  </conditionalFormatting>
  <conditionalFormatting sqref="T53:V53 O53:P53 A53:D53 F53:I53">
    <cfRule type="expression" dxfId="1428" priority="340">
      <formula>MOD(ROW(),2)=0</formula>
    </cfRule>
  </conditionalFormatting>
  <conditionalFormatting sqref="K53:L53">
    <cfRule type="expression" dxfId="1427" priority="339">
      <formula>MOD(ROW(),2)=0</formula>
    </cfRule>
  </conditionalFormatting>
  <conditionalFormatting sqref="K53:S53">
    <cfRule type="expression" dxfId="1426" priority="341">
      <formula>MOD(ROW(),2)=0</formula>
    </cfRule>
  </conditionalFormatting>
  <conditionalFormatting sqref="T54:V54 O54:P54 A54:D54 F54:I54">
    <cfRule type="expression" dxfId="1425" priority="337">
      <formula>MOD(ROW(),2)=0</formula>
    </cfRule>
  </conditionalFormatting>
  <conditionalFormatting sqref="K54:L54">
    <cfRule type="expression" dxfId="1424" priority="336">
      <formula>MOD(ROW(),2)=0</formula>
    </cfRule>
  </conditionalFormatting>
  <conditionalFormatting sqref="K54:S54">
    <cfRule type="expression" dxfId="1423" priority="338">
      <formula>MOD(ROW(),2)=0</formula>
    </cfRule>
  </conditionalFormatting>
  <conditionalFormatting sqref="T55:V55 O55:P55 A55:D55 F55:I55">
    <cfRule type="expression" dxfId="1422" priority="334">
      <formula>MOD(ROW(),2)=0</formula>
    </cfRule>
  </conditionalFormatting>
  <conditionalFormatting sqref="K55:L55">
    <cfRule type="expression" dxfId="1421" priority="333">
      <formula>MOD(ROW(),2)=0</formula>
    </cfRule>
  </conditionalFormatting>
  <conditionalFormatting sqref="K55:S55">
    <cfRule type="expression" dxfId="1420" priority="335">
      <formula>MOD(ROW(),2)=0</formula>
    </cfRule>
  </conditionalFormatting>
  <conditionalFormatting sqref="C59:D59">
    <cfRule type="expression" dxfId="1419" priority="332">
      <formula>MOD(ROW(),2)=0</formula>
    </cfRule>
  </conditionalFormatting>
  <conditionalFormatting sqref="C60:D60">
    <cfRule type="expression" dxfId="1418" priority="331">
      <formula>MOD(ROW(),2)=0</formula>
    </cfRule>
  </conditionalFormatting>
  <conditionalFormatting sqref="E16">
    <cfRule type="expression" dxfId="1417" priority="330">
      <formula>MOD(ROW(),2)=0</formula>
    </cfRule>
  </conditionalFormatting>
  <conditionalFormatting sqref="M69:V69 H69:I69">
    <cfRule type="expression" dxfId="1416" priority="282">
      <formula>MOD(ROW(),2)=0</formula>
    </cfRule>
  </conditionalFormatting>
  <conditionalFormatting sqref="K69:L69">
    <cfRule type="expression" dxfId="1415" priority="281">
      <formula>MOD(ROW(),2)=0</formula>
    </cfRule>
  </conditionalFormatting>
  <conditionalFormatting sqref="M70:V70 H70:I70">
    <cfRule type="expression" dxfId="1414" priority="280">
      <formula>MOD(ROW(),2)=0</formula>
    </cfRule>
  </conditionalFormatting>
  <conditionalFormatting sqref="K70:L70">
    <cfRule type="expression" dxfId="1413" priority="279">
      <formula>MOD(ROW(),2)=0</formula>
    </cfRule>
  </conditionalFormatting>
  <conditionalFormatting sqref="M71:V71 H71:I71">
    <cfRule type="expression" dxfId="1412" priority="278">
      <formula>MOD(ROW(),2)=0</formula>
    </cfRule>
  </conditionalFormatting>
  <conditionalFormatting sqref="K71:L71">
    <cfRule type="expression" dxfId="1411" priority="277">
      <formula>MOD(ROW(),2)=0</formula>
    </cfRule>
  </conditionalFormatting>
  <conditionalFormatting sqref="M72:V72 H72:I72">
    <cfRule type="expression" dxfId="1410" priority="276">
      <formula>MOD(ROW(),2)=0</formula>
    </cfRule>
  </conditionalFormatting>
  <conditionalFormatting sqref="K72:L72">
    <cfRule type="expression" dxfId="1409" priority="275">
      <formula>MOD(ROW(),2)=0</formula>
    </cfRule>
  </conditionalFormatting>
  <conditionalFormatting sqref="M73:V73 H73:I73">
    <cfRule type="expression" dxfId="1408" priority="274">
      <formula>MOD(ROW(),2)=0</formula>
    </cfRule>
  </conditionalFormatting>
  <conditionalFormatting sqref="K73:L73">
    <cfRule type="expression" dxfId="1407" priority="273">
      <formula>MOD(ROW(),2)=0</formula>
    </cfRule>
  </conditionalFormatting>
  <conditionalFormatting sqref="M74:V74 H74:I74">
    <cfRule type="expression" dxfId="1406" priority="272">
      <formula>MOD(ROW(),2)=0</formula>
    </cfRule>
  </conditionalFormatting>
  <conditionalFormatting sqref="K74:L74">
    <cfRule type="expression" dxfId="1405" priority="271">
      <formula>MOD(ROW(),2)=0</formula>
    </cfRule>
  </conditionalFormatting>
  <conditionalFormatting sqref="M75:V75 H75:I75">
    <cfRule type="expression" dxfId="1404" priority="270">
      <formula>MOD(ROW(),2)=0</formula>
    </cfRule>
  </conditionalFormatting>
  <conditionalFormatting sqref="K75:L75">
    <cfRule type="expression" dxfId="1403" priority="269">
      <formula>MOD(ROW(),2)=0</formula>
    </cfRule>
  </conditionalFormatting>
  <conditionalFormatting sqref="M76:V76 H76:I76">
    <cfRule type="expression" dxfId="1402" priority="268">
      <formula>MOD(ROW(),2)=0</formula>
    </cfRule>
  </conditionalFormatting>
  <conditionalFormatting sqref="K76:L76">
    <cfRule type="expression" dxfId="1401" priority="267">
      <formula>MOD(ROW(),2)=0</formula>
    </cfRule>
  </conditionalFormatting>
  <conditionalFormatting sqref="M77:V77 H77:I77">
    <cfRule type="expression" dxfId="1400" priority="266">
      <formula>MOD(ROW(),2)=0</formula>
    </cfRule>
  </conditionalFormatting>
  <conditionalFormatting sqref="K77:L77">
    <cfRule type="expression" dxfId="1399" priority="265">
      <formula>MOD(ROW(),2)=0</formula>
    </cfRule>
  </conditionalFormatting>
  <conditionalFormatting sqref="M78:V78 H78:I78">
    <cfRule type="expression" dxfId="1398" priority="264">
      <formula>MOD(ROW(),2)=0</formula>
    </cfRule>
  </conditionalFormatting>
  <conditionalFormatting sqref="K78:L78">
    <cfRule type="expression" dxfId="1397" priority="263">
      <formula>MOD(ROW(),2)=0</formula>
    </cfRule>
  </conditionalFormatting>
  <conditionalFormatting sqref="M79:V79 H79:I79">
    <cfRule type="expression" dxfId="1396" priority="262">
      <formula>MOD(ROW(),2)=0</formula>
    </cfRule>
  </conditionalFormatting>
  <conditionalFormatting sqref="K79:L79">
    <cfRule type="expression" dxfId="1395" priority="261">
      <formula>MOD(ROW(),2)=0</formula>
    </cfRule>
  </conditionalFormatting>
  <conditionalFormatting sqref="M80:V80 H80:I80">
    <cfRule type="expression" dxfId="1394" priority="260">
      <formula>MOD(ROW(),2)=0</formula>
    </cfRule>
  </conditionalFormatting>
  <conditionalFormatting sqref="K80:L80">
    <cfRule type="expression" dxfId="1393" priority="259">
      <formula>MOD(ROW(),2)=0</formula>
    </cfRule>
  </conditionalFormatting>
  <conditionalFormatting sqref="M81:V81 H81:I81">
    <cfRule type="expression" dxfId="1392" priority="258">
      <formula>MOD(ROW(),2)=0</formula>
    </cfRule>
  </conditionalFormatting>
  <conditionalFormatting sqref="K81:L81">
    <cfRule type="expression" dxfId="1391" priority="257">
      <formula>MOD(ROW(),2)=0</formula>
    </cfRule>
  </conditionalFormatting>
  <conditionalFormatting sqref="M82:V82 H82:I82">
    <cfRule type="expression" dxfId="1390" priority="256">
      <formula>MOD(ROW(),2)=0</formula>
    </cfRule>
  </conditionalFormatting>
  <conditionalFormatting sqref="K82:L82">
    <cfRule type="expression" dxfId="1389" priority="255">
      <formula>MOD(ROW(),2)=0</formula>
    </cfRule>
  </conditionalFormatting>
  <conditionalFormatting sqref="M83:V83 H83:I83">
    <cfRule type="expression" dxfId="1388" priority="254">
      <formula>MOD(ROW(),2)=0</formula>
    </cfRule>
  </conditionalFormatting>
  <conditionalFormatting sqref="K83:L83">
    <cfRule type="expression" dxfId="1387" priority="253">
      <formula>MOD(ROW(),2)=0</formula>
    </cfRule>
  </conditionalFormatting>
  <conditionalFormatting sqref="M84:V84 H84:I84">
    <cfRule type="expression" dxfId="1386" priority="252">
      <formula>MOD(ROW(),2)=0</formula>
    </cfRule>
  </conditionalFormatting>
  <conditionalFormatting sqref="K84:L84">
    <cfRule type="expression" dxfId="1385" priority="251">
      <formula>MOD(ROW(),2)=0</formula>
    </cfRule>
  </conditionalFormatting>
  <conditionalFormatting sqref="M85:V85 H85:I85">
    <cfRule type="expression" dxfId="1384" priority="250">
      <formula>MOD(ROW(),2)=0</formula>
    </cfRule>
  </conditionalFormatting>
  <conditionalFormatting sqref="K85:L85">
    <cfRule type="expression" dxfId="1383" priority="249">
      <formula>MOD(ROW(),2)=0</formula>
    </cfRule>
  </conditionalFormatting>
  <conditionalFormatting sqref="M86:V86 H86:I86">
    <cfRule type="expression" dxfId="1382" priority="248">
      <formula>MOD(ROW(),2)=0</formula>
    </cfRule>
  </conditionalFormatting>
  <conditionalFormatting sqref="K86:L86">
    <cfRule type="expression" dxfId="1381" priority="247">
      <formula>MOD(ROW(),2)=0</formula>
    </cfRule>
  </conditionalFormatting>
  <conditionalFormatting sqref="M87:V87 H87:I87">
    <cfRule type="expression" dxfId="1380" priority="246">
      <formula>MOD(ROW(),2)=0</formula>
    </cfRule>
  </conditionalFormatting>
  <conditionalFormatting sqref="K87:L87">
    <cfRule type="expression" dxfId="1379" priority="245">
      <formula>MOD(ROW(),2)=0</formula>
    </cfRule>
  </conditionalFormatting>
  <conditionalFormatting sqref="M88:V88 H88:I88">
    <cfRule type="expression" dxfId="1378" priority="244">
      <formula>MOD(ROW(),2)=0</formula>
    </cfRule>
  </conditionalFormatting>
  <conditionalFormatting sqref="K88:L88">
    <cfRule type="expression" dxfId="1377" priority="243">
      <formula>MOD(ROW(),2)=0</formula>
    </cfRule>
  </conditionalFormatting>
  <conditionalFormatting sqref="M89:V89 H89:I89">
    <cfRule type="expression" dxfId="1376" priority="242">
      <formula>MOD(ROW(),2)=0</formula>
    </cfRule>
  </conditionalFormatting>
  <conditionalFormatting sqref="K89:L89">
    <cfRule type="expression" dxfId="1375" priority="241">
      <formula>MOD(ROW(),2)=0</formula>
    </cfRule>
  </conditionalFormatting>
  <conditionalFormatting sqref="M90:V90 H90:I90">
    <cfRule type="expression" dxfId="1374" priority="240">
      <formula>MOD(ROW(),2)=0</formula>
    </cfRule>
  </conditionalFormatting>
  <conditionalFormatting sqref="K90:L90">
    <cfRule type="expression" dxfId="1373" priority="239">
      <formula>MOD(ROW(),2)=0</formula>
    </cfRule>
  </conditionalFormatting>
  <conditionalFormatting sqref="M91:V91 H91:I91">
    <cfRule type="expression" dxfId="1372" priority="238">
      <formula>MOD(ROW(),2)=0</formula>
    </cfRule>
  </conditionalFormatting>
  <conditionalFormatting sqref="K91:L91">
    <cfRule type="expression" dxfId="1371" priority="237">
      <formula>MOD(ROW(),2)=0</formula>
    </cfRule>
  </conditionalFormatting>
  <conditionalFormatting sqref="M92:V92 H92:I92">
    <cfRule type="expression" dxfId="1370" priority="236">
      <formula>MOD(ROW(),2)=0</formula>
    </cfRule>
  </conditionalFormatting>
  <conditionalFormatting sqref="K92:L92">
    <cfRule type="expression" dxfId="1369" priority="235">
      <formula>MOD(ROW(),2)=0</formula>
    </cfRule>
  </conditionalFormatting>
  <conditionalFormatting sqref="M93:V93 H93:I93">
    <cfRule type="expression" dxfId="1368" priority="234">
      <formula>MOD(ROW(),2)=0</formula>
    </cfRule>
  </conditionalFormatting>
  <conditionalFormatting sqref="K93:L93">
    <cfRule type="expression" dxfId="1367" priority="233">
      <formula>MOD(ROW(),2)=0</formula>
    </cfRule>
  </conditionalFormatting>
  <conditionalFormatting sqref="M94:V94 H94:I94">
    <cfRule type="expression" dxfId="1366" priority="232">
      <formula>MOD(ROW(),2)=0</formula>
    </cfRule>
  </conditionalFormatting>
  <conditionalFormatting sqref="K94:L94">
    <cfRule type="expression" dxfId="1365" priority="231">
      <formula>MOD(ROW(),2)=0</formula>
    </cfRule>
  </conditionalFormatting>
  <conditionalFormatting sqref="M95:V95 H95:I95">
    <cfRule type="expression" dxfId="1364" priority="230">
      <formula>MOD(ROW(),2)=0</formula>
    </cfRule>
  </conditionalFormatting>
  <conditionalFormatting sqref="K95:L95">
    <cfRule type="expression" dxfId="1363" priority="229">
      <formula>MOD(ROW(),2)=0</formula>
    </cfRule>
  </conditionalFormatting>
  <conditionalFormatting sqref="M96:V96 H96:I96">
    <cfRule type="expression" dxfId="1362" priority="228">
      <formula>MOD(ROW(),2)=0</formula>
    </cfRule>
  </conditionalFormatting>
  <conditionalFormatting sqref="K96:L96">
    <cfRule type="expression" dxfId="1361" priority="227">
      <formula>MOD(ROW(),2)=0</formula>
    </cfRule>
  </conditionalFormatting>
  <conditionalFormatting sqref="M97:V97 H97:I97">
    <cfRule type="expression" dxfId="1360" priority="226">
      <formula>MOD(ROW(),2)=0</formula>
    </cfRule>
  </conditionalFormatting>
  <conditionalFormatting sqref="K97:L97">
    <cfRule type="expression" dxfId="1359" priority="225">
      <formula>MOD(ROW(),2)=0</formula>
    </cfRule>
  </conditionalFormatting>
  <conditionalFormatting sqref="M98:V98 H98:I98">
    <cfRule type="expression" dxfId="1358" priority="224">
      <formula>MOD(ROW(),2)=0</formula>
    </cfRule>
  </conditionalFormatting>
  <conditionalFormatting sqref="K98:L98">
    <cfRule type="expression" dxfId="1357" priority="223">
      <formula>MOD(ROW(),2)=0</formula>
    </cfRule>
  </conditionalFormatting>
  <conditionalFormatting sqref="M99:V99 H99:I99">
    <cfRule type="expression" dxfId="1356" priority="222">
      <formula>MOD(ROW(),2)=0</formula>
    </cfRule>
  </conditionalFormatting>
  <conditionalFormatting sqref="K99:L99">
    <cfRule type="expression" dxfId="1355" priority="221">
      <formula>MOD(ROW(),2)=0</formula>
    </cfRule>
  </conditionalFormatting>
  <conditionalFormatting sqref="M100:V100 H100:I100">
    <cfRule type="expression" dxfId="1354" priority="220">
      <formula>MOD(ROW(),2)=0</formula>
    </cfRule>
  </conditionalFormatting>
  <conditionalFormatting sqref="K100:L100">
    <cfRule type="expression" dxfId="1353" priority="219">
      <formula>MOD(ROW(),2)=0</formula>
    </cfRule>
  </conditionalFormatting>
  <conditionalFormatting sqref="M101:V101 H101:I101">
    <cfRule type="expression" dxfId="1352" priority="218">
      <formula>MOD(ROW(),2)=0</formula>
    </cfRule>
  </conditionalFormatting>
  <conditionalFormatting sqref="K101:L101">
    <cfRule type="expression" dxfId="1351" priority="217">
      <formula>MOD(ROW(),2)=0</formula>
    </cfRule>
  </conditionalFormatting>
  <conditionalFormatting sqref="M102:V102 H102:I102">
    <cfRule type="expression" dxfId="1350" priority="216">
      <formula>MOD(ROW(),2)=0</formula>
    </cfRule>
  </conditionalFormatting>
  <conditionalFormatting sqref="K102:L102">
    <cfRule type="expression" dxfId="1349" priority="215">
      <formula>MOD(ROW(),2)=0</formula>
    </cfRule>
  </conditionalFormatting>
  <conditionalFormatting sqref="M103:V103 H103:I103">
    <cfRule type="expression" dxfId="1348" priority="214">
      <formula>MOD(ROW(),2)=0</formula>
    </cfRule>
  </conditionalFormatting>
  <conditionalFormatting sqref="K103:L103">
    <cfRule type="expression" dxfId="1347" priority="213">
      <formula>MOD(ROW(),2)=0</formula>
    </cfRule>
  </conditionalFormatting>
  <conditionalFormatting sqref="M104:V104 H104:I104">
    <cfRule type="expression" dxfId="1346" priority="212">
      <formula>MOD(ROW(),2)=0</formula>
    </cfRule>
  </conditionalFormatting>
  <conditionalFormatting sqref="K104:L104">
    <cfRule type="expression" dxfId="1345" priority="211">
      <formula>MOD(ROW(),2)=0</formula>
    </cfRule>
  </conditionalFormatting>
  <conditionalFormatting sqref="M105:V105 H105:I105">
    <cfRule type="expression" dxfId="1344" priority="210">
      <formula>MOD(ROW(),2)=0</formula>
    </cfRule>
  </conditionalFormatting>
  <conditionalFormatting sqref="K105:L105">
    <cfRule type="expression" dxfId="1343" priority="209">
      <formula>MOD(ROW(),2)=0</formula>
    </cfRule>
  </conditionalFormatting>
  <conditionalFormatting sqref="M106:V106 H106:I106">
    <cfRule type="expression" dxfId="1342" priority="208">
      <formula>MOD(ROW(),2)=0</formula>
    </cfRule>
  </conditionalFormatting>
  <conditionalFormatting sqref="K106:L106">
    <cfRule type="expression" dxfId="1341" priority="207">
      <formula>MOD(ROW(),2)=0</formula>
    </cfRule>
  </conditionalFormatting>
  <conditionalFormatting sqref="H202:I202">
    <cfRule type="expression" dxfId="1340" priority="206">
      <formula>MOD(ROW(),2)=0</formula>
    </cfRule>
  </conditionalFormatting>
  <conditionalFormatting sqref="K202:L202">
    <cfRule type="expression" dxfId="1339" priority="205">
      <formula>MOD(ROW(),2)=0</formula>
    </cfRule>
  </conditionalFormatting>
  <conditionalFormatting sqref="M202:V202">
    <cfRule type="expression" dxfId="1338" priority="203">
      <formula>MOD(ROW(),2)=0</formula>
    </cfRule>
  </conditionalFormatting>
  <conditionalFormatting sqref="O202:P202">
    <cfRule type="expression" dxfId="1337" priority="204">
      <formula>MOD(ROW(),2)=0</formula>
    </cfRule>
  </conditionalFormatting>
  <conditionalFormatting sqref="H203:I203">
    <cfRule type="expression" dxfId="1336" priority="202">
      <formula>MOD(ROW(),2)=0</formula>
    </cfRule>
  </conditionalFormatting>
  <conditionalFormatting sqref="K203:L203">
    <cfRule type="expression" dxfId="1335" priority="201">
      <formula>MOD(ROW(),2)=0</formula>
    </cfRule>
  </conditionalFormatting>
  <conditionalFormatting sqref="M203:V203">
    <cfRule type="expression" dxfId="1334" priority="199">
      <formula>MOD(ROW(),2)=0</formula>
    </cfRule>
  </conditionalFormatting>
  <conditionalFormatting sqref="O203:P203">
    <cfRule type="expression" dxfId="1333" priority="200">
      <formula>MOD(ROW(),2)=0</formula>
    </cfRule>
  </conditionalFormatting>
  <conditionalFormatting sqref="H204:I204">
    <cfRule type="expression" dxfId="1332" priority="198">
      <formula>MOD(ROW(),2)=0</formula>
    </cfRule>
  </conditionalFormatting>
  <conditionalFormatting sqref="K204:L204">
    <cfRule type="expression" dxfId="1331" priority="197">
      <formula>MOD(ROW(),2)=0</formula>
    </cfRule>
  </conditionalFormatting>
  <conditionalFormatting sqref="M204:V204">
    <cfRule type="expression" dxfId="1330" priority="195">
      <formula>MOD(ROW(),2)=0</formula>
    </cfRule>
  </conditionalFormatting>
  <conditionalFormatting sqref="O204:P204">
    <cfRule type="expression" dxfId="1329" priority="196">
      <formula>MOD(ROW(),2)=0</formula>
    </cfRule>
  </conditionalFormatting>
  <conditionalFormatting sqref="H205:I205">
    <cfRule type="expression" dxfId="1328" priority="194">
      <formula>MOD(ROW(),2)=0</formula>
    </cfRule>
  </conditionalFormatting>
  <conditionalFormatting sqref="K205:L205">
    <cfRule type="expression" dxfId="1327" priority="193">
      <formula>MOD(ROW(),2)=0</formula>
    </cfRule>
  </conditionalFormatting>
  <conditionalFormatting sqref="M205:V205">
    <cfRule type="expression" dxfId="1326" priority="191">
      <formula>MOD(ROW(),2)=0</formula>
    </cfRule>
  </conditionalFormatting>
  <conditionalFormatting sqref="O205:P205">
    <cfRule type="expression" dxfId="1325" priority="192">
      <formula>MOD(ROW(),2)=0</formula>
    </cfRule>
  </conditionalFormatting>
  <conditionalFormatting sqref="H207:I207">
    <cfRule type="expression" dxfId="1324" priority="190">
      <formula>MOD(ROW(),2)=0</formula>
    </cfRule>
  </conditionalFormatting>
  <conditionalFormatting sqref="K207:L207">
    <cfRule type="expression" dxfId="1323" priority="189">
      <formula>MOD(ROW(),2)=0</formula>
    </cfRule>
  </conditionalFormatting>
  <conditionalFormatting sqref="M207:V207">
    <cfRule type="expression" dxfId="1322" priority="187">
      <formula>MOD(ROW(),2)=0</formula>
    </cfRule>
  </conditionalFormatting>
  <conditionalFormatting sqref="O207:P207">
    <cfRule type="expression" dxfId="1321" priority="188">
      <formula>MOD(ROW(),2)=0</formula>
    </cfRule>
  </conditionalFormatting>
  <conditionalFormatting sqref="H208:I208">
    <cfRule type="expression" dxfId="1320" priority="186">
      <formula>MOD(ROW(),2)=0</formula>
    </cfRule>
  </conditionalFormatting>
  <conditionalFormatting sqref="K208:L208">
    <cfRule type="expression" dxfId="1319" priority="185">
      <formula>MOD(ROW(),2)=0</formula>
    </cfRule>
  </conditionalFormatting>
  <conditionalFormatting sqref="M208:V208">
    <cfRule type="expression" dxfId="1318" priority="183">
      <formula>MOD(ROW(),2)=0</formula>
    </cfRule>
  </conditionalFormatting>
  <conditionalFormatting sqref="O208:P208">
    <cfRule type="expression" dxfId="1317" priority="184">
      <formula>MOD(ROW(),2)=0</formula>
    </cfRule>
  </conditionalFormatting>
  <conditionalFormatting sqref="H209:I209">
    <cfRule type="expression" dxfId="1316" priority="182">
      <formula>MOD(ROW(),2)=0</formula>
    </cfRule>
  </conditionalFormatting>
  <conditionalFormatting sqref="K209:L209">
    <cfRule type="expression" dxfId="1315" priority="181">
      <formula>MOD(ROW(),2)=0</formula>
    </cfRule>
  </conditionalFormatting>
  <conditionalFormatting sqref="M209:V209">
    <cfRule type="expression" dxfId="1314" priority="179">
      <formula>MOD(ROW(),2)=0</formula>
    </cfRule>
  </conditionalFormatting>
  <conditionalFormatting sqref="O209:P209">
    <cfRule type="expression" dxfId="1313" priority="180">
      <formula>MOD(ROW(),2)=0</formula>
    </cfRule>
  </conditionalFormatting>
  <conditionalFormatting sqref="H210:I210">
    <cfRule type="expression" dxfId="1312" priority="178">
      <formula>MOD(ROW(),2)=0</formula>
    </cfRule>
  </conditionalFormatting>
  <conditionalFormatting sqref="K210:L210">
    <cfRule type="expression" dxfId="1311" priority="177">
      <formula>MOD(ROW(),2)=0</formula>
    </cfRule>
  </conditionalFormatting>
  <conditionalFormatting sqref="M210:V210">
    <cfRule type="expression" dxfId="1310" priority="175">
      <formula>MOD(ROW(),2)=0</formula>
    </cfRule>
  </conditionalFormatting>
  <conditionalFormatting sqref="O210:P210">
    <cfRule type="expression" dxfId="1309" priority="176">
      <formula>MOD(ROW(),2)=0</formula>
    </cfRule>
  </conditionalFormatting>
  <conditionalFormatting sqref="H211:I211">
    <cfRule type="expression" dxfId="1308" priority="174">
      <formula>MOD(ROW(),2)=0</formula>
    </cfRule>
  </conditionalFormatting>
  <conditionalFormatting sqref="K211:L211">
    <cfRule type="expression" dxfId="1307" priority="173">
      <formula>MOD(ROW(),2)=0</formula>
    </cfRule>
  </conditionalFormatting>
  <conditionalFormatting sqref="M211:V211">
    <cfRule type="expression" dxfId="1306" priority="171">
      <formula>MOD(ROW(),2)=0</formula>
    </cfRule>
  </conditionalFormatting>
  <conditionalFormatting sqref="O211:P211">
    <cfRule type="expression" dxfId="1305" priority="172">
      <formula>MOD(ROW(),2)=0</formula>
    </cfRule>
  </conditionalFormatting>
  <conditionalFormatting sqref="H212:I212">
    <cfRule type="expression" dxfId="1304" priority="170">
      <formula>MOD(ROW(),2)=0</formula>
    </cfRule>
  </conditionalFormatting>
  <conditionalFormatting sqref="K212:L212">
    <cfRule type="expression" dxfId="1303" priority="169">
      <formula>MOD(ROW(),2)=0</formula>
    </cfRule>
  </conditionalFormatting>
  <conditionalFormatting sqref="M212:V212">
    <cfRule type="expression" dxfId="1302" priority="167">
      <formula>MOD(ROW(),2)=0</formula>
    </cfRule>
  </conditionalFormatting>
  <conditionalFormatting sqref="O212:P212">
    <cfRule type="expression" dxfId="1301" priority="168">
      <formula>MOD(ROW(),2)=0</formula>
    </cfRule>
  </conditionalFormatting>
  <conditionalFormatting sqref="H213:I213">
    <cfRule type="expression" dxfId="1300" priority="166">
      <formula>MOD(ROW(),2)=0</formula>
    </cfRule>
  </conditionalFormatting>
  <conditionalFormatting sqref="K213:L213">
    <cfRule type="expression" dxfId="1299" priority="165">
      <formula>MOD(ROW(),2)=0</formula>
    </cfRule>
  </conditionalFormatting>
  <conditionalFormatting sqref="M213:V213">
    <cfRule type="expression" dxfId="1298" priority="163">
      <formula>MOD(ROW(),2)=0</formula>
    </cfRule>
  </conditionalFormatting>
  <conditionalFormatting sqref="O213:P213">
    <cfRule type="expression" dxfId="1297" priority="164">
      <formula>MOD(ROW(),2)=0</formula>
    </cfRule>
  </conditionalFormatting>
  <conditionalFormatting sqref="H214:I214">
    <cfRule type="expression" dxfId="1296" priority="162">
      <formula>MOD(ROW(),2)=0</formula>
    </cfRule>
  </conditionalFormatting>
  <conditionalFormatting sqref="K214:L214">
    <cfRule type="expression" dxfId="1295" priority="161">
      <formula>MOD(ROW(),2)=0</formula>
    </cfRule>
  </conditionalFormatting>
  <conditionalFormatting sqref="M214:V214">
    <cfRule type="expression" dxfId="1294" priority="159">
      <formula>MOD(ROW(),2)=0</formula>
    </cfRule>
  </conditionalFormatting>
  <conditionalFormatting sqref="O214:P214">
    <cfRule type="expression" dxfId="1293" priority="160">
      <formula>MOD(ROW(),2)=0</formula>
    </cfRule>
  </conditionalFormatting>
  <conditionalFormatting sqref="H215:I215">
    <cfRule type="expression" dxfId="1292" priority="158">
      <formula>MOD(ROW(),2)=0</formula>
    </cfRule>
  </conditionalFormatting>
  <conditionalFormatting sqref="K215:L215">
    <cfRule type="expression" dxfId="1291" priority="157">
      <formula>MOD(ROW(),2)=0</formula>
    </cfRule>
  </conditionalFormatting>
  <conditionalFormatting sqref="M215:V215">
    <cfRule type="expression" dxfId="1290" priority="155">
      <formula>MOD(ROW(),2)=0</formula>
    </cfRule>
  </conditionalFormatting>
  <conditionalFormatting sqref="O215:P215">
    <cfRule type="expression" dxfId="1289" priority="156">
      <formula>MOD(ROW(),2)=0</formula>
    </cfRule>
  </conditionalFormatting>
  <conditionalFormatting sqref="H216:I216">
    <cfRule type="expression" dxfId="1288" priority="154">
      <formula>MOD(ROW(),2)=0</formula>
    </cfRule>
  </conditionalFormatting>
  <conditionalFormatting sqref="K216:L216">
    <cfRule type="expression" dxfId="1287" priority="153">
      <formula>MOD(ROW(),2)=0</formula>
    </cfRule>
  </conditionalFormatting>
  <conditionalFormatting sqref="M216:V216">
    <cfRule type="expression" dxfId="1286" priority="151">
      <formula>MOD(ROW(),2)=0</formula>
    </cfRule>
  </conditionalFormatting>
  <conditionalFormatting sqref="O216:P216">
    <cfRule type="expression" dxfId="1285" priority="152">
      <formula>MOD(ROW(),2)=0</formula>
    </cfRule>
  </conditionalFormatting>
  <conditionalFormatting sqref="H217:I217">
    <cfRule type="expression" dxfId="1284" priority="150">
      <formula>MOD(ROW(),2)=0</formula>
    </cfRule>
  </conditionalFormatting>
  <conditionalFormatting sqref="K217:L217">
    <cfRule type="expression" dxfId="1283" priority="149">
      <formula>MOD(ROW(),2)=0</formula>
    </cfRule>
  </conditionalFormatting>
  <conditionalFormatting sqref="M217:V217">
    <cfRule type="expression" dxfId="1282" priority="147">
      <formula>MOD(ROW(),2)=0</formula>
    </cfRule>
  </conditionalFormatting>
  <conditionalFormatting sqref="O217:P217">
    <cfRule type="expression" dxfId="1281" priority="148">
      <formula>MOD(ROW(),2)=0</formula>
    </cfRule>
  </conditionalFormatting>
  <conditionalFormatting sqref="H218:I218">
    <cfRule type="expression" dxfId="1280" priority="146">
      <formula>MOD(ROW(),2)=0</formula>
    </cfRule>
  </conditionalFormatting>
  <conditionalFormatting sqref="K218:L218">
    <cfRule type="expression" dxfId="1279" priority="145">
      <formula>MOD(ROW(),2)=0</formula>
    </cfRule>
  </conditionalFormatting>
  <conditionalFormatting sqref="M218:V218">
    <cfRule type="expression" dxfId="1278" priority="143">
      <formula>MOD(ROW(),2)=0</formula>
    </cfRule>
  </conditionalFormatting>
  <conditionalFormatting sqref="O218:P218">
    <cfRule type="expression" dxfId="1277" priority="144">
      <formula>MOD(ROW(),2)=0</formula>
    </cfRule>
  </conditionalFormatting>
  <conditionalFormatting sqref="H219:I219">
    <cfRule type="expression" dxfId="1276" priority="142">
      <formula>MOD(ROW(),2)=0</formula>
    </cfRule>
  </conditionalFormatting>
  <conditionalFormatting sqref="K219:L219">
    <cfRule type="expression" dxfId="1275" priority="141">
      <formula>MOD(ROW(),2)=0</formula>
    </cfRule>
  </conditionalFormatting>
  <conditionalFormatting sqref="M219:V219">
    <cfRule type="expression" dxfId="1274" priority="139">
      <formula>MOD(ROW(),2)=0</formula>
    </cfRule>
  </conditionalFormatting>
  <conditionalFormatting sqref="O219:P219">
    <cfRule type="expression" dxfId="1273" priority="140">
      <formula>MOD(ROW(),2)=0</formula>
    </cfRule>
  </conditionalFormatting>
  <conditionalFormatting sqref="H220:I220">
    <cfRule type="expression" dxfId="1272" priority="138">
      <formula>MOD(ROW(),2)=0</formula>
    </cfRule>
  </conditionalFormatting>
  <conditionalFormatting sqref="K220:L220">
    <cfRule type="expression" dxfId="1271" priority="137">
      <formula>MOD(ROW(),2)=0</formula>
    </cfRule>
  </conditionalFormatting>
  <conditionalFormatting sqref="M220:V220">
    <cfRule type="expression" dxfId="1270" priority="135">
      <formula>MOD(ROW(),2)=0</formula>
    </cfRule>
  </conditionalFormatting>
  <conditionalFormatting sqref="O220:P220">
    <cfRule type="expression" dxfId="1269" priority="136">
      <formula>MOD(ROW(),2)=0</formula>
    </cfRule>
  </conditionalFormatting>
  <conditionalFormatting sqref="H221:I221">
    <cfRule type="expression" dxfId="1268" priority="134">
      <formula>MOD(ROW(),2)=0</formula>
    </cfRule>
  </conditionalFormatting>
  <conditionalFormatting sqref="K221:L221">
    <cfRule type="expression" dxfId="1267" priority="133">
      <formula>MOD(ROW(),2)=0</formula>
    </cfRule>
  </conditionalFormatting>
  <conditionalFormatting sqref="M221:V221">
    <cfRule type="expression" dxfId="1266" priority="131">
      <formula>MOD(ROW(),2)=0</formula>
    </cfRule>
  </conditionalFormatting>
  <conditionalFormatting sqref="O221:P221">
    <cfRule type="expression" dxfId="1265" priority="132">
      <formula>MOD(ROW(),2)=0</formula>
    </cfRule>
  </conditionalFormatting>
  <conditionalFormatting sqref="H222:I222">
    <cfRule type="expression" dxfId="1264" priority="130">
      <formula>MOD(ROW(),2)=0</formula>
    </cfRule>
  </conditionalFormatting>
  <conditionalFormatting sqref="K222:L222">
    <cfRule type="expression" dxfId="1263" priority="129">
      <formula>MOD(ROW(),2)=0</formula>
    </cfRule>
  </conditionalFormatting>
  <conditionalFormatting sqref="M222:V222">
    <cfRule type="expression" dxfId="1262" priority="127">
      <formula>MOD(ROW(),2)=0</formula>
    </cfRule>
  </conditionalFormatting>
  <conditionalFormatting sqref="O222:P222">
    <cfRule type="expression" dxfId="1261" priority="128">
      <formula>MOD(ROW(),2)=0</formula>
    </cfRule>
  </conditionalFormatting>
  <conditionalFormatting sqref="H223:I223">
    <cfRule type="expression" dxfId="1260" priority="126">
      <formula>MOD(ROW(),2)=0</formula>
    </cfRule>
  </conditionalFormatting>
  <conditionalFormatting sqref="K223:L223">
    <cfRule type="expression" dxfId="1259" priority="125">
      <formula>MOD(ROW(),2)=0</formula>
    </cfRule>
  </conditionalFormatting>
  <conditionalFormatting sqref="M223:V223">
    <cfRule type="expression" dxfId="1258" priority="123">
      <formula>MOD(ROW(),2)=0</formula>
    </cfRule>
  </conditionalFormatting>
  <conditionalFormatting sqref="O223:P223">
    <cfRule type="expression" dxfId="1257" priority="124">
      <formula>MOD(ROW(),2)=0</formula>
    </cfRule>
  </conditionalFormatting>
  <conditionalFormatting sqref="H224:I224">
    <cfRule type="expression" dxfId="1256" priority="122">
      <formula>MOD(ROW(),2)=0</formula>
    </cfRule>
  </conditionalFormatting>
  <conditionalFormatting sqref="K224:L224">
    <cfRule type="expression" dxfId="1255" priority="121">
      <formula>MOD(ROW(),2)=0</formula>
    </cfRule>
  </conditionalFormatting>
  <conditionalFormatting sqref="M224:V224">
    <cfRule type="expression" dxfId="1254" priority="119">
      <formula>MOD(ROW(),2)=0</formula>
    </cfRule>
  </conditionalFormatting>
  <conditionalFormatting sqref="O224:P224">
    <cfRule type="expression" dxfId="1253" priority="120">
      <formula>MOD(ROW(),2)=0</formula>
    </cfRule>
  </conditionalFormatting>
  <conditionalFormatting sqref="H225:I225">
    <cfRule type="expression" dxfId="1252" priority="118">
      <formula>MOD(ROW(),2)=0</formula>
    </cfRule>
  </conditionalFormatting>
  <conditionalFormatting sqref="K225:L225">
    <cfRule type="expression" dxfId="1251" priority="117">
      <formula>MOD(ROW(),2)=0</formula>
    </cfRule>
  </conditionalFormatting>
  <conditionalFormatting sqref="M225:V225">
    <cfRule type="expression" dxfId="1250" priority="115">
      <formula>MOD(ROW(),2)=0</formula>
    </cfRule>
  </conditionalFormatting>
  <conditionalFormatting sqref="O225:P225">
    <cfRule type="expression" dxfId="1249" priority="116">
      <formula>MOD(ROW(),2)=0</formula>
    </cfRule>
  </conditionalFormatting>
  <conditionalFormatting sqref="H226:I226">
    <cfRule type="expression" dxfId="1248" priority="114">
      <formula>MOD(ROW(),2)=0</formula>
    </cfRule>
  </conditionalFormatting>
  <conditionalFormatting sqref="K226:L226">
    <cfRule type="expression" dxfId="1247" priority="113">
      <formula>MOD(ROW(),2)=0</formula>
    </cfRule>
  </conditionalFormatting>
  <conditionalFormatting sqref="M226:V226">
    <cfRule type="expression" dxfId="1246" priority="111">
      <formula>MOD(ROW(),2)=0</formula>
    </cfRule>
  </conditionalFormatting>
  <conditionalFormatting sqref="O226:P226">
    <cfRule type="expression" dxfId="1245" priority="112">
      <formula>MOD(ROW(),2)=0</formula>
    </cfRule>
  </conditionalFormatting>
  <conditionalFormatting sqref="H227:I227">
    <cfRule type="expression" dxfId="1244" priority="110">
      <formula>MOD(ROW(),2)=0</formula>
    </cfRule>
  </conditionalFormatting>
  <conditionalFormatting sqref="K227:L227">
    <cfRule type="expression" dxfId="1243" priority="109">
      <formula>MOD(ROW(),2)=0</formula>
    </cfRule>
  </conditionalFormatting>
  <conditionalFormatting sqref="M227:V227">
    <cfRule type="expression" dxfId="1242" priority="107">
      <formula>MOD(ROW(),2)=0</formula>
    </cfRule>
  </conditionalFormatting>
  <conditionalFormatting sqref="O227:P227">
    <cfRule type="expression" dxfId="1241" priority="108">
      <formula>MOD(ROW(),2)=0</formula>
    </cfRule>
  </conditionalFormatting>
  <conditionalFormatting sqref="H228:I228">
    <cfRule type="expression" dxfId="1240" priority="106">
      <formula>MOD(ROW(),2)=0</formula>
    </cfRule>
  </conditionalFormatting>
  <conditionalFormatting sqref="K228:L228">
    <cfRule type="expression" dxfId="1239" priority="105">
      <formula>MOD(ROW(),2)=0</formula>
    </cfRule>
  </conditionalFormatting>
  <conditionalFormatting sqref="M228:V228">
    <cfRule type="expression" dxfId="1238" priority="103">
      <formula>MOD(ROW(),2)=0</formula>
    </cfRule>
  </conditionalFormatting>
  <conditionalFormatting sqref="O228:P228">
    <cfRule type="expression" dxfId="1237" priority="104">
      <formula>MOD(ROW(),2)=0</formula>
    </cfRule>
  </conditionalFormatting>
  <conditionalFormatting sqref="H229:I229">
    <cfRule type="expression" dxfId="1236" priority="102">
      <formula>MOD(ROW(),2)=0</formula>
    </cfRule>
  </conditionalFormatting>
  <conditionalFormatting sqref="K229:L229">
    <cfRule type="expression" dxfId="1235" priority="101">
      <formula>MOD(ROW(),2)=0</formula>
    </cfRule>
  </conditionalFormatting>
  <conditionalFormatting sqref="M229:V229">
    <cfRule type="expression" dxfId="1234" priority="99">
      <formula>MOD(ROW(),2)=0</formula>
    </cfRule>
  </conditionalFormatting>
  <conditionalFormatting sqref="O229:P229">
    <cfRule type="expression" dxfId="1233" priority="100">
      <formula>MOD(ROW(),2)=0</formula>
    </cfRule>
  </conditionalFormatting>
  <conditionalFormatting sqref="H230:I230">
    <cfRule type="expression" dxfId="1232" priority="98">
      <formula>MOD(ROW(),2)=0</formula>
    </cfRule>
  </conditionalFormatting>
  <conditionalFormatting sqref="K230:L230">
    <cfRule type="expression" dxfId="1231" priority="97">
      <formula>MOD(ROW(),2)=0</formula>
    </cfRule>
  </conditionalFormatting>
  <conditionalFormatting sqref="M230:V230">
    <cfRule type="expression" dxfId="1230" priority="95">
      <formula>MOD(ROW(),2)=0</formula>
    </cfRule>
  </conditionalFormatting>
  <conditionalFormatting sqref="O230:P230">
    <cfRule type="expression" dxfId="1229" priority="96">
      <formula>MOD(ROW(),2)=0</formula>
    </cfRule>
  </conditionalFormatting>
  <conditionalFormatting sqref="H231:I231">
    <cfRule type="expression" dxfId="1228" priority="94">
      <formula>MOD(ROW(),2)=0</formula>
    </cfRule>
  </conditionalFormatting>
  <conditionalFormatting sqref="K231:L231">
    <cfRule type="expression" dxfId="1227" priority="93">
      <formula>MOD(ROW(),2)=0</formula>
    </cfRule>
  </conditionalFormatting>
  <conditionalFormatting sqref="M231:V231">
    <cfRule type="expression" dxfId="1226" priority="91">
      <formula>MOD(ROW(),2)=0</formula>
    </cfRule>
  </conditionalFormatting>
  <conditionalFormatting sqref="O231:P231">
    <cfRule type="expression" dxfId="1225" priority="92">
      <formula>MOD(ROW(),2)=0</formula>
    </cfRule>
  </conditionalFormatting>
  <conditionalFormatting sqref="H232:I232">
    <cfRule type="expression" dxfId="1224" priority="90">
      <formula>MOD(ROW(),2)=0</formula>
    </cfRule>
  </conditionalFormatting>
  <conditionalFormatting sqref="K232:L232">
    <cfRule type="expression" dxfId="1223" priority="89">
      <formula>MOD(ROW(),2)=0</formula>
    </cfRule>
  </conditionalFormatting>
  <conditionalFormatting sqref="M232:V232">
    <cfRule type="expression" dxfId="1222" priority="87">
      <formula>MOD(ROW(),2)=0</formula>
    </cfRule>
  </conditionalFormatting>
  <conditionalFormatting sqref="O232:P232">
    <cfRule type="expression" dxfId="1221" priority="88">
      <formula>MOD(ROW(),2)=0</formula>
    </cfRule>
  </conditionalFormatting>
  <conditionalFormatting sqref="H233:I233">
    <cfRule type="expression" dxfId="1220" priority="86">
      <formula>MOD(ROW(),2)=0</formula>
    </cfRule>
  </conditionalFormatting>
  <conditionalFormatting sqref="K233:L233">
    <cfRule type="expression" dxfId="1219" priority="85">
      <formula>MOD(ROW(),2)=0</formula>
    </cfRule>
  </conditionalFormatting>
  <conditionalFormatting sqref="M233:V233">
    <cfRule type="expression" dxfId="1218" priority="83">
      <formula>MOD(ROW(),2)=0</formula>
    </cfRule>
  </conditionalFormatting>
  <conditionalFormatting sqref="O233:P233">
    <cfRule type="expression" dxfId="1217" priority="84">
      <formula>MOD(ROW(),2)=0</formula>
    </cfRule>
  </conditionalFormatting>
  <conditionalFormatting sqref="H234:I234">
    <cfRule type="expression" dxfId="1216" priority="82">
      <formula>MOD(ROW(),2)=0</formula>
    </cfRule>
  </conditionalFormatting>
  <conditionalFormatting sqref="K234:L234">
    <cfRule type="expression" dxfId="1215" priority="81">
      <formula>MOD(ROW(),2)=0</formula>
    </cfRule>
  </conditionalFormatting>
  <conditionalFormatting sqref="M234:V234">
    <cfRule type="expression" dxfId="1214" priority="79">
      <formula>MOD(ROW(),2)=0</formula>
    </cfRule>
  </conditionalFormatting>
  <conditionalFormatting sqref="O234:P234">
    <cfRule type="expression" dxfId="1213" priority="80">
      <formula>MOD(ROW(),2)=0</formula>
    </cfRule>
  </conditionalFormatting>
  <conditionalFormatting sqref="H235:I235">
    <cfRule type="expression" dxfId="1212" priority="78">
      <formula>MOD(ROW(),2)=0</formula>
    </cfRule>
  </conditionalFormatting>
  <conditionalFormatting sqref="K235:L235">
    <cfRule type="expression" dxfId="1211" priority="77">
      <formula>MOD(ROW(),2)=0</formula>
    </cfRule>
  </conditionalFormatting>
  <conditionalFormatting sqref="M235:V235">
    <cfRule type="expression" dxfId="1210" priority="75">
      <formula>MOD(ROW(),2)=0</formula>
    </cfRule>
  </conditionalFormatting>
  <conditionalFormatting sqref="O235:P235">
    <cfRule type="expression" dxfId="1209" priority="76">
      <formula>MOD(ROW(),2)=0</formula>
    </cfRule>
  </conditionalFormatting>
  <conditionalFormatting sqref="H236:I236">
    <cfRule type="expression" dxfId="1208" priority="74">
      <formula>MOD(ROW(),2)=0</formula>
    </cfRule>
  </conditionalFormatting>
  <conditionalFormatting sqref="K236:L236">
    <cfRule type="expression" dxfId="1207" priority="73">
      <formula>MOD(ROW(),2)=0</formula>
    </cfRule>
  </conditionalFormatting>
  <conditionalFormatting sqref="M236:V236">
    <cfRule type="expression" dxfId="1206" priority="71">
      <formula>MOD(ROW(),2)=0</formula>
    </cfRule>
  </conditionalFormatting>
  <conditionalFormatting sqref="O236:P236">
    <cfRule type="expression" dxfId="1205" priority="72">
      <formula>MOD(ROW(),2)=0</formula>
    </cfRule>
  </conditionalFormatting>
  <conditionalFormatting sqref="H237:I237">
    <cfRule type="expression" dxfId="1204" priority="70">
      <formula>MOD(ROW(),2)=0</formula>
    </cfRule>
  </conditionalFormatting>
  <conditionalFormatting sqref="K237:L237">
    <cfRule type="expression" dxfId="1203" priority="69">
      <formula>MOD(ROW(),2)=0</formula>
    </cfRule>
  </conditionalFormatting>
  <conditionalFormatting sqref="M237:V237">
    <cfRule type="expression" dxfId="1202" priority="67">
      <formula>MOD(ROW(),2)=0</formula>
    </cfRule>
  </conditionalFormatting>
  <conditionalFormatting sqref="O237:P237">
    <cfRule type="expression" dxfId="1201" priority="68">
      <formula>MOD(ROW(),2)=0</formula>
    </cfRule>
  </conditionalFormatting>
  <conditionalFormatting sqref="H238:I238">
    <cfRule type="expression" dxfId="1200" priority="66">
      <formula>MOD(ROW(),2)=0</formula>
    </cfRule>
  </conditionalFormatting>
  <conditionalFormatting sqref="K238:L238">
    <cfRule type="expression" dxfId="1199" priority="65">
      <formula>MOD(ROW(),2)=0</formula>
    </cfRule>
  </conditionalFormatting>
  <conditionalFormatting sqref="M238:V238">
    <cfRule type="expression" dxfId="1198" priority="63">
      <formula>MOD(ROW(),2)=0</formula>
    </cfRule>
  </conditionalFormatting>
  <conditionalFormatting sqref="O238:P238">
    <cfRule type="expression" dxfId="1197" priority="64">
      <formula>MOD(ROW(),2)=0</formula>
    </cfRule>
  </conditionalFormatting>
  <conditionalFormatting sqref="H239:I239">
    <cfRule type="expression" dxfId="1196" priority="62">
      <formula>MOD(ROW(),2)=0</formula>
    </cfRule>
  </conditionalFormatting>
  <conditionalFormatting sqref="K239:L239">
    <cfRule type="expression" dxfId="1195" priority="61">
      <formula>MOD(ROW(),2)=0</formula>
    </cfRule>
  </conditionalFormatting>
  <conditionalFormatting sqref="M239:V239">
    <cfRule type="expression" dxfId="1194" priority="59">
      <formula>MOD(ROW(),2)=0</formula>
    </cfRule>
  </conditionalFormatting>
  <conditionalFormatting sqref="O239:P239">
    <cfRule type="expression" dxfId="1193" priority="60">
      <formula>MOD(ROW(),2)=0</formula>
    </cfRule>
  </conditionalFormatting>
  <conditionalFormatting sqref="H240:I240">
    <cfRule type="expression" dxfId="1192" priority="58">
      <formula>MOD(ROW(),2)=0</formula>
    </cfRule>
  </conditionalFormatting>
  <conditionalFormatting sqref="K240:L240">
    <cfRule type="expression" dxfId="1191" priority="57">
      <formula>MOD(ROW(),2)=0</formula>
    </cfRule>
  </conditionalFormatting>
  <conditionalFormatting sqref="M240:V240">
    <cfRule type="expression" dxfId="1190" priority="55">
      <formula>MOD(ROW(),2)=0</formula>
    </cfRule>
  </conditionalFormatting>
  <conditionalFormatting sqref="O240:P240">
    <cfRule type="expression" dxfId="1189" priority="56">
      <formula>MOD(ROW(),2)=0</formula>
    </cfRule>
  </conditionalFormatting>
  <conditionalFormatting sqref="H241:I241">
    <cfRule type="expression" dxfId="1188" priority="54">
      <formula>MOD(ROW(),2)=0</formula>
    </cfRule>
  </conditionalFormatting>
  <conditionalFormatting sqref="K241:L241">
    <cfRule type="expression" dxfId="1187" priority="53">
      <formula>MOD(ROW(),2)=0</formula>
    </cfRule>
  </conditionalFormatting>
  <conditionalFormatting sqref="M241:V241">
    <cfRule type="expression" dxfId="1186" priority="51">
      <formula>MOD(ROW(),2)=0</formula>
    </cfRule>
  </conditionalFormatting>
  <conditionalFormatting sqref="O241:P241">
    <cfRule type="expression" dxfId="1185" priority="52">
      <formula>MOD(ROW(),2)=0</formula>
    </cfRule>
  </conditionalFormatting>
  <conditionalFormatting sqref="H242:I242">
    <cfRule type="expression" dxfId="1184" priority="50">
      <formula>MOD(ROW(),2)=0</formula>
    </cfRule>
  </conditionalFormatting>
  <conditionalFormatting sqref="K242:L242">
    <cfRule type="expression" dxfId="1183" priority="49">
      <formula>MOD(ROW(),2)=0</formula>
    </cfRule>
  </conditionalFormatting>
  <conditionalFormatting sqref="M242:V242">
    <cfRule type="expression" dxfId="1182" priority="47">
      <formula>MOD(ROW(),2)=0</formula>
    </cfRule>
  </conditionalFormatting>
  <conditionalFormatting sqref="O242:P242">
    <cfRule type="expression" dxfId="1181" priority="48">
      <formula>MOD(ROW(),2)=0</formula>
    </cfRule>
  </conditionalFormatting>
  <conditionalFormatting sqref="H243:I243">
    <cfRule type="expression" dxfId="1180" priority="46">
      <formula>MOD(ROW(),2)=0</formula>
    </cfRule>
  </conditionalFormatting>
  <conditionalFormatting sqref="K243:L243">
    <cfRule type="expression" dxfId="1179" priority="45">
      <formula>MOD(ROW(),2)=0</formula>
    </cfRule>
  </conditionalFormatting>
  <conditionalFormatting sqref="M243:V243">
    <cfRule type="expression" dxfId="1178" priority="43">
      <formula>MOD(ROW(),2)=0</formula>
    </cfRule>
  </conditionalFormatting>
  <conditionalFormatting sqref="O243:P243">
    <cfRule type="expression" dxfId="1177" priority="44">
      <formula>MOD(ROW(),2)=0</formula>
    </cfRule>
  </conditionalFormatting>
  <conditionalFormatting sqref="H244:I244">
    <cfRule type="expression" dxfId="1176" priority="42">
      <formula>MOD(ROW(),2)=0</formula>
    </cfRule>
  </conditionalFormatting>
  <conditionalFormatting sqref="K244:L244">
    <cfRule type="expression" dxfId="1175" priority="41">
      <formula>MOD(ROW(),2)=0</formula>
    </cfRule>
  </conditionalFormatting>
  <conditionalFormatting sqref="M244:V244">
    <cfRule type="expression" dxfId="1174" priority="39">
      <formula>MOD(ROW(),2)=0</formula>
    </cfRule>
  </conditionalFormatting>
  <conditionalFormatting sqref="O244:P244">
    <cfRule type="expression" dxfId="1173" priority="40">
      <formula>MOD(ROW(),2)=0</formula>
    </cfRule>
  </conditionalFormatting>
  <conditionalFormatting sqref="H245:I245">
    <cfRule type="expression" dxfId="1172" priority="38">
      <formula>MOD(ROW(),2)=0</formula>
    </cfRule>
  </conditionalFormatting>
  <conditionalFormatting sqref="K245:L245">
    <cfRule type="expression" dxfId="1171" priority="37">
      <formula>MOD(ROW(),2)=0</formula>
    </cfRule>
  </conditionalFormatting>
  <conditionalFormatting sqref="M245:V245">
    <cfRule type="expression" dxfId="1170" priority="35">
      <formula>MOD(ROW(),2)=0</formula>
    </cfRule>
  </conditionalFormatting>
  <conditionalFormatting sqref="O245:P245">
    <cfRule type="expression" dxfId="1169" priority="36">
      <formula>MOD(ROW(),2)=0</formula>
    </cfRule>
  </conditionalFormatting>
  <conditionalFormatting sqref="H246:I246">
    <cfRule type="expression" dxfId="1168" priority="34">
      <formula>MOD(ROW(),2)=0</formula>
    </cfRule>
  </conditionalFormatting>
  <conditionalFormatting sqref="K246:L246">
    <cfRule type="expression" dxfId="1167" priority="33">
      <formula>MOD(ROW(),2)=0</formula>
    </cfRule>
  </conditionalFormatting>
  <conditionalFormatting sqref="M246:V246">
    <cfRule type="expression" dxfId="1166" priority="31">
      <formula>MOD(ROW(),2)=0</formula>
    </cfRule>
  </conditionalFormatting>
  <conditionalFormatting sqref="O246:P246">
    <cfRule type="expression" dxfId="1165" priority="32">
      <formula>MOD(ROW(),2)=0</formula>
    </cfRule>
  </conditionalFormatting>
  <conditionalFormatting sqref="H247:I247">
    <cfRule type="expression" dxfId="1164" priority="30">
      <formula>MOD(ROW(),2)=0</formula>
    </cfRule>
  </conditionalFormatting>
  <conditionalFormatting sqref="O247:P247">
    <cfRule type="expression" dxfId="1163" priority="28">
      <formula>MOD(ROW(),2)=0</formula>
    </cfRule>
  </conditionalFormatting>
  <conditionalFormatting sqref="H248:I248">
    <cfRule type="expression" dxfId="1162" priority="26">
      <formula>MOD(ROW(),2)=0</formula>
    </cfRule>
  </conditionalFormatting>
  <conditionalFormatting sqref="K248:L248">
    <cfRule type="expression" dxfId="1161" priority="25">
      <formula>MOD(ROW(),2)=0</formula>
    </cfRule>
  </conditionalFormatting>
  <conditionalFormatting sqref="M248:V248">
    <cfRule type="expression" dxfId="1160" priority="23">
      <formula>MOD(ROW(),2)=0</formula>
    </cfRule>
  </conditionalFormatting>
  <conditionalFormatting sqref="O248:P248">
    <cfRule type="expression" dxfId="1159" priority="24">
      <formula>MOD(ROW(),2)=0</formula>
    </cfRule>
  </conditionalFormatting>
  <conditionalFormatting sqref="A60:B60">
    <cfRule type="expression" dxfId="1158" priority="22">
      <formula>MOD(ROW(),2)=0</formula>
    </cfRule>
  </conditionalFormatting>
  <conditionalFormatting sqref="A157:D157 F157:I157">
    <cfRule type="expression" dxfId="1157" priority="14">
      <formula>MOD(ROW(),2)=0</formula>
    </cfRule>
  </conditionalFormatting>
  <conditionalFormatting sqref="K157:L157">
    <cfRule type="expression" dxfId="1156" priority="16">
      <formula>MOD(ROW(),2)=0</formula>
    </cfRule>
  </conditionalFormatting>
  <conditionalFormatting sqref="K157:V157">
    <cfRule type="expression" dxfId="1155" priority="13">
      <formula>MOD(ROW(),2)=0</formula>
    </cfRule>
  </conditionalFormatting>
  <conditionalFormatting sqref="O157:P157">
    <cfRule type="expression" dxfId="1154" priority="15">
      <formula>MOD(ROW(),2)=0</formula>
    </cfRule>
  </conditionalFormatting>
  <conditionalFormatting sqref="E108:E145">
    <cfRule type="expression" dxfId="1153" priority="7">
      <formula>MOD(ROW(),2)=0</formula>
    </cfRule>
  </conditionalFormatting>
  <conditionalFormatting sqref="E17">
    <cfRule type="expression" dxfId="1152" priority="11">
      <formula>MOD(ROW(),2)=0</formula>
    </cfRule>
  </conditionalFormatting>
  <conditionalFormatting sqref="E18:E55">
    <cfRule type="expression" dxfId="1151" priority="10">
      <formula>MOD(ROW(),2)=0</formula>
    </cfRule>
  </conditionalFormatting>
  <conditionalFormatting sqref="E57:E67">
    <cfRule type="expression" dxfId="1150" priority="9">
      <formula>MOD(ROW(),2)=0</formula>
    </cfRule>
  </conditionalFormatting>
  <conditionalFormatting sqref="E69:E106">
    <cfRule type="expression" dxfId="1149" priority="8">
      <formula>MOD(ROW(),2)=0</formula>
    </cfRule>
  </conditionalFormatting>
  <conditionalFormatting sqref="E147:E155">
    <cfRule type="expression" dxfId="1148" priority="6">
      <formula>MOD(ROW(),2)=0</formula>
    </cfRule>
  </conditionalFormatting>
  <conditionalFormatting sqref="E157">
    <cfRule type="expression" dxfId="1147" priority="5">
      <formula>MOD(ROW(),2)=0</formula>
    </cfRule>
  </conditionalFormatting>
  <conditionalFormatting sqref="E159:E200">
    <cfRule type="expression" dxfId="1146" priority="4">
      <formula>MOD(ROW(),2)=0</formula>
    </cfRule>
  </conditionalFormatting>
  <conditionalFormatting sqref="E202:E205">
    <cfRule type="expression" dxfId="1145" priority="3">
      <formula>MOD(ROW(),2)=0</formula>
    </cfRule>
  </conditionalFormatting>
  <conditionalFormatting sqref="E207:E248">
    <cfRule type="expression" dxfId="1144" priority="2">
      <formula>MOD(ROW(),2)=0</formula>
    </cfRule>
  </conditionalFormatting>
  <conditionalFormatting sqref="E261:E266">
    <cfRule type="expression" dxfId="1143" priority="1">
      <formula>MOD(ROW(),2)=0</formula>
    </cfRule>
  </conditionalFormatting>
  <dataValidations count="31">
    <dataValidation type="list" allowBlank="1" showInputMessage="1" showErrorMessage="1" sqref="K20:K21 K25:K28 K115:K118 K171:K182 K71:K72 K76:K79 K110:K111 K219:K230 K61:K65">
      <formula1>ROTENR2R3R5D18</formula1>
    </dataValidation>
    <dataValidation type="list" allowBlank="1" showInputMessage="1" showErrorMessage="1" sqref="K192:K195 K30:K31 K45:K47 K36:K38 K126:K128 K81:K82 K165:K167 K183:K185 K23:K24 K96:K98 K87:K89 K74:K75 K113:K114 K120:K121 K135:K137 K240:K243 K213:K215 K231:K233 K151:K152 K154:K156">
      <formula1>ROTENR2R3R5D24</formula1>
    </dataValidation>
    <dataValidation type="list" allowBlank="1" showInputMessage="1" showErrorMessage="1" sqref="K29 K32:K35 K44 K134 K112 K188:K191 K80 K83:K86 K95 K22 K73 K119 K122:K125 K236:K239 K147:K150 K153 K66:K67 K157">
      <formula1>ROTENR2R3R5D20</formula1>
    </dataValidation>
    <dataValidation type="list" allowBlank="1" showInputMessage="1" showErrorMessage="1" sqref="K48:K49 K129:K130 K168:K170 K90:K91 K99:K100 K186:K187 K196:K200 K138:K139 K216:K218 K234:K235 K244:K248 K39:K40">
      <formula1>ROTENR2R3R5D32</formula1>
    </dataValidation>
    <dataValidation type="list" allowBlank="1" showInputMessage="1" showErrorMessage="1" sqref="K41:K43 K140:K145 K101:K106 K92:K94 K131:K133 K50:K60">
      <formula1>rotenr2r3r5d40</formula1>
    </dataValidation>
    <dataValidation type="list" allowBlank="1" showInputMessage="1" showErrorMessage="1" sqref="K202:K205 K159:K164 K207:K212">
      <formula1>BURGMANN14</formula1>
    </dataValidation>
    <dataValidation type="list" allowBlank="1" showInputMessage="1" showErrorMessage="1" sqref="M202:M205 M83:M85 M32:M34 M115:M117 M159:M164 M69:M70 M76:M78 M25:M27 M122:M124 M108:M109 M207:M212 M147:M149 M57:M58 M16:M19 M63:M67 M157">
      <formula1>PG19RIGA1</formula1>
    </dataValidation>
    <dataValidation type="list" allowBlank="1" showInputMessage="1" showErrorMessage="1" sqref="M71:M72 M171:M172 M110:M111 M20:M21 M219:M220 M61:M62">
      <formula1>PG19RIGA2</formula1>
    </dataValidation>
    <dataValidation type="list" allowBlank="1" showInputMessage="1" showErrorMessage="1" sqref="M165:M167 M35:M37 M44:M49 M176:M177 M180:M182 M188:M193 M28:M29 M79:M80 M125:M127 M134:M139 M118:M119 M86:M88 M95:M100 M213:M215 M224:M225 M228:M230 M236:M241 M150:M156">
      <formula1>PG19RIGA3</formula1>
    </dataValidation>
    <dataValidation type="list" allowBlank="1" showInputMessage="1" showErrorMessage="1" sqref="M22:M24 M173:M175 M112:M114 M73:M75 M221:M223">
      <formula1>PG19RIGA5</formula1>
    </dataValidation>
    <dataValidation type="list" allowBlank="1" showInputMessage="1" showErrorMessage="1" sqref="M30:M31 M168:M170 M50:M52 M178:M179 M183:M184 M194:M196 M89:M91 M120:M121 M140:M142 M128:M130 M81:M82 M101:M103 M216:M218 M226:M227 M231:M232 M242:M244 M57:M58 M38:M40">
      <formula1>PG19RIGA6</formula1>
    </dataValidation>
    <dataValidation type="list" allowBlank="1" showInputMessage="1" showErrorMessage="1" sqref="M41:M43 M143:M145 M185:M187 M197:M200 M245:M248 M131:M133 M104:M106 M92:M94 M233:M235 M53:M60">
      <formula1>PG19RIGA7</formula1>
    </dataValidation>
    <dataValidation type="list" allowBlank="1" showInputMessage="1" showErrorMessage="1" sqref="O159:O164 O202:O205 O207:O212 O69:O70 S69:S70 O108:O109 S159:S164 S202:S205 S108:S109 S207:S212 S57:S58 S16:S19 O57:O58 O16:O19">
      <formula1>SIZE71</formula1>
    </dataValidation>
    <dataValidation type="list" allowBlank="1" showInputMessage="1" showErrorMessage="1" sqref="O188:O191 O44 S76:S80 O32:O35 S25:S29 O20:O22 O95 O83:O86 S44 S32:S35 S115:S119 O71:O73 O76:O80 O25:O29 S95 S83:S86 O134 O122:O125 O110:O112 S188:S191 O115:O119 S171:S182 S71:S73 O171:O182 S134 S122:S125 S110:S112 O236:O239 O219:O230 S20:S22 S236:S239 S219:S230 O147:O150 S147:S150 O153 S153 S61:S67 O61:O67 O157 S157">
      <formula1>SIZE80</formula1>
    </dataValidation>
    <dataValidation type="list" allowBlank="1" showInputMessage="1" showErrorMessage="1" sqref="O30:O31 O36:O38 O45:O47 O183:O185 S183:S185 S192:S195 S30:S31 S36:S38 S45:S47 O81:O82 O87:O89 O96:O98 S81:S82 S87:S89 S96:S98 O120:O121 O126:O128 O135:O137 S126:S128 S135:S137 S113:S114 O231:O233 O240:O243 O213:O215 S23:S24 O23:O24 O74:O75 O192:O195 O113:O114 S74:S75 O165:O167 S165:S167 S120:S121 S231:S233 S240:S243 S213:S215 O151:O152 S151:S152 S154:S156 O154:O156">
      <formula1>SIZE90</formula1>
    </dataValidation>
    <dataValidation type="list" allowBlank="1" showInputMessage="1" showErrorMessage="1" sqref="O48:O49 O168:O170 O186:O187 O196:O200 O216:O218 O234:O235 S48:S49 O99:O100 O90:O91 S99:S100 S90:S91 O138:O139 O129:O130 S168:S170 S186:S187 S196:S200 O244:O248 S138:S139 S129:S130 S216:S218 S234:S235 S244:S248 S57:S58 S39:S40 O57:O58 O39:O40">
      <formula1>SIZE112</formula1>
    </dataValidation>
    <dataValidation type="list" allowBlank="1" showInputMessage="1" showErrorMessage="1" sqref="O41:O43 O131:O133 S140:S145 S41:S43 O101:O106 O92:O94 S101:S106 S92:S94 S131:S133 O140:O145 S50:S60 O50:O60">
      <formula1>SIZE132</formula1>
    </dataValidation>
    <dataValidation type="list" allowBlank="1" showInputMessage="1" showErrorMessage="1" sqref="Q25:Q27 Q69:Q70 Q202:Q204 Q76:Q78 Q115:Q117 Q159:Q161 Q108:Q109 Q207:Q209 Q57:Q58 Q16:Q19 Q63:Q65">
      <formula1>GHISAR5</formula1>
    </dataValidation>
    <dataValidation type="list" allowBlank="1" showInputMessage="1" showErrorMessage="1" sqref="Q28:Q29 Q171:Q172 Q118:Q119 Q176:Q177 Q79:Q80 Q20:Q21 Q110:Q111 Q71:Q72 Q219:Q220 Q224:Q225 Q61:Q62">
      <formula1>GHISAR6</formula1>
    </dataValidation>
    <dataValidation type="list" allowBlank="1" showInputMessage="1" showErrorMessage="1" sqref="Q30:Q31 Q173:Q175 Q120:Q121 Q178:Q179 Q81:Q82 Q22:Q24 Q112:Q114 Q73:Q75 Q221:Q223 Q226:Q227">
      <formula1>GHISAR7</formula1>
    </dataValidation>
    <dataValidation type="list" allowBlank="1" showInputMessage="1" showErrorMessage="1" sqref="Q32:Q34 Q83:Q85 Q122:Q124 Q162:Q164 Q205 Q210:Q212 Q147:Q149 Q66:Q67 Q157">
      <formula1>BRONZOR8</formula1>
    </dataValidation>
    <dataValidation type="list" allowBlank="1" showInputMessage="1" showErrorMessage="1" sqref="Q86:Q88 Q35:Q37 Q180:Q182 Q125:Q127 Q228:Q230 Q150:Q152">
      <formula1>BRONZOR9</formula1>
    </dataValidation>
    <dataValidation type="list" allowBlank="1" showInputMessage="1" showErrorMessage="1" sqref="Q183:Q184 Q128:Q130 Q89:Q91 Q231:Q232 Q57:Q58 Q42 Q38 Q40">
      <formula1>GHBRR10</formula1>
    </dataValidation>
    <dataValidation type="list" allowBlank="1" showInputMessage="1" showErrorMessage="1" sqref="Q95:Q98 Q134:Q137 Q188:Q191 Q44:Q47 Q236:Q239 Q153:Q156">
      <formula1>BRONZOR12</formula1>
    </dataValidation>
    <dataValidation type="list" allowBlank="1" showInputMessage="1" showErrorMessage="1" sqref="Q131:Q133 Q41:Q43 Q92:Q94 Q185:Q187 Q233:Q235">
      <formula1>BRONZOR11</formula1>
    </dataValidation>
    <dataValidation type="list" allowBlank="1" showInputMessage="1" showErrorMessage="1" sqref="Q48:Q49 Q192:Q193 Q138:Q139 Q99:Q100 Q240:Q241">
      <formula1>BRONZOR13</formula1>
    </dataValidation>
    <dataValidation type="list" allowBlank="1" showInputMessage="1" showErrorMessage="1" sqref="Q50:Q52 Q101:Q103 Q140:Q142 Q194:Q196 Q242:Q244">
      <formula1>BRONZOR14</formula1>
    </dataValidation>
    <dataValidation type="list" allowBlank="1" showInputMessage="1" showErrorMessage="1" sqref="Q143:Q145 Q245:Q248 Q104:Q106 Q197:Q200 Q53:Q60">
      <formula1>BRONZOR15</formula1>
    </dataValidation>
    <dataValidation type="list" allowBlank="1" showInputMessage="1" showErrorMessage="1" sqref="Q165:Q167 Q213:Q215">
      <formula1>BRONZOR17</formula1>
    </dataValidation>
    <dataValidation type="list" allowBlank="1" showInputMessage="1" showErrorMessage="1" sqref="Q168:Q170 Q216:Q218">
      <formula1>BRONZOR22</formula1>
    </dataValidation>
    <dataValidation type="list" allowBlank="1" showInputMessage="1" showErrorMessage="1" sqref="K108:K109 K69:K70">
      <formula1>nrtest</formula1>
    </dataValidation>
  </dataValidations>
  <hyperlinks>
    <hyperlink ref="H5" location="indice!A1" display="INDICE"/>
    <hyperlink ref="H6" location="A121" display="KIT AGGIUNTIVI"/>
    <hyperlink ref="I6" location="A121" display="ADDITIONAL KIT"/>
    <hyperlink ref="I255" location="A1" display="TORNA SU"/>
    <hyperlink ref="I256" location="A1" display="BACK TO TOP"/>
  </hyperlinks>
  <pageMargins left="0.75" right="0.75" top="1" bottom="1" header="0.5" footer="0.5"/>
  <pageSetup paperSize="9" orientation="portrait" horizontalDpi="4294967292" verticalDpi="4294967292" r:id="rId1"/>
  <headerFooter alignWithMargins="0"/>
  <ignoredErrors>
    <ignoredError sqref="L20:V38 L69:V106 L108:V145 L147:V153 L155:V155 L154:M154 O154:V154 L159:V182 L184:V195 L183:P183 R183:V183 L197:V198 L196:P196 R196:V196 L200:P200 L199 R199:V200 N199:P199 L45:V55 L39:Q44 L202:V205 L207:V248 L57:V58 L16:V17 L61:V67 L157:V157" unlockedFormula="1"/>
    <ignoredError sqref="N154 T39:V39 R39 R40:V44" formula="1" unlockedFormula="1"/>
    <ignoredError sqref="S39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tenute!$D$21:$D$25</xm:f>
          </x14:formula1>
          <xm:sqref>K16:K19 K57:K58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61"/>
  <sheetViews>
    <sheetView zoomScaleNormal="100" zoomScalePageLayoutView="120" workbookViewId="0">
      <selection activeCell="A3" sqref="A3:A4"/>
    </sheetView>
  </sheetViews>
  <sheetFormatPr defaultColWidth="8.85546875" defaultRowHeight="14.25" customHeight="1" x14ac:dyDescent="0.2"/>
  <cols>
    <col min="1" max="1" width="18" style="1" customWidth="1"/>
    <col min="2" max="2" width="29.85546875" style="1" bestFit="1" customWidth="1"/>
    <col min="3" max="4" width="5.85546875" style="1" bestFit="1" customWidth="1"/>
    <col min="5" max="5" width="9.140625" style="48" customWidth="1"/>
    <col min="6" max="6" width="17.140625" style="48" customWidth="1"/>
    <col min="7" max="8" width="17.42578125" style="48" customWidth="1"/>
    <col min="9" max="9" width="20.140625" style="19" customWidth="1"/>
    <col min="10" max="10" width="1" style="1" customWidth="1"/>
    <col min="11" max="11" width="18" style="1" bestFit="1" customWidth="1"/>
    <col min="12" max="13" width="12" style="1" customWidth="1"/>
    <col min="14" max="14" width="11.85546875" style="1" customWidth="1"/>
    <col min="15" max="15" width="7.140625" style="1" bestFit="1" customWidth="1"/>
    <col min="16" max="16" width="12.42578125" style="1" customWidth="1"/>
    <col min="17" max="17" width="17.140625" style="1" customWidth="1"/>
    <col min="18" max="18" width="8" style="1" customWidth="1"/>
    <col min="19" max="19" width="17.140625" style="1" bestFit="1" customWidth="1"/>
    <col min="20" max="20" width="12.140625" style="1" customWidth="1"/>
    <col min="21" max="21" width="17.42578125" style="1" customWidth="1"/>
    <col min="22" max="22" width="12.140625" style="1" customWidth="1"/>
    <col min="23" max="16384" width="8.85546875" style="1"/>
  </cols>
  <sheetData>
    <row r="1" spans="1:22" ht="14.25" customHeight="1" x14ac:dyDescent="0.2">
      <c r="A1" s="316" t="s">
        <v>8513</v>
      </c>
      <c r="B1" s="316"/>
      <c r="C1" s="316"/>
      <c r="D1" s="316"/>
      <c r="E1" s="316"/>
      <c r="F1" s="316"/>
      <c r="G1" s="316"/>
      <c r="H1" s="316"/>
      <c r="I1" s="316"/>
    </row>
    <row r="2" spans="1:22" ht="14.25" customHeight="1" x14ac:dyDescent="0.2">
      <c r="A2" s="316" t="s">
        <v>8514</v>
      </c>
      <c r="B2" s="316"/>
      <c r="C2" s="316"/>
      <c r="D2" s="316"/>
      <c r="E2" s="316"/>
      <c r="F2" s="316"/>
      <c r="G2" s="316"/>
      <c r="H2" s="316"/>
      <c r="I2" s="316"/>
    </row>
    <row r="3" spans="1:22" ht="14.25" customHeight="1" x14ac:dyDescent="0.2">
      <c r="A3" s="301" t="s">
        <v>6602</v>
      </c>
      <c r="B3" s="75"/>
      <c r="C3" s="75"/>
      <c r="D3" s="75"/>
      <c r="E3" s="75"/>
      <c r="F3" s="75"/>
      <c r="G3" s="75"/>
      <c r="H3" s="75"/>
      <c r="I3" s="75"/>
      <c r="J3" s="1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</row>
    <row r="4" spans="1:22" ht="14.25" customHeight="1" x14ac:dyDescent="0.2">
      <c r="A4" s="292"/>
      <c r="B4" s="75"/>
      <c r="C4" s="75"/>
      <c r="D4" s="75"/>
      <c r="E4" s="75"/>
      <c r="F4" s="75"/>
      <c r="G4" s="75"/>
      <c r="H4" s="75"/>
      <c r="I4" s="75"/>
      <c r="J4" s="1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</row>
    <row r="5" spans="1:22" s="41" customFormat="1" ht="14.25" customHeight="1" x14ac:dyDescent="0.2">
      <c r="A5" s="168" t="s">
        <v>98</v>
      </c>
      <c r="B5" s="168"/>
      <c r="C5" s="168"/>
      <c r="D5" s="168"/>
      <c r="E5" s="168"/>
      <c r="F5" s="168"/>
      <c r="G5" s="168"/>
      <c r="H5" s="182" t="s">
        <v>2224</v>
      </c>
      <c r="I5" s="159"/>
      <c r="J5" s="168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</row>
    <row r="6" spans="1:22" s="41" customFormat="1" ht="14.25" customHeight="1" x14ac:dyDescent="0.2">
      <c r="A6" s="168" t="s">
        <v>62</v>
      </c>
      <c r="B6" s="168"/>
      <c r="C6" s="168"/>
      <c r="D6" s="168"/>
      <c r="E6" s="168"/>
      <c r="F6" s="168"/>
      <c r="G6" s="168"/>
      <c r="H6" s="162"/>
      <c r="I6" s="159"/>
      <c r="J6" s="168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</row>
    <row r="7" spans="1:22" s="41" customFormat="1" ht="14.25" customHeight="1" x14ac:dyDescent="0.2">
      <c r="A7" s="155" t="s">
        <v>4082</v>
      </c>
      <c r="B7" s="155" t="s">
        <v>4079</v>
      </c>
      <c r="C7" s="173"/>
      <c r="D7" s="173"/>
      <c r="E7" s="173"/>
      <c r="F7" s="173"/>
      <c r="G7" s="173"/>
      <c r="H7" s="162"/>
      <c r="I7" s="163"/>
      <c r="J7" s="186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</row>
    <row r="8" spans="1:22" s="41" customFormat="1" ht="14.25" customHeight="1" x14ac:dyDescent="0.2">
      <c r="A8" s="162" t="s">
        <v>4091</v>
      </c>
      <c r="B8" s="162" t="s">
        <v>4092</v>
      </c>
      <c r="C8" s="173"/>
      <c r="D8" s="173"/>
      <c r="E8" s="173"/>
      <c r="F8" s="173"/>
      <c r="G8" s="173"/>
      <c r="H8" s="173" t="s">
        <v>2223</v>
      </c>
      <c r="I8" s="156">
        <f>IF(indice!$C$25="",indice!$D$7,indice!$C$25)</f>
        <v>0</v>
      </c>
      <c r="J8" s="186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65" t="s">
        <v>2223</v>
      </c>
      <c r="V8" s="166">
        <f>$I$8</f>
        <v>0</v>
      </c>
    </row>
    <row r="9" spans="1:22" s="41" customFormat="1" ht="14.25" customHeight="1" x14ac:dyDescent="0.2">
      <c r="A9" s="173" t="s">
        <v>4083</v>
      </c>
      <c r="B9" s="168" t="s">
        <v>4098</v>
      </c>
      <c r="C9" s="173"/>
      <c r="D9" s="173"/>
      <c r="E9" s="173"/>
      <c r="F9" s="173"/>
      <c r="G9" s="173"/>
      <c r="H9" s="173" t="s">
        <v>2230</v>
      </c>
      <c r="I9" s="156">
        <f>indice!$E$10</f>
        <v>0</v>
      </c>
      <c r="J9" s="16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90"/>
      <c r="V9" s="190"/>
    </row>
    <row r="10" spans="1:22" s="41" customFormat="1" ht="14.25" customHeight="1" x14ac:dyDescent="0.2">
      <c r="A10" s="155" t="s">
        <v>4089</v>
      </c>
      <c r="B10" s="155" t="s">
        <v>4090</v>
      </c>
      <c r="C10" s="173"/>
      <c r="D10" s="173"/>
      <c r="E10" s="173"/>
      <c r="F10" s="173"/>
      <c r="G10" s="173"/>
      <c r="H10" s="173" t="s">
        <v>2230</v>
      </c>
      <c r="I10" s="156">
        <f>indice!$F$10</f>
        <v>0</v>
      </c>
      <c r="J10" s="16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90"/>
      <c r="V10" s="190"/>
    </row>
    <row r="11" spans="1:22" s="41" customFormat="1" ht="14.25" customHeight="1" x14ac:dyDescent="0.2">
      <c r="A11" s="55" t="s">
        <v>137</v>
      </c>
      <c r="B11" s="55" t="s">
        <v>4080</v>
      </c>
      <c r="C11" s="288" t="s">
        <v>141</v>
      </c>
      <c r="D11" s="288"/>
      <c r="E11" s="55" t="s">
        <v>143</v>
      </c>
      <c r="F11" s="67" t="s">
        <v>145</v>
      </c>
      <c r="G11" s="67" t="s">
        <v>2223</v>
      </c>
      <c r="H11" s="67" t="s">
        <v>148</v>
      </c>
      <c r="I11" s="68" t="s">
        <v>150</v>
      </c>
      <c r="K11" s="68" t="s">
        <v>3564</v>
      </c>
      <c r="L11" s="68"/>
      <c r="M11" s="68" t="s">
        <v>4534</v>
      </c>
      <c r="N11" s="68"/>
      <c r="O11" s="68" t="s">
        <v>3567</v>
      </c>
      <c r="P11" s="68"/>
      <c r="Q11" s="68" t="s">
        <v>3568</v>
      </c>
      <c r="R11" s="68"/>
      <c r="S11" s="68" t="s">
        <v>3571</v>
      </c>
      <c r="T11" s="68"/>
      <c r="U11" s="68" t="s">
        <v>143</v>
      </c>
      <c r="V11" s="68" t="s">
        <v>148</v>
      </c>
    </row>
    <row r="12" spans="1:22" s="41" customFormat="1" ht="14.25" customHeight="1" x14ac:dyDescent="0.2">
      <c r="A12" s="56" t="s">
        <v>138</v>
      </c>
      <c r="B12" s="56" t="s">
        <v>4078</v>
      </c>
      <c r="C12" s="290" t="s">
        <v>142</v>
      </c>
      <c r="D12" s="290"/>
      <c r="E12" s="56" t="s">
        <v>144</v>
      </c>
      <c r="F12" s="69" t="s">
        <v>146</v>
      </c>
      <c r="G12" s="69" t="s">
        <v>147</v>
      </c>
      <c r="H12" s="69" t="s">
        <v>149</v>
      </c>
      <c r="I12" s="70" t="s">
        <v>151</v>
      </c>
      <c r="K12" s="70" t="s">
        <v>3565</v>
      </c>
      <c r="L12" s="70"/>
      <c r="M12" s="70" t="s">
        <v>3566</v>
      </c>
      <c r="N12" s="70"/>
      <c r="O12" s="70" t="s">
        <v>3567</v>
      </c>
      <c r="P12" s="70"/>
      <c r="Q12" s="70" t="s">
        <v>3569</v>
      </c>
      <c r="R12" s="70"/>
      <c r="S12" s="70" t="s">
        <v>3570</v>
      </c>
      <c r="T12" s="70"/>
      <c r="U12" s="70" t="s">
        <v>165</v>
      </c>
      <c r="V12" s="70" t="s">
        <v>149</v>
      </c>
    </row>
    <row r="13" spans="1:22" s="25" customFormat="1" ht="14.25" customHeight="1" x14ac:dyDescent="0.2">
      <c r="A13" s="24"/>
      <c r="B13" s="24"/>
      <c r="C13" s="24" t="s">
        <v>159</v>
      </c>
      <c r="D13" s="22" t="s">
        <v>0</v>
      </c>
      <c r="E13" s="24" t="s">
        <v>15</v>
      </c>
      <c r="F13" s="24"/>
      <c r="G13" s="24"/>
      <c r="H13" s="24" t="str">
        <f>E13</f>
        <v>€</v>
      </c>
      <c r="I13" s="24">
        <f>$I$9</f>
        <v>0</v>
      </c>
    </row>
    <row r="14" spans="1:22" s="25" customFormat="1" ht="14.25" customHeight="1" x14ac:dyDescent="0.2">
      <c r="A14" s="22">
        <v>62210021000</v>
      </c>
      <c r="B14" s="22" t="s">
        <v>247</v>
      </c>
      <c r="C14" s="22">
        <v>0.33</v>
      </c>
      <c r="D14" s="22">
        <v>0.45</v>
      </c>
      <c r="E14" s="36">
        <v>345.35</v>
      </c>
      <c r="F14" s="35"/>
      <c r="G14" s="36">
        <f t="shared" ref="G14:G32" si="0">IF(F14="",IF($I$8="","",$I$8),F14)</f>
        <v>0</v>
      </c>
      <c r="H14" s="36">
        <f t="shared" ref="H14:H32" si="1">ROUND(E14*(G14),2)</f>
        <v>0</v>
      </c>
      <c r="I14" s="24">
        <f>H14*$I$10</f>
        <v>0</v>
      </c>
      <c r="J14" s="202"/>
      <c r="K14" s="26"/>
      <c r="L14" s="26">
        <f>IFERROR((VLOOKUP(K14,tenute!D:E,2,FALSE)),0)</f>
        <v>0</v>
      </c>
      <c r="M14" s="26"/>
      <c r="N14" s="26">
        <f>IFERROR((VLOOKUP(M14,guarnizioni!G:H,2,FALSE)),0)</f>
        <v>0</v>
      </c>
      <c r="O14" s="26"/>
      <c r="P14" s="26">
        <f>IFERROR((VLOOKUP(O14,'IP55'!A:B,2,FALSE)),0)</f>
        <v>0</v>
      </c>
      <c r="Q14" s="26"/>
      <c r="R14" s="26"/>
      <c r="S14" s="26"/>
      <c r="T14" s="26">
        <f>IFERROR((VLOOKUP(S14,'IP55'!A:C,3,FALSE)),0)</f>
        <v>0</v>
      </c>
      <c r="U14" s="26">
        <f t="shared" ref="U14:U32" si="2">E14+L14+N14+P14+R14+T14</f>
        <v>345.35</v>
      </c>
      <c r="V14" s="26">
        <f>U14*$I$8</f>
        <v>0</v>
      </c>
    </row>
    <row r="15" spans="1:22" s="25" customFormat="1" ht="14.25" customHeight="1" x14ac:dyDescent="0.2">
      <c r="A15" s="22">
        <v>62210031000</v>
      </c>
      <c r="B15" s="22" t="s">
        <v>248</v>
      </c>
      <c r="C15" s="22">
        <v>0.45</v>
      </c>
      <c r="D15" s="22">
        <v>0.6</v>
      </c>
      <c r="E15" s="36">
        <v>369.99</v>
      </c>
      <c r="F15" s="35"/>
      <c r="G15" s="36">
        <f t="shared" si="0"/>
        <v>0</v>
      </c>
      <c r="H15" s="36">
        <f t="shared" si="1"/>
        <v>0</v>
      </c>
      <c r="I15" s="24">
        <f t="shared" ref="I15:I32" si="3">H15*$I$10</f>
        <v>0</v>
      </c>
      <c r="J15" s="202"/>
      <c r="K15" s="26"/>
      <c r="L15" s="26">
        <f>IFERROR((VLOOKUP(K15,tenute!D:E,2,FALSE)),0)</f>
        <v>0</v>
      </c>
      <c r="M15" s="26"/>
      <c r="N15" s="26">
        <f>IFERROR((VLOOKUP(M15,guarnizioni!G:H,2,FALSE)),0)</f>
        <v>0</v>
      </c>
      <c r="O15" s="26"/>
      <c r="P15" s="26">
        <f>IFERROR((VLOOKUP(O15,'IP55'!A:B,2,FALSE)),0)</f>
        <v>0</v>
      </c>
      <c r="Q15" s="26"/>
      <c r="R15" s="26"/>
      <c r="S15" s="26"/>
      <c r="T15" s="26">
        <f>IFERROR((VLOOKUP(S15,'IP55'!A:C,3,FALSE)),0)</f>
        <v>0</v>
      </c>
      <c r="U15" s="26">
        <f t="shared" si="2"/>
        <v>369.99</v>
      </c>
      <c r="V15" s="26">
        <f t="shared" ref="V15:V32" si="4">U15*$I$8</f>
        <v>0</v>
      </c>
    </row>
    <row r="16" spans="1:22" s="25" customFormat="1" ht="14.25" customHeight="1" x14ac:dyDescent="0.2">
      <c r="A16" s="22">
        <v>62230041000</v>
      </c>
      <c r="B16" s="22" t="s">
        <v>249</v>
      </c>
      <c r="C16" s="22">
        <v>0.55000000000000004</v>
      </c>
      <c r="D16" s="22">
        <v>0.75</v>
      </c>
      <c r="E16" s="36">
        <v>465.16</v>
      </c>
      <c r="F16" s="35"/>
      <c r="G16" s="36">
        <f t="shared" si="0"/>
        <v>0</v>
      </c>
      <c r="H16" s="36">
        <f t="shared" si="1"/>
        <v>0</v>
      </c>
      <c r="I16" s="24">
        <f t="shared" si="3"/>
        <v>0</v>
      </c>
      <c r="J16" s="202"/>
      <c r="K16" s="26"/>
      <c r="L16" s="26">
        <f>IFERROR((VLOOKUP(K16,tenute!D:E,2,FALSE)),0)</f>
        <v>0</v>
      </c>
      <c r="M16" s="26"/>
      <c r="N16" s="26">
        <f>IFERROR((VLOOKUP(M16,guarnizioni!G:H,2,FALSE)),0)</f>
        <v>0</v>
      </c>
      <c r="O16" s="26"/>
      <c r="P16" s="26">
        <f>IFERROR((VLOOKUP(O16,'IP55'!A:B,2,FALSE)),0)</f>
        <v>0</v>
      </c>
      <c r="Q16" s="26"/>
      <c r="R16" s="26"/>
      <c r="S16" s="26"/>
      <c r="T16" s="26">
        <f>IFERROR((VLOOKUP(S16,'IP55'!A:C,3,FALSE)),0)</f>
        <v>0</v>
      </c>
      <c r="U16" s="26">
        <f t="shared" si="2"/>
        <v>465.16</v>
      </c>
      <c r="V16" s="26">
        <f t="shared" si="4"/>
        <v>0</v>
      </c>
    </row>
    <row r="17" spans="1:22" s="25" customFormat="1" ht="14.25" customHeight="1" x14ac:dyDescent="0.2">
      <c r="A17" s="22">
        <v>62250051000</v>
      </c>
      <c r="B17" s="22" t="s">
        <v>3226</v>
      </c>
      <c r="C17" s="22">
        <v>0.75</v>
      </c>
      <c r="D17" s="22">
        <v>1</v>
      </c>
      <c r="E17" s="36">
        <v>522.69000000000005</v>
      </c>
      <c r="F17" s="35"/>
      <c r="G17" s="36">
        <f t="shared" si="0"/>
        <v>0</v>
      </c>
      <c r="H17" s="36">
        <f t="shared" si="1"/>
        <v>0</v>
      </c>
      <c r="I17" s="24">
        <f t="shared" si="3"/>
        <v>0</v>
      </c>
      <c r="J17" s="202"/>
      <c r="K17" s="26"/>
      <c r="L17" s="26">
        <f>IFERROR((VLOOKUP(K17,tenute!D:E,2,FALSE)),0)</f>
        <v>0</v>
      </c>
      <c r="M17" s="26"/>
      <c r="N17" s="26">
        <f>IFERROR((VLOOKUP(M17,guarnizioni!G:H,2,FALSE)),0)</f>
        <v>0</v>
      </c>
      <c r="O17" s="26"/>
      <c r="P17" s="26">
        <f>IFERROR((VLOOKUP(O17,'IP55'!A:B,2,FALSE)),0)</f>
        <v>0</v>
      </c>
      <c r="Q17" s="26"/>
      <c r="R17" s="26"/>
      <c r="S17" s="26"/>
      <c r="T17" s="26">
        <f>IFERROR((VLOOKUP(S17,'IP55'!A:C,3,FALSE)),0)</f>
        <v>0</v>
      </c>
      <c r="U17" s="26">
        <f t="shared" si="2"/>
        <v>522.69000000000005</v>
      </c>
      <c r="V17" s="26">
        <f t="shared" si="4"/>
        <v>0</v>
      </c>
    </row>
    <row r="18" spans="1:22" s="25" customFormat="1" ht="14.25" customHeight="1" x14ac:dyDescent="0.2">
      <c r="A18" s="22">
        <v>62250061000</v>
      </c>
      <c r="B18" s="22" t="s">
        <v>3227</v>
      </c>
      <c r="C18" s="22">
        <v>1.1000000000000001</v>
      </c>
      <c r="D18" s="22">
        <v>1.5</v>
      </c>
      <c r="E18" s="36">
        <v>746.36</v>
      </c>
      <c r="F18" s="35"/>
      <c r="G18" s="36">
        <f t="shared" si="0"/>
        <v>0</v>
      </c>
      <c r="H18" s="36">
        <f t="shared" si="1"/>
        <v>0</v>
      </c>
      <c r="I18" s="24">
        <f t="shared" si="3"/>
        <v>0</v>
      </c>
      <c r="J18" s="202"/>
      <c r="K18" s="26"/>
      <c r="L18" s="26">
        <f>IFERROR((VLOOKUP(K18,tenute!D:E,2,FALSE)),0)</f>
        <v>0</v>
      </c>
      <c r="M18" s="26"/>
      <c r="N18" s="26">
        <f>IFERROR((VLOOKUP(M18,guarnizioni!G:H,2,FALSE)),0)</f>
        <v>0</v>
      </c>
      <c r="O18" s="26"/>
      <c r="P18" s="26">
        <f>IFERROR((VLOOKUP(O18,'IP55'!A:B,2,FALSE)),0)</f>
        <v>0</v>
      </c>
      <c r="Q18" s="26"/>
      <c r="R18" s="26"/>
      <c r="S18" s="26"/>
      <c r="T18" s="26">
        <f>IFERROR((VLOOKUP(S18,'IP55'!A:C,3,FALSE)),0)</f>
        <v>0</v>
      </c>
      <c r="U18" s="26">
        <f t="shared" si="2"/>
        <v>746.36</v>
      </c>
      <c r="V18" s="26">
        <f t="shared" si="4"/>
        <v>0</v>
      </c>
    </row>
    <row r="19" spans="1:22" s="25" customFormat="1" ht="14.25" customHeight="1" x14ac:dyDescent="0.2">
      <c r="A19" s="22">
        <v>62211021000</v>
      </c>
      <c r="B19" s="22" t="s">
        <v>250</v>
      </c>
      <c r="C19" s="22">
        <v>0.45</v>
      </c>
      <c r="D19" s="22">
        <v>0.6</v>
      </c>
      <c r="E19" s="36">
        <v>394.67</v>
      </c>
      <c r="F19" s="35"/>
      <c r="G19" s="36">
        <f t="shared" si="0"/>
        <v>0</v>
      </c>
      <c r="H19" s="36">
        <f t="shared" si="1"/>
        <v>0</v>
      </c>
      <c r="I19" s="24">
        <f t="shared" si="3"/>
        <v>0</v>
      </c>
      <c r="J19" s="202"/>
      <c r="K19" s="26"/>
      <c r="L19" s="26">
        <f>IFERROR((VLOOKUP(K19,tenute!D:E,2,FALSE)),0)</f>
        <v>0</v>
      </c>
      <c r="M19" s="26"/>
      <c r="N19" s="26">
        <f>IFERROR((VLOOKUP(M19,guarnizioni!G:H,2,FALSE)),0)</f>
        <v>0</v>
      </c>
      <c r="O19" s="26"/>
      <c r="P19" s="26">
        <f>IFERROR((VLOOKUP(O19,'IP55'!A:B,2,FALSE)),0)</f>
        <v>0</v>
      </c>
      <c r="Q19" s="26"/>
      <c r="R19" s="26"/>
      <c r="S19" s="26"/>
      <c r="T19" s="26">
        <f>IFERROR((VLOOKUP(S19,'IP55'!A:C,3,FALSE)),0)</f>
        <v>0</v>
      </c>
      <c r="U19" s="26">
        <f t="shared" si="2"/>
        <v>394.67</v>
      </c>
      <c r="V19" s="26">
        <f t="shared" si="4"/>
        <v>0</v>
      </c>
    </row>
    <row r="20" spans="1:22" s="25" customFormat="1" ht="14.25" customHeight="1" x14ac:dyDescent="0.2">
      <c r="A20" s="22">
        <v>62231031000</v>
      </c>
      <c r="B20" s="22" t="s">
        <v>251</v>
      </c>
      <c r="C20" s="22">
        <v>0.55000000000000004</v>
      </c>
      <c r="D20" s="22">
        <v>0.75</v>
      </c>
      <c r="E20" s="36">
        <v>533.24</v>
      </c>
      <c r="F20" s="35"/>
      <c r="G20" s="36">
        <f t="shared" si="0"/>
        <v>0</v>
      </c>
      <c r="H20" s="36">
        <f t="shared" si="1"/>
        <v>0</v>
      </c>
      <c r="I20" s="24">
        <f t="shared" si="3"/>
        <v>0</v>
      </c>
      <c r="J20" s="202"/>
      <c r="K20" s="26"/>
      <c r="L20" s="26">
        <f>IFERROR((VLOOKUP(K20,tenute!D:E,2,FALSE)),0)</f>
        <v>0</v>
      </c>
      <c r="M20" s="26"/>
      <c r="N20" s="26">
        <f>IFERROR((VLOOKUP(M20,guarnizioni!G:H,2,FALSE)),0)</f>
        <v>0</v>
      </c>
      <c r="O20" s="26"/>
      <c r="P20" s="26">
        <f>IFERROR((VLOOKUP(O20,'IP55'!A:B,2,FALSE)),0)</f>
        <v>0</v>
      </c>
      <c r="Q20" s="26"/>
      <c r="R20" s="26"/>
      <c r="S20" s="26"/>
      <c r="T20" s="26">
        <f>IFERROR((VLOOKUP(S20,'IP55'!A:C,3,FALSE)),0)</f>
        <v>0</v>
      </c>
      <c r="U20" s="26">
        <f t="shared" si="2"/>
        <v>533.24</v>
      </c>
      <c r="V20" s="26">
        <f t="shared" si="4"/>
        <v>0</v>
      </c>
    </row>
    <row r="21" spans="1:22" s="25" customFormat="1" ht="14.25" customHeight="1" x14ac:dyDescent="0.2">
      <c r="A21" s="22">
        <v>62251041000</v>
      </c>
      <c r="B21" s="22" t="s">
        <v>3228</v>
      </c>
      <c r="C21" s="22">
        <v>0.75</v>
      </c>
      <c r="D21" s="22">
        <v>1</v>
      </c>
      <c r="E21" s="36">
        <v>577.89</v>
      </c>
      <c r="F21" s="35"/>
      <c r="G21" s="36">
        <f t="shared" si="0"/>
        <v>0</v>
      </c>
      <c r="H21" s="36">
        <f t="shared" si="1"/>
        <v>0</v>
      </c>
      <c r="I21" s="24">
        <f t="shared" si="3"/>
        <v>0</v>
      </c>
      <c r="J21" s="202"/>
      <c r="K21" s="26"/>
      <c r="L21" s="26">
        <f>IFERROR((VLOOKUP(K21,tenute!D:E,2,FALSE)),0)</f>
        <v>0</v>
      </c>
      <c r="M21" s="26"/>
      <c r="N21" s="26">
        <f>IFERROR((VLOOKUP(M21,guarnizioni!G:H,2,FALSE)),0)</f>
        <v>0</v>
      </c>
      <c r="O21" s="26"/>
      <c r="P21" s="26">
        <f>IFERROR((VLOOKUP(O21,'IP55'!A:B,2,FALSE)),0)</f>
        <v>0</v>
      </c>
      <c r="Q21" s="26"/>
      <c r="R21" s="26"/>
      <c r="S21" s="26"/>
      <c r="T21" s="26">
        <f>IFERROR((VLOOKUP(S21,'IP55'!A:C,3,FALSE)),0)</f>
        <v>0</v>
      </c>
      <c r="U21" s="26">
        <f t="shared" si="2"/>
        <v>577.89</v>
      </c>
      <c r="V21" s="26">
        <f t="shared" si="4"/>
        <v>0</v>
      </c>
    </row>
    <row r="22" spans="1:22" s="25" customFormat="1" ht="14.25" customHeight="1" x14ac:dyDescent="0.2">
      <c r="A22" s="22">
        <v>62251051000</v>
      </c>
      <c r="B22" s="22" t="s">
        <v>3229</v>
      </c>
      <c r="C22" s="22">
        <v>1.1000000000000001</v>
      </c>
      <c r="D22" s="22">
        <v>1.5</v>
      </c>
      <c r="E22" s="36">
        <v>685.96</v>
      </c>
      <c r="F22" s="35"/>
      <c r="G22" s="36">
        <f t="shared" si="0"/>
        <v>0</v>
      </c>
      <c r="H22" s="36">
        <f t="shared" si="1"/>
        <v>0</v>
      </c>
      <c r="I22" s="24">
        <f t="shared" si="3"/>
        <v>0</v>
      </c>
      <c r="J22" s="202"/>
      <c r="K22" s="26"/>
      <c r="L22" s="26">
        <f>IFERROR((VLOOKUP(K22,tenute!D:E,2,FALSE)),0)</f>
        <v>0</v>
      </c>
      <c r="M22" s="26"/>
      <c r="N22" s="26">
        <f>IFERROR((VLOOKUP(M22,guarnizioni!G:H,2,FALSE)),0)</f>
        <v>0</v>
      </c>
      <c r="O22" s="26"/>
      <c r="P22" s="26">
        <f>IFERROR((VLOOKUP(O22,'IP55'!A:B,2,FALSE)),0)</f>
        <v>0</v>
      </c>
      <c r="Q22" s="26"/>
      <c r="R22" s="26"/>
      <c r="S22" s="26"/>
      <c r="T22" s="26">
        <f>IFERROR((VLOOKUP(S22,'IP55'!A:C,3,FALSE)),0)</f>
        <v>0</v>
      </c>
      <c r="U22" s="26">
        <f t="shared" si="2"/>
        <v>685.96</v>
      </c>
      <c r="V22" s="26">
        <f t="shared" si="4"/>
        <v>0</v>
      </c>
    </row>
    <row r="23" spans="1:22" s="25" customFormat="1" ht="14.25" customHeight="1" x14ac:dyDescent="0.2">
      <c r="A23" s="22">
        <v>62251061000</v>
      </c>
      <c r="B23" s="22" t="s">
        <v>3230</v>
      </c>
      <c r="C23" s="22">
        <v>1.5</v>
      </c>
      <c r="D23" s="22">
        <v>2</v>
      </c>
      <c r="E23" s="36">
        <v>824.37</v>
      </c>
      <c r="F23" s="35"/>
      <c r="G23" s="36">
        <f t="shared" si="0"/>
        <v>0</v>
      </c>
      <c r="H23" s="36">
        <f t="shared" si="1"/>
        <v>0</v>
      </c>
      <c r="I23" s="24">
        <f t="shared" si="3"/>
        <v>0</v>
      </c>
      <c r="J23" s="202"/>
      <c r="K23" s="26"/>
      <c r="L23" s="26">
        <f>IFERROR((VLOOKUP(K23,tenute!D:E,2,FALSE)),0)</f>
        <v>0</v>
      </c>
      <c r="M23" s="26"/>
      <c r="N23" s="26">
        <f>IFERROR((VLOOKUP(M23,guarnizioni!G:H,2,FALSE)),0)</f>
        <v>0</v>
      </c>
      <c r="O23" s="26"/>
      <c r="P23" s="26">
        <f>IFERROR((VLOOKUP(O23,'IP55'!A:B,2,FALSE)),0)</f>
        <v>0</v>
      </c>
      <c r="Q23" s="26"/>
      <c r="R23" s="26"/>
      <c r="S23" s="26"/>
      <c r="T23" s="26">
        <f>IFERROR((VLOOKUP(S28,'IP55'!A:C,3,FALSE)),0)</f>
        <v>0</v>
      </c>
      <c r="U23" s="26">
        <f t="shared" si="2"/>
        <v>824.37</v>
      </c>
      <c r="V23" s="26">
        <f t="shared" si="4"/>
        <v>0</v>
      </c>
    </row>
    <row r="24" spans="1:22" s="25" customFormat="1" ht="14.25" customHeight="1" x14ac:dyDescent="0.2">
      <c r="A24" s="22">
        <v>62252021000</v>
      </c>
      <c r="B24" s="22" t="s">
        <v>3231</v>
      </c>
      <c r="C24" s="22">
        <v>0.75</v>
      </c>
      <c r="D24" s="22">
        <v>1</v>
      </c>
      <c r="E24" s="36">
        <v>635.46</v>
      </c>
      <c r="F24" s="35"/>
      <c r="G24" s="36">
        <f t="shared" si="0"/>
        <v>0</v>
      </c>
      <c r="H24" s="36">
        <f t="shared" si="1"/>
        <v>0</v>
      </c>
      <c r="I24" s="24">
        <f t="shared" si="3"/>
        <v>0</v>
      </c>
      <c r="J24" s="202"/>
      <c r="K24" s="26"/>
      <c r="L24" s="26">
        <f>IFERROR((VLOOKUP(K24,tenute!D:E,2,FALSE)),0)</f>
        <v>0</v>
      </c>
      <c r="M24" s="26"/>
      <c r="N24" s="26">
        <f>IFERROR((VLOOKUP(M24,guarnizioni!G:H,2,FALSE)),0)</f>
        <v>0</v>
      </c>
      <c r="O24" s="26"/>
      <c r="P24" s="26">
        <f>IFERROR((VLOOKUP(O24,'IP55'!A:B,2,FALSE)),0)</f>
        <v>0</v>
      </c>
      <c r="Q24" s="26"/>
      <c r="R24" s="26"/>
      <c r="S24" s="26"/>
      <c r="T24" s="26">
        <f>IFERROR((VLOOKUP(S30,'IP55'!A:C,3,FALSE)),0)</f>
        <v>0</v>
      </c>
      <c r="U24" s="26">
        <f t="shared" si="2"/>
        <v>635.46</v>
      </c>
      <c r="V24" s="26">
        <f t="shared" si="4"/>
        <v>0</v>
      </c>
    </row>
    <row r="25" spans="1:22" s="25" customFormat="1" ht="14.25" customHeight="1" x14ac:dyDescent="0.2">
      <c r="A25" s="22">
        <v>62252031000</v>
      </c>
      <c r="B25" s="22" t="s">
        <v>3232</v>
      </c>
      <c r="C25" s="22">
        <v>1.1000000000000001</v>
      </c>
      <c r="D25" s="22">
        <v>1.5</v>
      </c>
      <c r="E25" s="36">
        <v>748.2</v>
      </c>
      <c r="F25" s="35"/>
      <c r="G25" s="36">
        <f t="shared" si="0"/>
        <v>0</v>
      </c>
      <c r="H25" s="36">
        <f t="shared" si="1"/>
        <v>0</v>
      </c>
      <c r="I25" s="24">
        <f t="shared" si="3"/>
        <v>0</v>
      </c>
      <c r="J25" s="202"/>
      <c r="K25" s="26"/>
      <c r="L25" s="26">
        <f>IFERROR((VLOOKUP(K25,tenute!D:E,2,FALSE)),0)</f>
        <v>0</v>
      </c>
      <c r="M25" s="26"/>
      <c r="N25" s="26">
        <f>IFERROR((VLOOKUP(M25,guarnizioni!G:H,2,FALSE)),0)</f>
        <v>0</v>
      </c>
      <c r="O25" s="26"/>
      <c r="P25" s="26">
        <f>IFERROR((VLOOKUP(O25,'IP55'!A:B,2,FALSE)),0)</f>
        <v>0</v>
      </c>
      <c r="Q25" s="26"/>
      <c r="R25" s="26"/>
      <c r="S25" s="26"/>
      <c r="T25" s="26">
        <f>IFERROR((VLOOKUP(S25,'IP55'!A:C,3,FALSE)),0)</f>
        <v>0</v>
      </c>
      <c r="U25" s="26">
        <f t="shared" si="2"/>
        <v>748.2</v>
      </c>
      <c r="V25" s="26">
        <f t="shared" si="4"/>
        <v>0</v>
      </c>
    </row>
    <row r="26" spans="1:22" s="25" customFormat="1" ht="14.25" customHeight="1" x14ac:dyDescent="0.2">
      <c r="A26" s="22">
        <v>62252041000</v>
      </c>
      <c r="B26" s="22" t="s">
        <v>3233</v>
      </c>
      <c r="C26" s="22">
        <v>1.5</v>
      </c>
      <c r="D26" s="22">
        <v>2</v>
      </c>
      <c r="E26" s="36">
        <v>798.73</v>
      </c>
      <c r="F26" s="35"/>
      <c r="G26" s="36">
        <f t="shared" si="0"/>
        <v>0</v>
      </c>
      <c r="H26" s="36">
        <f t="shared" si="1"/>
        <v>0</v>
      </c>
      <c r="I26" s="24">
        <f t="shared" si="3"/>
        <v>0</v>
      </c>
      <c r="J26" s="202"/>
      <c r="K26" s="26"/>
      <c r="L26" s="26">
        <f>IFERROR((VLOOKUP(K26,tenute!D:E,2,FALSE)),0)</f>
        <v>0</v>
      </c>
      <c r="M26" s="26"/>
      <c r="N26" s="26">
        <f>IFERROR((VLOOKUP(M26,guarnizioni!G:H,2,FALSE)),0)</f>
        <v>0</v>
      </c>
      <c r="O26" s="26"/>
      <c r="P26" s="26">
        <f>IFERROR((VLOOKUP(O26,'IP55'!A:B,2,FALSE)),0)</f>
        <v>0</v>
      </c>
      <c r="Q26" s="26"/>
      <c r="R26" s="26"/>
      <c r="S26" s="26"/>
      <c r="T26" s="26">
        <f>IFERROR((VLOOKUP(S26,'IP55'!A:C,3,FALSE)),0)</f>
        <v>0</v>
      </c>
      <c r="U26" s="26">
        <f t="shared" si="2"/>
        <v>798.73</v>
      </c>
      <c r="V26" s="26">
        <f t="shared" si="4"/>
        <v>0</v>
      </c>
    </row>
    <row r="27" spans="1:22" s="25" customFormat="1" ht="14.25" customHeight="1" x14ac:dyDescent="0.2">
      <c r="A27" s="22">
        <v>62252051000</v>
      </c>
      <c r="B27" s="22" t="s">
        <v>3234</v>
      </c>
      <c r="C27" s="22">
        <v>1.8</v>
      </c>
      <c r="D27" s="22">
        <v>2.5</v>
      </c>
      <c r="E27" s="36">
        <v>934.97</v>
      </c>
      <c r="F27" s="35"/>
      <c r="G27" s="36">
        <f t="shared" si="0"/>
        <v>0</v>
      </c>
      <c r="H27" s="36">
        <f t="shared" si="1"/>
        <v>0</v>
      </c>
      <c r="I27" s="24">
        <f t="shared" si="3"/>
        <v>0</v>
      </c>
      <c r="J27" s="202"/>
      <c r="K27" s="26"/>
      <c r="L27" s="26">
        <f>IFERROR((VLOOKUP(K27,tenute!D:E,2,FALSE)),0)</f>
        <v>0</v>
      </c>
      <c r="M27" s="26"/>
      <c r="N27" s="26">
        <f>IFERROR((VLOOKUP(M27,guarnizioni!G:H,2,FALSE)),0)</f>
        <v>0</v>
      </c>
      <c r="O27" s="26"/>
      <c r="P27" s="26">
        <f>IFERROR((VLOOKUP(O27,'IP55'!A:B,2,FALSE)),0)</f>
        <v>0</v>
      </c>
      <c r="Q27" s="26"/>
      <c r="R27" s="26"/>
      <c r="S27" s="26"/>
      <c r="T27" s="26">
        <f>IFERROR((VLOOKUP(S27,'IP55'!A:C,3,FALSE)),0)</f>
        <v>0</v>
      </c>
      <c r="U27" s="26">
        <f t="shared" si="2"/>
        <v>934.97</v>
      </c>
      <c r="V27" s="26">
        <f t="shared" si="4"/>
        <v>0</v>
      </c>
    </row>
    <row r="28" spans="1:22" s="25" customFormat="1" ht="14.25" customHeight="1" x14ac:dyDescent="0.2">
      <c r="A28" s="22">
        <v>62253021000</v>
      </c>
      <c r="B28" s="22" t="s">
        <v>3235</v>
      </c>
      <c r="C28" s="22">
        <v>1.5</v>
      </c>
      <c r="D28" s="22">
        <v>2</v>
      </c>
      <c r="E28" s="36">
        <v>694.89</v>
      </c>
      <c r="F28" s="35"/>
      <c r="G28" s="36">
        <f t="shared" si="0"/>
        <v>0</v>
      </c>
      <c r="H28" s="36">
        <f t="shared" si="1"/>
        <v>0</v>
      </c>
      <c r="I28" s="24">
        <f t="shared" si="3"/>
        <v>0</v>
      </c>
      <c r="J28" s="202"/>
      <c r="K28" s="26"/>
      <c r="L28" s="26">
        <f>IFERROR((VLOOKUP(K28,tenute!D:E,2,FALSE)),0)</f>
        <v>0</v>
      </c>
      <c r="M28" s="26"/>
      <c r="N28" s="26">
        <f>IFERROR((VLOOKUP(M28,guarnizioni!G:H,2,FALSE)),0)</f>
        <v>0</v>
      </c>
      <c r="O28" s="26"/>
      <c r="P28" s="26">
        <f>IFERROR((VLOOKUP(O28,'IP55'!A:B,2,FALSE)),0)</f>
        <v>0</v>
      </c>
      <c r="Q28" s="26"/>
      <c r="R28" s="26"/>
      <c r="S28" s="26"/>
      <c r="T28" s="26">
        <f>IFERROR((VLOOKUP(#REF!,'IP55'!A:C,3,FALSE)),0)</f>
        <v>0</v>
      </c>
      <c r="U28" s="26">
        <f t="shared" si="2"/>
        <v>694.89</v>
      </c>
      <c r="V28" s="26">
        <f t="shared" si="4"/>
        <v>0</v>
      </c>
    </row>
    <row r="29" spans="1:22" s="25" customFormat="1" ht="14.25" customHeight="1" x14ac:dyDescent="0.2">
      <c r="A29" s="22">
        <v>62253031000</v>
      </c>
      <c r="B29" s="22" t="s">
        <v>3236</v>
      </c>
      <c r="C29" s="22">
        <v>1.8</v>
      </c>
      <c r="D29" s="22">
        <v>2.5</v>
      </c>
      <c r="E29" s="36">
        <v>780.24</v>
      </c>
      <c r="F29" s="35"/>
      <c r="G29" s="36">
        <f t="shared" si="0"/>
        <v>0</v>
      </c>
      <c r="H29" s="36">
        <f t="shared" si="1"/>
        <v>0</v>
      </c>
      <c r="I29" s="24">
        <f t="shared" si="3"/>
        <v>0</v>
      </c>
      <c r="J29" s="202"/>
      <c r="K29" s="26"/>
      <c r="L29" s="26">
        <f>IFERROR((VLOOKUP(K29,tenute!D:E,2,FALSE)),0)</f>
        <v>0</v>
      </c>
      <c r="M29" s="26"/>
      <c r="N29" s="26">
        <f>IFERROR((VLOOKUP(M29,guarnizioni!G:H,2,FALSE)),0)</f>
        <v>0</v>
      </c>
      <c r="O29" s="26"/>
      <c r="P29" s="26">
        <f>IFERROR((VLOOKUP(O29,'IP55'!A:B,2,FALSE)),0)</f>
        <v>0</v>
      </c>
      <c r="Q29" s="26"/>
      <c r="R29" s="26"/>
      <c r="S29" s="26"/>
      <c r="T29" s="26">
        <f>IFERROR((VLOOKUP(S29,'IP55'!A:C,3,FALSE)),0)</f>
        <v>0</v>
      </c>
      <c r="U29" s="26">
        <f t="shared" si="2"/>
        <v>780.24</v>
      </c>
      <c r="V29" s="26">
        <f t="shared" si="4"/>
        <v>0</v>
      </c>
    </row>
    <row r="30" spans="1:22" s="25" customFormat="1" ht="14.25" customHeight="1" x14ac:dyDescent="0.2">
      <c r="A30" s="22">
        <v>62243041000</v>
      </c>
      <c r="B30" s="22" t="s">
        <v>4322</v>
      </c>
      <c r="C30" s="22">
        <v>3</v>
      </c>
      <c r="D30" s="22">
        <v>4</v>
      </c>
      <c r="E30" s="36">
        <v>1319.6</v>
      </c>
      <c r="F30" s="35"/>
      <c r="G30" s="36">
        <f t="shared" si="0"/>
        <v>0</v>
      </c>
      <c r="H30" s="36">
        <f t="shared" si="1"/>
        <v>0</v>
      </c>
      <c r="I30" s="24">
        <f t="shared" si="3"/>
        <v>0</v>
      </c>
      <c r="J30" s="202"/>
      <c r="K30" s="26"/>
      <c r="L30" s="26">
        <f>IFERROR((VLOOKUP(K30,tenute!D:E,2,FALSE)),0)</f>
        <v>0</v>
      </c>
      <c r="M30" s="26"/>
      <c r="N30" s="26">
        <f>IFERROR((VLOOKUP(M30,guarnizioni!G:H,2,FALSE)),0)</f>
        <v>0</v>
      </c>
      <c r="O30" s="26"/>
      <c r="P30" s="26">
        <f>IFERROR((VLOOKUP(O30,'IP55'!A:B,2,FALSE)),0)</f>
        <v>0</v>
      </c>
      <c r="Q30" s="26"/>
      <c r="R30" s="26"/>
      <c r="S30" s="26"/>
      <c r="T30" s="26">
        <f>IFERROR((VLOOKUP(#REF!,'IP55'!A:C,3,FALSE)),0)</f>
        <v>0</v>
      </c>
      <c r="U30" s="26">
        <f t="shared" si="2"/>
        <v>1319.6</v>
      </c>
      <c r="V30" s="26">
        <f t="shared" si="4"/>
        <v>0</v>
      </c>
    </row>
    <row r="31" spans="1:22" s="25" customFormat="1" ht="14.25" customHeight="1" x14ac:dyDescent="0.2">
      <c r="A31" s="22">
        <v>62253051000</v>
      </c>
      <c r="B31" s="22" t="s">
        <v>3237</v>
      </c>
      <c r="C31" s="22">
        <v>3.7</v>
      </c>
      <c r="D31" s="22">
        <v>5</v>
      </c>
      <c r="E31" s="36">
        <v>1440.23</v>
      </c>
      <c r="F31" s="35"/>
      <c r="G31" s="36">
        <f t="shared" si="0"/>
        <v>0</v>
      </c>
      <c r="H31" s="36">
        <f t="shared" si="1"/>
        <v>0</v>
      </c>
      <c r="I31" s="24">
        <f t="shared" si="3"/>
        <v>0</v>
      </c>
      <c r="J31" s="202"/>
      <c r="K31" s="26"/>
      <c r="L31" s="26">
        <f>IFERROR((VLOOKUP(K31,tenute!D:E,2,FALSE)),0)</f>
        <v>0</v>
      </c>
      <c r="M31" s="26"/>
      <c r="N31" s="26">
        <f>IFERROR((VLOOKUP(M31,guarnizioni!G:H,2,FALSE)),0)</f>
        <v>0</v>
      </c>
      <c r="O31" s="26"/>
      <c r="P31" s="26">
        <f>IFERROR((VLOOKUP(O31,'IP55'!A:B,2,FALSE)),0)</f>
        <v>0</v>
      </c>
      <c r="Q31" s="26"/>
      <c r="R31" s="26"/>
      <c r="S31" s="26"/>
      <c r="T31" s="26">
        <f>IFERROR((VLOOKUP(S31,'IP55'!A:C,3,FALSE)),0)</f>
        <v>0</v>
      </c>
      <c r="U31" s="26">
        <f t="shared" si="2"/>
        <v>1440.23</v>
      </c>
      <c r="V31" s="26">
        <f t="shared" si="4"/>
        <v>0</v>
      </c>
    </row>
    <row r="32" spans="1:22" s="279" customFormat="1" ht="14.25" customHeight="1" x14ac:dyDescent="0.2">
      <c r="A32" s="275">
        <v>62253061000</v>
      </c>
      <c r="B32" s="275" t="s">
        <v>3238</v>
      </c>
      <c r="C32" s="275">
        <v>4</v>
      </c>
      <c r="D32" s="275">
        <v>5.5</v>
      </c>
      <c r="E32" s="36">
        <v>1517.66</v>
      </c>
      <c r="F32" s="277"/>
      <c r="G32" s="276">
        <f t="shared" si="0"/>
        <v>0</v>
      </c>
      <c r="H32" s="276">
        <f t="shared" si="1"/>
        <v>0</v>
      </c>
      <c r="I32" s="164">
        <f t="shared" si="3"/>
        <v>0</v>
      </c>
      <c r="J32" s="202"/>
      <c r="K32" s="278"/>
      <c r="L32" s="278">
        <f>IFERROR((VLOOKUP(K32,tenute!D:E,2,FALSE)),0)</f>
        <v>0</v>
      </c>
      <c r="M32" s="278"/>
      <c r="N32" s="278">
        <f>IFERROR((VLOOKUP(M32,guarnizioni!G:H,2,FALSE)),0)</f>
        <v>0</v>
      </c>
      <c r="O32" s="278"/>
      <c r="P32" s="278">
        <f>IFERROR((VLOOKUP(O32,'IP55'!A:B,2,FALSE)),0)</f>
        <v>0</v>
      </c>
      <c r="Q32" s="278"/>
      <c r="R32" s="278"/>
      <c r="S32" s="278"/>
      <c r="T32" s="278">
        <f>IFERROR((VLOOKUP(S32,'IP55'!A:C,3,FALSE)),0)</f>
        <v>0</v>
      </c>
      <c r="U32" s="278">
        <f t="shared" si="2"/>
        <v>1517.66</v>
      </c>
      <c r="V32" s="278">
        <f t="shared" si="4"/>
        <v>0</v>
      </c>
    </row>
    <row r="34" spans="1:22" s="25" customFormat="1" ht="14.25" customHeight="1" x14ac:dyDescent="0.2">
      <c r="A34" s="22">
        <v>62310021000</v>
      </c>
      <c r="B34" s="22" t="s">
        <v>252</v>
      </c>
      <c r="C34" s="22">
        <v>0.33</v>
      </c>
      <c r="D34" s="22">
        <v>0.45</v>
      </c>
      <c r="E34" s="36">
        <v>345.35</v>
      </c>
      <c r="F34" s="35"/>
      <c r="G34" s="36">
        <f t="shared" ref="G34:G47" si="5">IF(F34="",IF($I$8="","",$I$8),F34)</f>
        <v>0</v>
      </c>
      <c r="H34" s="36">
        <f t="shared" ref="H34:H47" si="6">ROUND(E34*(G34),2)</f>
        <v>0</v>
      </c>
      <c r="I34" s="24">
        <f t="shared" ref="I34:I47" si="7">H34*$I$10</f>
        <v>0</v>
      </c>
      <c r="J34" s="202"/>
      <c r="K34" s="26"/>
      <c r="L34" s="26">
        <f>IFERROR((VLOOKUP(K34,tenute!D:E,2,FALSE)),0)</f>
        <v>0</v>
      </c>
      <c r="M34" s="26"/>
      <c r="N34" s="26">
        <f>IFERROR((VLOOKUP(M34,guarnizioni!G:H,2,FALSE)),0)</f>
        <v>0</v>
      </c>
      <c r="O34" s="26"/>
      <c r="P34" s="26">
        <f>IFERROR((VLOOKUP(O34,'IP55'!A:B,2,FALSE)),0)</f>
        <v>0</v>
      </c>
      <c r="Q34" s="26"/>
      <c r="R34" s="26"/>
      <c r="S34" s="26"/>
      <c r="T34" s="26">
        <f>IFERROR((VLOOKUP(S34,'IP55'!A:C,3,FALSE)),0)</f>
        <v>0</v>
      </c>
      <c r="U34" s="26">
        <f t="shared" ref="U34:U47" si="8">E34+L34+N34+P34+R34+T34</f>
        <v>345.35</v>
      </c>
      <c r="V34" s="26">
        <f t="shared" ref="V34:V47" si="9">U34*$I$8</f>
        <v>0</v>
      </c>
    </row>
    <row r="35" spans="1:22" s="25" customFormat="1" ht="14.25" customHeight="1" x14ac:dyDescent="0.2">
      <c r="A35" s="22">
        <v>62310031000</v>
      </c>
      <c r="B35" s="22" t="s">
        <v>253</v>
      </c>
      <c r="C35" s="22">
        <v>0.45</v>
      </c>
      <c r="D35" s="22">
        <v>0.6</v>
      </c>
      <c r="E35" s="36">
        <v>369.99</v>
      </c>
      <c r="F35" s="35"/>
      <c r="G35" s="36">
        <f t="shared" si="5"/>
        <v>0</v>
      </c>
      <c r="H35" s="36">
        <f t="shared" si="6"/>
        <v>0</v>
      </c>
      <c r="I35" s="24">
        <f t="shared" si="7"/>
        <v>0</v>
      </c>
      <c r="J35" s="202"/>
      <c r="K35" s="26"/>
      <c r="L35" s="26">
        <f>IFERROR((VLOOKUP(K35,tenute!D:E,2,FALSE)),0)</f>
        <v>0</v>
      </c>
      <c r="M35" s="26"/>
      <c r="N35" s="26">
        <f>IFERROR((VLOOKUP(M35,guarnizioni!G:H,2,FALSE)),0)</f>
        <v>0</v>
      </c>
      <c r="O35" s="26"/>
      <c r="P35" s="26">
        <f>IFERROR((VLOOKUP(O35,'IP55'!A:B,2,FALSE)),0)</f>
        <v>0</v>
      </c>
      <c r="Q35" s="26"/>
      <c r="R35" s="26"/>
      <c r="S35" s="26"/>
      <c r="T35" s="26">
        <f>IFERROR((VLOOKUP(S35,'IP55'!A:C,3,FALSE)),0)</f>
        <v>0</v>
      </c>
      <c r="U35" s="26">
        <f t="shared" si="8"/>
        <v>369.99</v>
      </c>
      <c r="V35" s="26">
        <f t="shared" si="9"/>
        <v>0</v>
      </c>
    </row>
    <row r="36" spans="1:22" s="25" customFormat="1" ht="14.25" customHeight="1" x14ac:dyDescent="0.2">
      <c r="A36" s="22">
        <v>62340041000</v>
      </c>
      <c r="B36" s="22" t="s">
        <v>7210</v>
      </c>
      <c r="C36" s="22">
        <v>0.55000000000000004</v>
      </c>
      <c r="D36" s="22">
        <v>0.75</v>
      </c>
      <c r="E36" s="36">
        <v>479.55</v>
      </c>
      <c r="F36" s="35"/>
      <c r="G36" s="36">
        <f t="shared" si="5"/>
        <v>0</v>
      </c>
      <c r="H36" s="36">
        <f t="shared" si="6"/>
        <v>0</v>
      </c>
      <c r="I36" s="24">
        <f t="shared" si="7"/>
        <v>0</v>
      </c>
      <c r="J36" s="202"/>
      <c r="K36" s="26"/>
      <c r="L36" s="26">
        <f>IFERROR((VLOOKUP(K36,tenute!D:E,2,FALSE)),0)</f>
        <v>0</v>
      </c>
      <c r="M36" s="26"/>
      <c r="N36" s="26">
        <f>IFERROR((VLOOKUP(M36,guarnizioni!G:H,2,FALSE)),0)</f>
        <v>0</v>
      </c>
      <c r="O36" s="26"/>
      <c r="P36" s="26">
        <f>IFERROR((VLOOKUP(O36,'IP55'!A:B,2,FALSE)),0)</f>
        <v>0</v>
      </c>
      <c r="Q36" s="26"/>
      <c r="R36" s="26"/>
      <c r="S36" s="26"/>
      <c r="T36" s="26">
        <f>IFERROR((VLOOKUP(S36,'IP55'!A:C,3,FALSE)),0)</f>
        <v>0</v>
      </c>
      <c r="U36" s="26">
        <f t="shared" si="8"/>
        <v>479.55</v>
      </c>
      <c r="V36" s="26">
        <f t="shared" si="9"/>
        <v>0</v>
      </c>
    </row>
    <row r="37" spans="1:22" s="25" customFormat="1" ht="14.25" customHeight="1" x14ac:dyDescent="0.2">
      <c r="A37" s="22">
        <v>62340051000</v>
      </c>
      <c r="B37" s="22" t="s">
        <v>7211</v>
      </c>
      <c r="C37" s="22">
        <v>0.75</v>
      </c>
      <c r="D37" s="22">
        <v>1</v>
      </c>
      <c r="E37" s="36">
        <v>539.35</v>
      </c>
      <c r="F37" s="35"/>
      <c r="G37" s="36">
        <f t="shared" si="5"/>
        <v>0</v>
      </c>
      <c r="H37" s="36">
        <f t="shared" si="6"/>
        <v>0</v>
      </c>
      <c r="I37" s="24">
        <f t="shared" si="7"/>
        <v>0</v>
      </c>
      <c r="J37" s="202"/>
      <c r="K37" s="26"/>
      <c r="L37" s="26">
        <f>IFERROR((VLOOKUP(K37,tenute!D:E,2,FALSE)),0)</f>
        <v>0</v>
      </c>
      <c r="M37" s="26"/>
      <c r="N37" s="26">
        <f>IFERROR((VLOOKUP(M37,guarnizioni!G:H,2,FALSE)),0)</f>
        <v>0</v>
      </c>
      <c r="O37" s="26"/>
      <c r="P37" s="26">
        <f>IFERROR((VLOOKUP(O37,'IP55'!A:B,2,FALSE)),0)</f>
        <v>0</v>
      </c>
      <c r="Q37" s="26"/>
      <c r="R37" s="26"/>
      <c r="S37" s="26"/>
      <c r="T37" s="26">
        <f>IFERROR((VLOOKUP(S37,'IP55'!A:C,3,FALSE)),0)</f>
        <v>0</v>
      </c>
      <c r="U37" s="26">
        <f t="shared" si="8"/>
        <v>539.35</v>
      </c>
      <c r="V37" s="26">
        <f t="shared" si="9"/>
        <v>0</v>
      </c>
    </row>
    <row r="38" spans="1:22" s="25" customFormat="1" ht="14.25" customHeight="1" x14ac:dyDescent="0.2">
      <c r="A38" s="22">
        <v>62340061000</v>
      </c>
      <c r="B38" s="22" t="s">
        <v>7212</v>
      </c>
      <c r="C38" s="22">
        <v>1.1000000000000001</v>
      </c>
      <c r="D38" s="22">
        <v>1.5</v>
      </c>
      <c r="E38" s="36">
        <v>828</v>
      </c>
      <c r="F38" s="35"/>
      <c r="G38" s="36">
        <f t="shared" si="5"/>
        <v>0</v>
      </c>
      <c r="H38" s="36">
        <f t="shared" si="6"/>
        <v>0</v>
      </c>
      <c r="I38" s="24">
        <f t="shared" si="7"/>
        <v>0</v>
      </c>
      <c r="J38" s="202"/>
      <c r="K38" s="26"/>
      <c r="L38" s="26">
        <f>IFERROR((VLOOKUP(K38,tenute!D:E,2,FALSE)),0)</f>
        <v>0</v>
      </c>
      <c r="M38" s="26"/>
      <c r="N38" s="26">
        <f>IFERROR((VLOOKUP(M38,guarnizioni!G:H,2,FALSE)),0)</f>
        <v>0</v>
      </c>
      <c r="O38" s="26"/>
      <c r="P38" s="26">
        <f>IFERROR((VLOOKUP(O38,'IP55'!A:B,2,FALSE)),0)</f>
        <v>0</v>
      </c>
      <c r="Q38" s="26"/>
      <c r="R38" s="26"/>
      <c r="S38" s="26"/>
      <c r="T38" s="26">
        <f>IFERROR((VLOOKUP(S38,'IP55'!A:C,3,FALSE)),0)</f>
        <v>0</v>
      </c>
      <c r="U38" s="26">
        <f t="shared" si="8"/>
        <v>828</v>
      </c>
      <c r="V38" s="26">
        <f t="shared" si="9"/>
        <v>0</v>
      </c>
    </row>
    <row r="39" spans="1:22" s="25" customFormat="1" ht="14.25" customHeight="1" x14ac:dyDescent="0.2">
      <c r="A39" s="22">
        <v>62311021000</v>
      </c>
      <c r="B39" s="22" t="s">
        <v>254</v>
      </c>
      <c r="C39" s="22">
        <v>0.45</v>
      </c>
      <c r="D39" s="22">
        <v>0.6</v>
      </c>
      <c r="E39" s="36">
        <v>394.67</v>
      </c>
      <c r="F39" s="35"/>
      <c r="G39" s="36">
        <f t="shared" si="5"/>
        <v>0</v>
      </c>
      <c r="H39" s="36">
        <f t="shared" si="6"/>
        <v>0</v>
      </c>
      <c r="I39" s="24">
        <f t="shared" si="7"/>
        <v>0</v>
      </c>
      <c r="J39" s="202"/>
      <c r="K39" s="26"/>
      <c r="L39" s="26">
        <f>IFERROR((VLOOKUP(K39,tenute!D:E,2,FALSE)),0)</f>
        <v>0</v>
      </c>
      <c r="M39" s="26"/>
      <c r="N39" s="26">
        <f>IFERROR((VLOOKUP(M39,guarnizioni!G:H,2,FALSE)),0)</f>
        <v>0</v>
      </c>
      <c r="O39" s="26"/>
      <c r="P39" s="26">
        <f>IFERROR((VLOOKUP(O39,'IP55'!A:B,2,FALSE)),0)</f>
        <v>0</v>
      </c>
      <c r="Q39" s="26"/>
      <c r="R39" s="26"/>
      <c r="S39" s="26"/>
      <c r="T39" s="26">
        <f>IFERROR((VLOOKUP(S39,'IP55'!A:C,3,FALSE)),0)</f>
        <v>0</v>
      </c>
      <c r="U39" s="26">
        <f t="shared" si="8"/>
        <v>394.67</v>
      </c>
      <c r="V39" s="26">
        <f t="shared" si="9"/>
        <v>0</v>
      </c>
    </row>
    <row r="40" spans="1:22" s="25" customFormat="1" ht="14.25" customHeight="1" x14ac:dyDescent="0.2">
      <c r="A40" s="22">
        <v>62341031000</v>
      </c>
      <c r="B40" s="22" t="s">
        <v>7213</v>
      </c>
      <c r="C40" s="22">
        <v>0.55000000000000004</v>
      </c>
      <c r="D40" s="22">
        <v>0.75</v>
      </c>
      <c r="E40" s="36">
        <v>549.70000000000005</v>
      </c>
      <c r="F40" s="35"/>
      <c r="G40" s="36">
        <f t="shared" si="5"/>
        <v>0</v>
      </c>
      <c r="H40" s="36">
        <f t="shared" si="6"/>
        <v>0</v>
      </c>
      <c r="I40" s="24">
        <f t="shared" si="7"/>
        <v>0</v>
      </c>
      <c r="J40" s="202"/>
      <c r="K40" s="26"/>
      <c r="L40" s="26">
        <f>IFERROR((VLOOKUP(K40,tenute!D:E,2,FALSE)),0)</f>
        <v>0</v>
      </c>
      <c r="M40" s="26"/>
      <c r="N40" s="26">
        <f>IFERROR((VLOOKUP(M40,guarnizioni!G:H,2,FALSE)),0)</f>
        <v>0</v>
      </c>
      <c r="O40" s="26"/>
      <c r="P40" s="26">
        <f>IFERROR((VLOOKUP(O40,'IP55'!A:B,2,FALSE)),0)</f>
        <v>0</v>
      </c>
      <c r="Q40" s="26"/>
      <c r="R40" s="26"/>
      <c r="S40" s="26"/>
      <c r="T40" s="26">
        <f>IFERROR((VLOOKUP(S40,'IP55'!A:C,3,FALSE)),0)</f>
        <v>0</v>
      </c>
      <c r="U40" s="26">
        <f t="shared" si="8"/>
        <v>549.70000000000005</v>
      </c>
      <c r="V40" s="26">
        <f t="shared" si="9"/>
        <v>0</v>
      </c>
    </row>
    <row r="41" spans="1:22" s="25" customFormat="1" ht="14.25" customHeight="1" x14ac:dyDescent="0.2">
      <c r="A41" s="22">
        <v>62341041000</v>
      </c>
      <c r="B41" s="22" t="s">
        <v>7214</v>
      </c>
      <c r="C41" s="22">
        <v>0.75</v>
      </c>
      <c r="D41" s="22">
        <v>1</v>
      </c>
      <c r="E41" s="36">
        <v>595.70000000000005</v>
      </c>
      <c r="F41" s="35"/>
      <c r="G41" s="36">
        <f t="shared" si="5"/>
        <v>0</v>
      </c>
      <c r="H41" s="36">
        <f t="shared" si="6"/>
        <v>0</v>
      </c>
      <c r="I41" s="24">
        <f t="shared" si="7"/>
        <v>0</v>
      </c>
      <c r="J41" s="202"/>
      <c r="K41" s="26"/>
      <c r="L41" s="26">
        <f>IFERROR((VLOOKUP(K41,tenute!D:E,2,FALSE)),0)</f>
        <v>0</v>
      </c>
      <c r="M41" s="26"/>
      <c r="N41" s="26">
        <f>IFERROR((VLOOKUP(M41,guarnizioni!G:H,2,FALSE)),0)</f>
        <v>0</v>
      </c>
      <c r="O41" s="26"/>
      <c r="P41" s="26">
        <f>IFERROR((VLOOKUP(O41,'IP55'!A:B,2,FALSE)),0)</f>
        <v>0</v>
      </c>
      <c r="Q41" s="26"/>
      <c r="R41" s="26"/>
      <c r="S41" s="26"/>
      <c r="T41" s="26">
        <f>IFERROR((VLOOKUP(S41,'IP55'!A:C,3,FALSE)),0)</f>
        <v>0</v>
      </c>
      <c r="U41" s="26">
        <f t="shared" si="8"/>
        <v>595.70000000000005</v>
      </c>
      <c r="V41" s="26">
        <f t="shared" si="9"/>
        <v>0</v>
      </c>
    </row>
    <row r="42" spans="1:22" s="25" customFormat="1" ht="14.25" customHeight="1" x14ac:dyDescent="0.2">
      <c r="A42" s="22">
        <v>62331051000</v>
      </c>
      <c r="B42" s="22" t="s">
        <v>7215</v>
      </c>
      <c r="C42" s="22">
        <v>1.1000000000000001</v>
      </c>
      <c r="D42" s="22">
        <v>1.5</v>
      </c>
      <c r="E42" s="36">
        <v>823.4</v>
      </c>
      <c r="F42" s="35"/>
      <c r="G42" s="36">
        <f t="shared" si="5"/>
        <v>0</v>
      </c>
      <c r="H42" s="36">
        <f t="shared" si="6"/>
        <v>0</v>
      </c>
      <c r="I42" s="24">
        <f t="shared" si="7"/>
        <v>0</v>
      </c>
      <c r="J42" s="202"/>
      <c r="K42" s="26"/>
      <c r="L42" s="26">
        <f>IFERROR((VLOOKUP(K42,tenute!D:E,2,FALSE)),0)</f>
        <v>0</v>
      </c>
      <c r="M42" s="26"/>
      <c r="N42" s="26">
        <f>IFERROR((VLOOKUP(M42,guarnizioni!G:H,2,FALSE)),0)</f>
        <v>0</v>
      </c>
      <c r="O42" s="26"/>
      <c r="P42" s="26">
        <f>IFERROR((VLOOKUP(O42,'IP55'!A:B,2,FALSE)),0)</f>
        <v>0</v>
      </c>
      <c r="Q42" s="26"/>
      <c r="R42" s="26"/>
      <c r="S42" s="26"/>
      <c r="T42" s="26">
        <f>IFERROR((VLOOKUP(S42,'IP55'!A:C,3,FALSE)),0)</f>
        <v>0</v>
      </c>
      <c r="U42" s="26">
        <f t="shared" si="8"/>
        <v>823.4</v>
      </c>
      <c r="V42" s="26">
        <f t="shared" si="9"/>
        <v>0</v>
      </c>
    </row>
    <row r="43" spans="1:22" s="25" customFormat="1" ht="14.25" customHeight="1" x14ac:dyDescent="0.2">
      <c r="A43" s="22">
        <v>62321061000</v>
      </c>
      <c r="B43" s="22" t="s">
        <v>255</v>
      </c>
      <c r="C43" s="22">
        <v>1.5</v>
      </c>
      <c r="D43" s="22">
        <v>2</v>
      </c>
      <c r="E43" s="36">
        <v>887.47</v>
      </c>
      <c r="F43" s="35"/>
      <c r="G43" s="36">
        <f t="shared" si="5"/>
        <v>0</v>
      </c>
      <c r="H43" s="36">
        <f t="shared" si="6"/>
        <v>0</v>
      </c>
      <c r="I43" s="24">
        <f t="shared" si="7"/>
        <v>0</v>
      </c>
      <c r="J43" s="202"/>
      <c r="K43" s="26"/>
      <c r="L43" s="26">
        <f>IFERROR((VLOOKUP(K43,tenute!D:E,2,FALSE)),0)</f>
        <v>0</v>
      </c>
      <c r="M43" s="26"/>
      <c r="N43" s="26">
        <f>IFERROR((VLOOKUP(M43,guarnizioni!G:H,2,FALSE)),0)</f>
        <v>0</v>
      </c>
      <c r="O43" s="26"/>
      <c r="P43" s="26">
        <f>IFERROR((VLOOKUP(O43,'IP55'!A:B,2,FALSE)),0)</f>
        <v>0</v>
      </c>
      <c r="Q43" s="26"/>
      <c r="R43" s="26"/>
      <c r="S43" s="26"/>
      <c r="T43" s="26">
        <f>IFERROR((VLOOKUP(S43,'IP55'!A:C,3,FALSE)),0)</f>
        <v>0</v>
      </c>
      <c r="U43" s="26">
        <f t="shared" si="8"/>
        <v>887.47</v>
      </c>
      <c r="V43" s="26">
        <f t="shared" si="9"/>
        <v>0</v>
      </c>
    </row>
    <row r="44" spans="1:22" s="25" customFormat="1" ht="14.25" customHeight="1" x14ac:dyDescent="0.2">
      <c r="A44" s="22">
        <v>62332021000</v>
      </c>
      <c r="B44" s="22" t="s">
        <v>7216</v>
      </c>
      <c r="C44" s="22">
        <v>0.75</v>
      </c>
      <c r="D44" s="22">
        <v>1</v>
      </c>
      <c r="E44" s="36">
        <v>655.5</v>
      </c>
      <c r="F44" s="35"/>
      <c r="G44" s="36">
        <f t="shared" si="5"/>
        <v>0</v>
      </c>
      <c r="H44" s="36">
        <f t="shared" si="6"/>
        <v>0</v>
      </c>
      <c r="I44" s="24">
        <f t="shared" si="7"/>
        <v>0</v>
      </c>
      <c r="J44" s="202"/>
      <c r="K44" s="26"/>
      <c r="L44" s="26">
        <f>IFERROR((VLOOKUP(K44,tenute!D:E,2,FALSE)),0)</f>
        <v>0</v>
      </c>
      <c r="M44" s="26"/>
      <c r="N44" s="26">
        <f>IFERROR((VLOOKUP(M44,guarnizioni!G:H,2,FALSE)),0)</f>
        <v>0</v>
      </c>
      <c r="O44" s="26"/>
      <c r="P44" s="26">
        <f>IFERROR((VLOOKUP(O44,'IP55'!A:B,2,FALSE)),0)</f>
        <v>0</v>
      </c>
      <c r="Q44" s="26"/>
      <c r="R44" s="26"/>
      <c r="S44" s="26"/>
      <c r="T44" s="26">
        <f>IFERROR((VLOOKUP(S44,'IP55'!A:C,3,FALSE)),0)</f>
        <v>0</v>
      </c>
      <c r="U44" s="26">
        <f t="shared" si="8"/>
        <v>655.5</v>
      </c>
      <c r="V44" s="26">
        <f t="shared" si="9"/>
        <v>0</v>
      </c>
    </row>
    <row r="45" spans="1:22" s="25" customFormat="1" ht="14.25" customHeight="1" x14ac:dyDescent="0.2">
      <c r="A45" s="22">
        <v>62332031000</v>
      </c>
      <c r="B45" s="22" t="s">
        <v>7217</v>
      </c>
      <c r="C45" s="22">
        <v>1.1000000000000001</v>
      </c>
      <c r="D45" s="22">
        <v>1.5</v>
      </c>
      <c r="E45" s="36">
        <v>771.65</v>
      </c>
      <c r="F45" s="35"/>
      <c r="G45" s="36">
        <f t="shared" si="5"/>
        <v>0</v>
      </c>
      <c r="H45" s="36">
        <f t="shared" si="6"/>
        <v>0</v>
      </c>
      <c r="I45" s="24">
        <f t="shared" si="7"/>
        <v>0</v>
      </c>
      <c r="J45" s="202"/>
      <c r="K45" s="26"/>
      <c r="L45" s="26">
        <f>IFERROR((VLOOKUP(K45,tenute!D:E,2,FALSE)),0)</f>
        <v>0</v>
      </c>
      <c r="M45" s="26"/>
      <c r="N45" s="26">
        <f>IFERROR((VLOOKUP(M45,guarnizioni!G:H,2,FALSE)),0)</f>
        <v>0</v>
      </c>
      <c r="O45" s="26"/>
      <c r="P45" s="26">
        <f>IFERROR((VLOOKUP(O45,'IP55'!A:B,2,FALSE)),0)</f>
        <v>0</v>
      </c>
      <c r="Q45" s="26"/>
      <c r="R45" s="26"/>
      <c r="S45" s="26"/>
      <c r="T45" s="26">
        <f>IFERROR((VLOOKUP(S45,'IP55'!A:C,3,FALSE)),0)</f>
        <v>0</v>
      </c>
      <c r="U45" s="26">
        <f t="shared" si="8"/>
        <v>771.65</v>
      </c>
      <c r="V45" s="26">
        <f t="shared" si="9"/>
        <v>0</v>
      </c>
    </row>
    <row r="46" spans="1:22" s="25" customFormat="1" ht="14.25" customHeight="1" x14ac:dyDescent="0.2">
      <c r="A46" s="22">
        <v>62322041000</v>
      </c>
      <c r="B46" s="22" t="s">
        <v>256</v>
      </c>
      <c r="C46" s="22">
        <v>1.5</v>
      </c>
      <c r="D46" s="22">
        <v>2</v>
      </c>
      <c r="E46" s="36">
        <v>798.73</v>
      </c>
      <c r="F46" s="35"/>
      <c r="G46" s="36">
        <f t="shared" si="5"/>
        <v>0</v>
      </c>
      <c r="H46" s="36">
        <f t="shared" si="6"/>
        <v>0</v>
      </c>
      <c r="I46" s="24">
        <f t="shared" si="7"/>
        <v>0</v>
      </c>
      <c r="J46" s="202"/>
      <c r="K46" s="26"/>
      <c r="L46" s="26">
        <f>IFERROR((VLOOKUP(K46,tenute!D:E,2,FALSE)),0)</f>
        <v>0</v>
      </c>
      <c r="M46" s="26"/>
      <c r="N46" s="26">
        <f>IFERROR((VLOOKUP(M46,guarnizioni!G:H,2,FALSE)),0)</f>
        <v>0</v>
      </c>
      <c r="O46" s="26"/>
      <c r="P46" s="26">
        <f>IFERROR((VLOOKUP(O46,'IP55'!A:B,2,FALSE)),0)</f>
        <v>0</v>
      </c>
      <c r="Q46" s="26"/>
      <c r="R46" s="26"/>
      <c r="S46" s="26"/>
      <c r="T46" s="26">
        <f>IFERROR((VLOOKUP(S46,'IP55'!A:C,3,FALSE)),0)</f>
        <v>0</v>
      </c>
      <c r="U46" s="26">
        <f t="shared" si="8"/>
        <v>798.73</v>
      </c>
      <c r="V46" s="26">
        <f t="shared" si="9"/>
        <v>0</v>
      </c>
    </row>
    <row r="47" spans="1:22" s="25" customFormat="1" ht="14.25" customHeight="1" x14ac:dyDescent="0.2">
      <c r="A47" s="22">
        <v>62312051000</v>
      </c>
      <c r="B47" s="22" t="s">
        <v>2803</v>
      </c>
      <c r="C47" s="22">
        <v>1.8</v>
      </c>
      <c r="D47" s="22">
        <v>2.5</v>
      </c>
      <c r="E47" s="36">
        <v>1015.63</v>
      </c>
      <c r="F47" s="35"/>
      <c r="G47" s="36">
        <f t="shared" si="5"/>
        <v>0</v>
      </c>
      <c r="H47" s="36">
        <f t="shared" si="6"/>
        <v>0</v>
      </c>
      <c r="I47" s="24">
        <f t="shared" si="7"/>
        <v>0</v>
      </c>
      <c r="J47" s="202"/>
      <c r="K47" s="26"/>
      <c r="L47" s="26">
        <f>IFERROR((VLOOKUP(K47,tenute!D:E,2,FALSE)),0)</f>
        <v>0</v>
      </c>
      <c r="M47" s="26"/>
      <c r="N47" s="26">
        <f>IFERROR((VLOOKUP(M47,guarnizioni!G:H,2,FALSE)),0)</f>
        <v>0</v>
      </c>
      <c r="O47" s="26"/>
      <c r="P47" s="26">
        <f>IFERROR((VLOOKUP(O47,'IP55'!A:B,2,FALSE)),0)</f>
        <v>0</v>
      </c>
      <c r="Q47" s="26"/>
      <c r="R47" s="26"/>
      <c r="S47" s="26"/>
      <c r="T47" s="26">
        <f>IFERROR((VLOOKUP(S47,'IP55'!A:C,3,FALSE)),0)</f>
        <v>0</v>
      </c>
      <c r="U47" s="26">
        <f t="shared" si="8"/>
        <v>1015.63</v>
      </c>
      <c r="V47" s="26">
        <f t="shared" si="9"/>
        <v>0</v>
      </c>
    </row>
    <row r="49" spans="1:22" s="41" customFormat="1" ht="14.25" customHeight="1" x14ac:dyDescent="0.2">
      <c r="A49" s="22">
        <v>63210021000</v>
      </c>
      <c r="B49" s="22" t="s">
        <v>257</v>
      </c>
      <c r="C49" s="22">
        <v>0.33</v>
      </c>
      <c r="D49" s="22">
        <v>0.45</v>
      </c>
      <c r="E49" s="36">
        <v>398.89</v>
      </c>
      <c r="F49" s="35"/>
      <c r="G49" s="36">
        <f t="shared" ref="G49:G62" si="10">IF(F49="",IF($I$8="","",$I$8),F49)</f>
        <v>0</v>
      </c>
      <c r="H49" s="36">
        <f t="shared" ref="H49:H62" si="11">ROUND(E49*(G49),2)</f>
        <v>0</v>
      </c>
      <c r="I49" s="24">
        <f t="shared" ref="I49:I62" si="12">H49*$I$10</f>
        <v>0</v>
      </c>
      <c r="J49" s="202"/>
      <c r="K49" s="26"/>
      <c r="L49" s="26">
        <f>IFERROR((VLOOKUP(K49,tenute!D:E,2,FALSE)),0)</f>
        <v>0</v>
      </c>
      <c r="M49" s="26"/>
      <c r="N49" s="26">
        <f>IFERROR((VLOOKUP(M49,guarnizioni!G:H,2,FALSE)),0)</f>
        <v>0</v>
      </c>
      <c r="O49" s="26"/>
      <c r="P49" s="26">
        <f>IFERROR((VLOOKUP(O49,'IP55'!A:B,2,FALSE)),0)</f>
        <v>0</v>
      </c>
      <c r="Q49" s="26"/>
      <c r="R49" s="26"/>
      <c r="S49" s="26"/>
      <c r="T49" s="26"/>
      <c r="U49" s="26">
        <f t="shared" ref="U49:U62" si="13">E49+L49+N49+P49+R49+T49</f>
        <v>398.89</v>
      </c>
      <c r="V49" s="26">
        <f>U49*$I$8</f>
        <v>0</v>
      </c>
    </row>
    <row r="50" spans="1:22" s="41" customFormat="1" ht="14.25" customHeight="1" x14ac:dyDescent="0.2">
      <c r="A50" s="22">
        <v>63210031000</v>
      </c>
      <c r="B50" s="22" t="s">
        <v>258</v>
      </c>
      <c r="C50" s="22">
        <v>0.45</v>
      </c>
      <c r="D50" s="22">
        <v>0.6</v>
      </c>
      <c r="E50" s="36">
        <v>427.34</v>
      </c>
      <c r="F50" s="35"/>
      <c r="G50" s="36">
        <f t="shared" si="10"/>
        <v>0</v>
      </c>
      <c r="H50" s="36">
        <f t="shared" si="11"/>
        <v>0</v>
      </c>
      <c r="I50" s="24">
        <f t="shared" si="12"/>
        <v>0</v>
      </c>
      <c r="J50" s="202"/>
      <c r="K50" s="26"/>
      <c r="L50" s="26">
        <f>IFERROR((VLOOKUP(K50,tenute!D:E,2,FALSE)),0)</f>
        <v>0</v>
      </c>
      <c r="M50" s="26"/>
      <c r="N50" s="26">
        <f>IFERROR((VLOOKUP(M50,guarnizioni!G:H,2,FALSE)),0)</f>
        <v>0</v>
      </c>
      <c r="O50" s="26"/>
      <c r="P50" s="26">
        <f>IFERROR((VLOOKUP(O50,'IP55'!A:B,2,FALSE)),0)</f>
        <v>0</v>
      </c>
      <c r="Q50" s="26"/>
      <c r="R50" s="26"/>
      <c r="S50" s="26"/>
      <c r="T50" s="26"/>
      <c r="U50" s="26">
        <f t="shared" si="13"/>
        <v>427.34</v>
      </c>
      <c r="V50" s="26">
        <f t="shared" ref="V50:V62" si="14">U50*$I$8</f>
        <v>0</v>
      </c>
    </row>
    <row r="51" spans="1:22" s="41" customFormat="1" ht="14.25" customHeight="1" x14ac:dyDescent="0.2">
      <c r="A51" s="22">
        <v>63230041000</v>
      </c>
      <c r="B51" s="22" t="s">
        <v>259</v>
      </c>
      <c r="C51" s="22">
        <v>0.55000000000000004</v>
      </c>
      <c r="D51" s="22">
        <v>0.75</v>
      </c>
      <c r="E51" s="36">
        <v>537.22</v>
      </c>
      <c r="F51" s="35"/>
      <c r="G51" s="36">
        <f t="shared" si="10"/>
        <v>0</v>
      </c>
      <c r="H51" s="36">
        <f t="shared" si="11"/>
        <v>0</v>
      </c>
      <c r="I51" s="24">
        <f t="shared" si="12"/>
        <v>0</v>
      </c>
      <c r="J51" s="202"/>
      <c r="K51" s="26"/>
      <c r="L51" s="26">
        <f>IFERROR((VLOOKUP(K51,tenute!D:E,2,FALSE)),0)</f>
        <v>0</v>
      </c>
      <c r="M51" s="26"/>
      <c r="N51" s="26">
        <f>IFERROR((VLOOKUP(M51,guarnizioni!G:H,2,FALSE)),0)</f>
        <v>0</v>
      </c>
      <c r="O51" s="26"/>
      <c r="P51" s="26">
        <f>IFERROR((VLOOKUP(O51,'IP55'!A:B,2,FALSE)),0)</f>
        <v>0</v>
      </c>
      <c r="Q51" s="26"/>
      <c r="R51" s="26"/>
      <c r="S51" s="26"/>
      <c r="T51" s="26"/>
      <c r="U51" s="26">
        <f t="shared" si="13"/>
        <v>537.22</v>
      </c>
      <c r="V51" s="26">
        <f t="shared" si="14"/>
        <v>0</v>
      </c>
    </row>
    <row r="52" spans="1:22" s="41" customFormat="1" ht="14.25" customHeight="1" x14ac:dyDescent="0.2">
      <c r="A52" s="22">
        <v>63250051000</v>
      </c>
      <c r="B52" s="22" t="s">
        <v>3239</v>
      </c>
      <c r="C52" s="22">
        <v>0.75</v>
      </c>
      <c r="D52" s="22">
        <v>1</v>
      </c>
      <c r="E52" s="36">
        <v>603.69000000000005</v>
      </c>
      <c r="F52" s="35"/>
      <c r="G52" s="36">
        <f t="shared" si="10"/>
        <v>0</v>
      </c>
      <c r="H52" s="36">
        <f t="shared" si="11"/>
        <v>0</v>
      </c>
      <c r="I52" s="24">
        <f t="shared" si="12"/>
        <v>0</v>
      </c>
      <c r="J52" s="202"/>
      <c r="K52" s="26"/>
      <c r="L52" s="26">
        <f>IFERROR((VLOOKUP(K52,tenute!D:E,2,FALSE)),0)</f>
        <v>0</v>
      </c>
      <c r="M52" s="26"/>
      <c r="N52" s="26">
        <f>IFERROR((VLOOKUP(M52,guarnizioni!G:H,2,FALSE)),0)</f>
        <v>0</v>
      </c>
      <c r="O52" s="26"/>
      <c r="P52" s="26">
        <f>IFERROR((VLOOKUP(O52,'IP55'!A:B,2,FALSE)),0)</f>
        <v>0</v>
      </c>
      <c r="Q52" s="26"/>
      <c r="R52" s="26"/>
      <c r="S52" s="26"/>
      <c r="T52" s="26"/>
      <c r="U52" s="26">
        <f t="shared" si="13"/>
        <v>603.69000000000005</v>
      </c>
      <c r="V52" s="26">
        <f t="shared" si="14"/>
        <v>0</v>
      </c>
    </row>
    <row r="53" spans="1:22" s="41" customFormat="1" ht="14.25" customHeight="1" x14ac:dyDescent="0.2">
      <c r="A53" s="22">
        <v>63250061000</v>
      </c>
      <c r="B53" s="22" t="s">
        <v>3240</v>
      </c>
      <c r="C53" s="22">
        <v>1.1000000000000001</v>
      </c>
      <c r="D53" s="22">
        <v>1.5</v>
      </c>
      <c r="E53" s="36">
        <v>862.02</v>
      </c>
      <c r="F53" s="35"/>
      <c r="G53" s="36">
        <f t="shared" si="10"/>
        <v>0</v>
      </c>
      <c r="H53" s="36">
        <f t="shared" si="11"/>
        <v>0</v>
      </c>
      <c r="I53" s="24">
        <f t="shared" si="12"/>
        <v>0</v>
      </c>
      <c r="J53" s="202"/>
      <c r="K53" s="26"/>
      <c r="L53" s="26">
        <f>IFERROR((VLOOKUP(K53,tenute!D:E,2,FALSE)),0)</f>
        <v>0</v>
      </c>
      <c r="M53" s="26"/>
      <c r="N53" s="26">
        <f>IFERROR((VLOOKUP(M53,guarnizioni!G:H,2,FALSE)),0)</f>
        <v>0</v>
      </c>
      <c r="O53" s="26"/>
      <c r="P53" s="26">
        <f>IFERROR((VLOOKUP(O53,'IP55'!A:B,2,FALSE)),0)</f>
        <v>0</v>
      </c>
      <c r="Q53" s="26"/>
      <c r="R53" s="26"/>
      <c r="S53" s="26"/>
      <c r="T53" s="26"/>
      <c r="U53" s="26">
        <f t="shared" si="13"/>
        <v>862.02</v>
      </c>
      <c r="V53" s="26">
        <f t="shared" si="14"/>
        <v>0</v>
      </c>
    </row>
    <row r="54" spans="1:22" s="41" customFormat="1" ht="14.25" customHeight="1" x14ac:dyDescent="0.2">
      <c r="A54" s="22">
        <v>63211021000</v>
      </c>
      <c r="B54" s="22" t="s">
        <v>260</v>
      </c>
      <c r="C54" s="22">
        <v>0.45</v>
      </c>
      <c r="D54" s="22">
        <v>0.6</v>
      </c>
      <c r="E54" s="36">
        <v>455.86</v>
      </c>
      <c r="F54" s="35"/>
      <c r="G54" s="36">
        <f>IF(F54="",IF($I$8="","",$I$8),F54)</f>
        <v>0</v>
      </c>
      <c r="H54" s="36">
        <f t="shared" si="11"/>
        <v>0</v>
      </c>
      <c r="I54" s="24">
        <f t="shared" si="12"/>
        <v>0</v>
      </c>
      <c r="J54" s="202"/>
      <c r="K54" s="26"/>
      <c r="L54" s="26">
        <f>IFERROR((VLOOKUP(K54,tenute!D:E,2,FALSE)),0)</f>
        <v>0</v>
      </c>
      <c r="M54" s="26"/>
      <c r="N54" s="26">
        <f>IFERROR((VLOOKUP(M54,guarnizioni!G:H,2,FALSE)),0)</f>
        <v>0</v>
      </c>
      <c r="O54" s="26"/>
      <c r="P54" s="26">
        <f>IFERROR((VLOOKUP(O54,'IP55'!A:B,2,FALSE)),0)</f>
        <v>0</v>
      </c>
      <c r="Q54" s="26"/>
      <c r="R54" s="26"/>
      <c r="S54" s="26"/>
      <c r="T54" s="26"/>
      <c r="U54" s="26">
        <f t="shared" si="13"/>
        <v>455.86</v>
      </c>
      <c r="V54" s="26">
        <f t="shared" si="14"/>
        <v>0</v>
      </c>
    </row>
    <row r="55" spans="1:22" s="41" customFormat="1" ht="14.25" customHeight="1" x14ac:dyDescent="0.2">
      <c r="A55" s="22">
        <v>63231031000</v>
      </c>
      <c r="B55" s="22" t="s">
        <v>261</v>
      </c>
      <c r="C55" s="22">
        <v>0.55000000000000004</v>
      </c>
      <c r="D55" s="22">
        <v>0.75</v>
      </c>
      <c r="E55" s="36">
        <v>615.91999999999996</v>
      </c>
      <c r="F55" s="35"/>
      <c r="G55" s="36">
        <f t="shared" si="10"/>
        <v>0</v>
      </c>
      <c r="H55" s="36">
        <f t="shared" si="11"/>
        <v>0</v>
      </c>
      <c r="I55" s="24">
        <f t="shared" si="12"/>
        <v>0</v>
      </c>
      <c r="J55" s="202"/>
      <c r="K55" s="26"/>
      <c r="L55" s="26">
        <f>IFERROR((VLOOKUP(K55,tenute!D:E,2,FALSE)),0)</f>
        <v>0</v>
      </c>
      <c r="M55" s="26"/>
      <c r="N55" s="26">
        <f>IFERROR((VLOOKUP(M55,guarnizioni!G:H,2,FALSE)),0)</f>
        <v>0</v>
      </c>
      <c r="O55" s="26"/>
      <c r="P55" s="26">
        <f>IFERROR((VLOOKUP(O55,'IP55'!A:B,2,FALSE)),0)</f>
        <v>0</v>
      </c>
      <c r="Q55" s="26"/>
      <c r="R55" s="26"/>
      <c r="S55" s="26"/>
      <c r="T55" s="26"/>
      <c r="U55" s="26">
        <f t="shared" si="13"/>
        <v>615.91999999999996</v>
      </c>
      <c r="V55" s="26">
        <f t="shared" si="14"/>
        <v>0</v>
      </c>
    </row>
    <row r="56" spans="1:22" s="41" customFormat="1" ht="14.25" customHeight="1" x14ac:dyDescent="0.2">
      <c r="A56" s="22">
        <v>63251041000</v>
      </c>
      <c r="B56" s="22" t="s">
        <v>3241</v>
      </c>
      <c r="C56" s="22">
        <v>0.75</v>
      </c>
      <c r="D56" s="22">
        <v>1</v>
      </c>
      <c r="E56" s="36">
        <v>667.48</v>
      </c>
      <c r="F56" s="35"/>
      <c r="G56" s="36">
        <f t="shared" si="10"/>
        <v>0</v>
      </c>
      <c r="H56" s="36">
        <f t="shared" si="11"/>
        <v>0</v>
      </c>
      <c r="I56" s="24">
        <f t="shared" si="12"/>
        <v>0</v>
      </c>
      <c r="J56" s="202"/>
      <c r="K56" s="26"/>
      <c r="L56" s="26">
        <f>IFERROR((VLOOKUP(K56,tenute!D:E,2,FALSE)),0)</f>
        <v>0</v>
      </c>
      <c r="M56" s="26"/>
      <c r="N56" s="26">
        <f>IFERROR((VLOOKUP(M56,guarnizioni!G:H,2,FALSE)),0)</f>
        <v>0</v>
      </c>
      <c r="O56" s="26"/>
      <c r="P56" s="26">
        <f>IFERROR((VLOOKUP(O56,'IP55'!A:B,2,FALSE)),0)</f>
        <v>0</v>
      </c>
      <c r="Q56" s="26"/>
      <c r="R56" s="26"/>
      <c r="S56" s="26"/>
      <c r="T56" s="26"/>
      <c r="U56" s="26">
        <f t="shared" si="13"/>
        <v>667.48</v>
      </c>
      <c r="V56" s="26">
        <f t="shared" si="14"/>
        <v>0</v>
      </c>
    </row>
    <row r="57" spans="1:22" s="41" customFormat="1" ht="14.25" customHeight="1" x14ac:dyDescent="0.2">
      <c r="A57" s="22">
        <v>63251051000</v>
      </c>
      <c r="B57" s="22" t="s">
        <v>3242</v>
      </c>
      <c r="C57" s="22">
        <v>1.1000000000000001</v>
      </c>
      <c r="D57" s="22">
        <v>1.5</v>
      </c>
      <c r="E57" s="36">
        <v>792.32</v>
      </c>
      <c r="F57" s="35"/>
      <c r="G57" s="36">
        <f t="shared" si="10"/>
        <v>0</v>
      </c>
      <c r="H57" s="36">
        <f t="shared" si="11"/>
        <v>0</v>
      </c>
      <c r="I57" s="24">
        <f t="shared" si="12"/>
        <v>0</v>
      </c>
      <c r="J57" s="202"/>
      <c r="K57" s="26"/>
      <c r="L57" s="26">
        <f>IFERROR((VLOOKUP(K57,tenute!D:E,2,FALSE)),0)</f>
        <v>0</v>
      </c>
      <c r="M57" s="26"/>
      <c r="N57" s="26">
        <f>IFERROR((VLOOKUP(M57,guarnizioni!G:H,2,FALSE)),0)</f>
        <v>0</v>
      </c>
      <c r="O57" s="26"/>
      <c r="P57" s="26">
        <f>IFERROR((VLOOKUP(O57,'IP55'!A:B,2,FALSE)),0)</f>
        <v>0</v>
      </c>
      <c r="Q57" s="26"/>
      <c r="R57" s="26"/>
      <c r="S57" s="26"/>
      <c r="T57" s="26"/>
      <c r="U57" s="26">
        <f t="shared" si="13"/>
        <v>792.32</v>
      </c>
      <c r="V57" s="26">
        <f t="shared" si="14"/>
        <v>0</v>
      </c>
    </row>
    <row r="58" spans="1:22" s="41" customFormat="1" ht="14.25" customHeight="1" x14ac:dyDescent="0.2">
      <c r="A58" s="22">
        <v>63251061000</v>
      </c>
      <c r="B58" s="22" t="s">
        <v>3243</v>
      </c>
      <c r="C58" s="22">
        <v>1.5</v>
      </c>
      <c r="D58" s="22">
        <v>2</v>
      </c>
      <c r="E58" s="36">
        <v>952.12</v>
      </c>
      <c r="F58" s="35"/>
      <c r="G58" s="36">
        <f t="shared" si="10"/>
        <v>0</v>
      </c>
      <c r="H58" s="36">
        <f t="shared" si="11"/>
        <v>0</v>
      </c>
      <c r="I58" s="24">
        <f t="shared" si="12"/>
        <v>0</v>
      </c>
      <c r="J58" s="202"/>
      <c r="K58" s="26"/>
      <c r="L58" s="26">
        <f>IFERROR((VLOOKUP(K58,tenute!D:E,2,FALSE)),0)</f>
        <v>0</v>
      </c>
      <c r="M58" s="26"/>
      <c r="N58" s="26">
        <f>IFERROR((VLOOKUP(M58,guarnizioni!G:H,2,FALSE)),0)</f>
        <v>0</v>
      </c>
      <c r="O58" s="26"/>
      <c r="P58" s="26">
        <f>IFERROR((VLOOKUP(O58,'IP55'!A:B,2,FALSE)),0)</f>
        <v>0</v>
      </c>
      <c r="Q58" s="26"/>
      <c r="R58" s="26"/>
      <c r="S58" s="26"/>
      <c r="T58" s="26"/>
      <c r="U58" s="26">
        <f t="shared" si="13"/>
        <v>952.12</v>
      </c>
      <c r="V58" s="26">
        <f t="shared" si="14"/>
        <v>0</v>
      </c>
    </row>
    <row r="59" spans="1:22" s="41" customFormat="1" ht="14.25" customHeight="1" x14ac:dyDescent="0.2">
      <c r="A59" s="22">
        <v>63252021000</v>
      </c>
      <c r="B59" s="22" t="s">
        <v>3244</v>
      </c>
      <c r="C59" s="22">
        <v>0.75</v>
      </c>
      <c r="D59" s="22">
        <v>1</v>
      </c>
      <c r="E59" s="36">
        <v>733.93</v>
      </c>
      <c r="F59" s="35"/>
      <c r="G59" s="36">
        <f t="shared" si="10"/>
        <v>0</v>
      </c>
      <c r="H59" s="36">
        <f t="shared" si="11"/>
        <v>0</v>
      </c>
      <c r="I59" s="24">
        <f t="shared" si="12"/>
        <v>0</v>
      </c>
      <c r="J59" s="202"/>
      <c r="K59" s="26"/>
      <c r="L59" s="26">
        <f>IFERROR((VLOOKUP(K59,tenute!D:E,2,FALSE)),0)</f>
        <v>0</v>
      </c>
      <c r="M59" s="26"/>
      <c r="N59" s="26">
        <f>IFERROR((VLOOKUP(M59,guarnizioni!G:H,2,FALSE)),0)</f>
        <v>0</v>
      </c>
      <c r="O59" s="26"/>
      <c r="P59" s="26">
        <f>IFERROR((VLOOKUP(O59,'IP55'!A:B,2,FALSE)),0)</f>
        <v>0</v>
      </c>
      <c r="Q59" s="26"/>
      <c r="R59" s="26"/>
      <c r="S59" s="26"/>
      <c r="T59" s="26"/>
      <c r="U59" s="26">
        <f t="shared" si="13"/>
        <v>733.93</v>
      </c>
      <c r="V59" s="26">
        <f t="shared" si="14"/>
        <v>0</v>
      </c>
    </row>
    <row r="60" spans="1:22" s="41" customFormat="1" ht="14.25" customHeight="1" x14ac:dyDescent="0.2">
      <c r="A60" s="22">
        <v>63252031000</v>
      </c>
      <c r="B60" s="22" t="s">
        <v>3245</v>
      </c>
      <c r="C60" s="22">
        <v>1.1000000000000001</v>
      </c>
      <c r="D60" s="22">
        <v>1.5</v>
      </c>
      <c r="E60" s="36">
        <v>864.14</v>
      </c>
      <c r="F60" s="35"/>
      <c r="G60" s="36">
        <f t="shared" si="10"/>
        <v>0</v>
      </c>
      <c r="H60" s="36">
        <f t="shared" si="11"/>
        <v>0</v>
      </c>
      <c r="I60" s="24">
        <f t="shared" si="12"/>
        <v>0</v>
      </c>
      <c r="J60" s="202"/>
      <c r="K60" s="26"/>
      <c r="L60" s="26">
        <f>IFERROR((VLOOKUP(K60,tenute!D:E,2,FALSE)),0)</f>
        <v>0</v>
      </c>
      <c r="M60" s="26"/>
      <c r="N60" s="26">
        <f>IFERROR((VLOOKUP(M60,guarnizioni!G:H,2,FALSE)),0)</f>
        <v>0</v>
      </c>
      <c r="O60" s="26"/>
      <c r="P60" s="26">
        <f>IFERROR((VLOOKUP(O60,'IP55'!A:B,2,FALSE)),0)</f>
        <v>0</v>
      </c>
      <c r="Q60" s="26"/>
      <c r="R60" s="26"/>
      <c r="S60" s="26"/>
      <c r="T60" s="26"/>
      <c r="U60" s="26">
        <f t="shared" si="13"/>
        <v>864.14</v>
      </c>
      <c r="V60" s="26">
        <f t="shared" si="14"/>
        <v>0</v>
      </c>
    </row>
    <row r="61" spans="1:22" s="41" customFormat="1" ht="14.25" customHeight="1" x14ac:dyDescent="0.2">
      <c r="A61" s="22">
        <v>63252041000</v>
      </c>
      <c r="B61" s="22" t="s">
        <v>3246</v>
      </c>
      <c r="C61" s="22">
        <v>1.5</v>
      </c>
      <c r="D61" s="22">
        <v>2</v>
      </c>
      <c r="E61" s="36">
        <v>922.54</v>
      </c>
      <c r="F61" s="35"/>
      <c r="G61" s="36">
        <f t="shared" si="10"/>
        <v>0</v>
      </c>
      <c r="H61" s="36">
        <f t="shared" si="11"/>
        <v>0</v>
      </c>
      <c r="I61" s="24">
        <f t="shared" si="12"/>
        <v>0</v>
      </c>
      <c r="J61" s="202"/>
      <c r="K61" s="26"/>
      <c r="L61" s="26">
        <f>IFERROR((VLOOKUP(K61,tenute!D:E,2,FALSE)),0)</f>
        <v>0</v>
      </c>
      <c r="M61" s="26"/>
      <c r="N61" s="26">
        <f>IFERROR((VLOOKUP(M61,guarnizioni!G:H,2,FALSE)),0)</f>
        <v>0</v>
      </c>
      <c r="O61" s="26"/>
      <c r="P61" s="26">
        <f>IFERROR((VLOOKUP(O61,'IP55'!A:B,2,FALSE)),0)</f>
        <v>0</v>
      </c>
      <c r="Q61" s="26"/>
      <c r="R61" s="26"/>
      <c r="S61" s="26"/>
      <c r="T61" s="26"/>
      <c r="U61" s="26">
        <f t="shared" si="13"/>
        <v>922.54</v>
      </c>
      <c r="V61" s="26">
        <f t="shared" si="14"/>
        <v>0</v>
      </c>
    </row>
    <row r="62" spans="1:22" s="41" customFormat="1" ht="14.25" customHeight="1" x14ac:dyDescent="0.2">
      <c r="A62" s="22">
        <v>63252051000</v>
      </c>
      <c r="B62" s="22" t="s">
        <v>3247</v>
      </c>
      <c r="C62" s="22">
        <v>1.8</v>
      </c>
      <c r="D62" s="22">
        <v>2.5</v>
      </c>
      <c r="E62" s="36">
        <v>1079.8800000000001</v>
      </c>
      <c r="F62" s="35"/>
      <c r="G62" s="36">
        <f t="shared" si="10"/>
        <v>0</v>
      </c>
      <c r="H62" s="36">
        <f t="shared" si="11"/>
        <v>0</v>
      </c>
      <c r="I62" s="24">
        <f t="shared" si="12"/>
        <v>0</v>
      </c>
      <c r="J62" s="202"/>
      <c r="K62" s="26"/>
      <c r="L62" s="26">
        <f>IFERROR((VLOOKUP(K62,tenute!D:E,2,FALSE)),0)</f>
        <v>0</v>
      </c>
      <c r="M62" s="26"/>
      <c r="N62" s="26">
        <f>IFERROR((VLOOKUP(M62,guarnizioni!G:H,2,FALSE)),0)</f>
        <v>0</v>
      </c>
      <c r="O62" s="26"/>
      <c r="P62" s="26">
        <f>IFERROR((VLOOKUP(O62,'IP55'!A:B,2,FALSE)),0)</f>
        <v>0</v>
      </c>
      <c r="Q62" s="26"/>
      <c r="R62" s="26"/>
      <c r="S62" s="26"/>
      <c r="T62" s="26"/>
      <c r="U62" s="26">
        <f t="shared" si="13"/>
        <v>1079.8800000000001</v>
      </c>
      <c r="V62" s="26">
        <f t="shared" si="14"/>
        <v>0</v>
      </c>
    </row>
    <row r="64" spans="1:22" s="41" customFormat="1" ht="14.25" customHeight="1" x14ac:dyDescent="0.2">
      <c r="A64" s="22">
        <v>63310021000</v>
      </c>
      <c r="B64" s="22" t="s">
        <v>262</v>
      </c>
      <c r="C64" s="22">
        <v>0.33</v>
      </c>
      <c r="D64" s="22">
        <v>0.45</v>
      </c>
      <c r="E64" s="36">
        <v>398.89</v>
      </c>
      <c r="F64" s="35"/>
      <c r="G64" s="36">
        <f t="shared" ref="G64:G77" si="15">IF(F64="",IF($I$8="","",$I$8),F64)</f>
        <v>0</v>
      </c>
      <c r="H64" s="36">
        <f t="shared" ref="H64:H77" si="16">ROUND(E64*(G64),2)</f>
        <v>0</v>
      </c>
      <c r="I64" s="24">
        <f t="shared" ref="I64:I77" si="17">H64*$I$10</f>
        <v>0</v>
      </c>
      <c r="J64" s="202"/>
      <c r="K64" s="26"/>
      <c r="L64" s="26">
        <f>IFERROR((VLOOKUP(K64,tenute!D:E,2,FALSE)),0)</f>
        <v>0</v>
      </c>
      <c r="M64" s="26"/>
      <c r="N64" s="26">
        <f>IFERROR((VLOOKUP(M64,guarnizioni!G:H,2,FALSE)),0)</f>
        <v>0</v>
      </c>
      <c r="O64" s="26"/>
      <c r="P64" s="26">
        <f>IFERROR((VLOOKUP(O64,'IP55'!A:B,2,FALSE)),0)</f>
        <v>0</v>
      </c>
      <c r="Q64" s="26"/>
      <c r="R64" s="26"/>
      <c r="S64" s="26"/>
      <c r="T64" s="26"/>
      <c r="U64" s="26">
        <f t="shared" ref="U64:U77" si="18">E64+L64+N64+P64+R64+T64</f>
        <v>398.89</v>
      </c>
      <c r="V64" s="26">
        <f>U64*$I$8</f>
        <v>0</v>
      </c>
    </row>
    <row r="65" spans="1:22" s="41" customFormat="1" ht="14.25" customHeight="1" x14ac:dyDescent="0.2">
      <c r="A65" s="22">
        <v>63310031000</v>
      </c>
      <c r="B65" s="22" t="s">
        <v>263</v>
      </c>
      <c r="C65" s="22">
        <v>0.45</v>
      </c>
      <c r="D65" s="22">
        <v>0.6</v>
      </c>
      <c r="E65" s="36">
        <v>427.34</v>
      </c>
      <c r="F65" s="35"/>
      <c r="G65" s="36">
        <f t="shared" si="15"/>
        <v>0</v>
      </c>
      <c r="H65" s="36">
        <f t="shared" si="16"/>
        <v>0</v>
      </c>
      <c r="I65" s="24">
        <f t="shared" si="17"/>
        <v>0</v>
      </c>
      <c r="J65" s="202"/>
      <c r="K65" s="26"/>
      <c r="L65" s="26">
        <f>IFERROR((VLOOKUP(K65,tenute!D:E,2,FALSE)),0)</f>
        <v>0</v>
      </c>
      <c r="M65" s="26"/>
      <c r="N65" s="26">
        <f>IFERROR((VLOOKUP(M65,guarnizioni!G:H,2,FALSE)),0)</f>
        <v>0</v>
      </c>
      <c r="O65" s="26"/>
      <c r="P65" s="26">
        <f>IFERROR((VLOOKUP(O65,'IP55'!A:B,2,FALSE)),0)</f>
        <v>0</v>
      </c>
      <c r="Q65" s="26"/>
      <c r="R65" s="26"/>
      <c r="S65" s="26"/>
      <c r="T65" s="26"/>
      <c r="U65" s="26">
        <f t="shared" si="18"/>
        <v>427.34</v>
      </c>
      <c r="V65" s="26">
        <f t="shared" ref="V65:V77" si="19">U65*$I$8</f>
        <v>0</v>
      </c>
    </row>
    <row r="66" spans="1:22" s="41" customFormat="1" ht="14.25" customHeight="1" x14ac:dyDescent="0.2">
      <c r="A66" s="22">
        <v>63340041000</v>
      </c>
      <c r="B66" s="22" t="s">
        <v>7218</v>
      </c>
      <c r="C66" s="22">
        <v>0.55000000000000004</v>
      </c>
      <c r="D66" s="22">
        <v>0.75</v>
      </c>
      <c r="E66" s="36">
        <v>554.29999999999995</v>
      </c>
      <c r="F66" s="35"/>
      <c r="G66" s="36">
        <f t="shared" si="15"/>
        <v>0</v>
      </c>
      <c r="H66" s="36">
        <f t="shared" si="16"/>
        <v>0</v>
      </c>
      <c r="I66" s="24">
        <f t="shared" si="17"/>
        <v>0</v>
      </c>
      <c r="J66" s="202"/>
      <c r="K66" s="26"/>
      <c r="L66" s="26">
        <f>IFERROR((VLOOKUP(K66,tenute!D:E,2,FALSE)),0)</f>
        <v>0</v>
      </c>
      <c r="M66" s="26"/>
      <c r="N66" s="26">
        <f>IFERROR((VLOOKUP(M66,guarnizioni!G:H,2,FALSE)),0)</f>
        <v>0</v>
      </c>
      <c r="O66" s="26"/>
      <c r="P66" s="26">
        <f>IFERROR((VLOOKUP(O66,'IP55'!A:B,2,FALSE)),0)</f>
        <v>0</v>
      </c>
      <c r="Q66" s="26"/>
      <c r="R66" s="26"/>
      <c r="S66" s="26"/>
      <c r="T66" s="26"/>
      <c r="U66" s="26">
        <f t="shared" si="18"/>
        <v>554.29999999999995</v>
      </c>
      <c r="V66" s="26">
        <f t="shared" si="19"/>
        <v>0</v>
      </c>
    </row>
    <row r="67" spans="1:22" s="41" customFormat="1" ht="14.25" customHeight="1" x14ac:dyDescent="0.2">
      <c r="A67" s="22">
        <v>63340051000</v>
      </c>
      <c r="B67" s="22" t="s">
        <v>7219</v>
      </c>
      <c r="C67" s="22">
        <v>0.75</v>
      </c>
      <c r="D67" s="22">
        <v>1</v>
      </c>
      <c r="E67" s="36">
        <v>622.15</v>
      </c>
      <c r="F67" s="35"/>
      <c r="G67" s="36">
        <f t="shared" si="15"/>
        <v>0</v>
      </c>
      <c r="H67" s="36">
        <f t="shared" si="16"/>
        <v>0</v>
      </c>
      <c r="I67" s="24">
        <f t="shared" si="17"/>
        <v>0</v>
      </c>
      <c r="J67" s="202"/>
      <c r="K67" s="26"/>
      <c r="L67" s="26">
        <f>IFERROR((VLOOKUP(K67,tenute!D:E,2,FALSE)),0)</f>
        <v>0</v>
      </c>
      <c r="M67" s="26"/>
      <c r="N67" s="26">
        <f>IFERROR((VLOOKUP(M67,guarnizioni!G:H,2,FALSE)),0)</f>
        <v>0</v>
      </c>
      <c r="O67" s="26"/>
      <c r="P67" s="26">
        <f>IFERROR((VLOOKUP(O67,'IP55'!A:B,2,FALSE)),0)</f>
        <v>0</v>
      </c>
      <c r="Q67" s="26"/>
      <c r="R67" s="26"/>
      <c r="S67" s="26"/>
      <c r="T67" s="26"/>
      <c r="U67" s="26">
        <f t="shared" si="18"/>
        <v>622.15</v>
      </c>
      <c r="V67" s="26">
        <f t="shared" si="19"/>
        <v>0</v>
      </c>
    </row>
    <row r="68" spans="1:22" s="41" customFormat="1" ht="14.25" customHeight="1" x14ac:dyDescent="0.2">
      <c r="A68" s="22">
        <v>63340061000</v>
      </c>
      <c r="B68" s="22" t="s">
        <v>7220</v>
      </c>
      <c r="C68" s="22">
        <v>1.1000000000000001</v>
      </c>
      <c r="D68" s="22">
        <v>1.5</v>
      </c>
      <c r="E68" s="36">
        <v>956.8</v>
      </c>
      <c r="F68" s="35"/>
      <c r="G68" s="36">
        <f t="shared" si="15"/>
        <v>0</v>
      </c>
      <c r="H68" s="36">
        <f t="shared" si="16"/>
        <v>0</v>
      </c>
      <c r="I68" s="24">
        <f t="shared" si="17"/>
        <v>0</v>
      </c>
      <c r="J68" s="202"/>
      <c r="K68" s="26"/>
      <c r="L68" s="26">
        <f>IFERROR((VLOOKUP(K68,tenute!D:E,2,FALSE)),0)</f>
        <v>0</v>
      </c>
      <c r="M68" s="26"/>
      <c r="N68" s="26">
        <f>IFERROR((VLOOKUP(M68,guarnizioni!G:H,2,FALSE)),0)</f>
        <v>0</v>
      </c>
      <c r="O68" s="26"/>
      <c r="P68" s="26">
        <f>IFERROR((VLOOKUP(O68,'IP55'!A:B,2,FALSE)),0)</f>
        <v>0</v>
      </c>
      <c r="Q68" s="26"/>
      <c r="R68" s="26"/>
      <c r="S68" s="26"/>
      <c r="T68" s="26"/>
      <c r="U68" s="26">
        <f t="shared" si="18"/>
        <v>956.8</v>
      </c>
      <c r="V68" s="26">
        <f t="shared" si="19"/>
        <v>0</v>
      </c>
    </row>
    <row r="69" spans="1:22" s="41" customFormat="1" ht="14.25" customHeight="1" x14ac:dyDescent="0.2">
      <c r="A69" s="22">
        <v>63311021000</v>
      </c>
      <c r="B69" s="22" t="s">
        <v>264</v>
      </c>
      <c r="C69" s="22">
        <v>0.45</v>
      </c>
      <c r="D69" s="22">
        <v>0.6</v>
      </c>
      <c r="E69" s="36">
        <v>455.86</v>
      </c>
      <c r="F69" s="35"/>
      <c r="G69" s="36">
        <f t="shared" si="15"/>
        <v>0</v>
      </c>
      <c r="H69" s="36">
        <f t="shared" si="16"/>
        <v>0</v>
      </c>
      <c r="I69" s="24">
        <f t="shared" si="17"/>
        <v>0</v>
      </c>
      <c r="J69" s="202"/>
      <c r="K69" s="26"/>
      <c r="L69" s="26">
        <f>IFERROR((VLOOKUP(K69,tenute!D:E,2,FALSE)),0)</f>
        <v>0</v>
      </c>
      <c r="M69" s="26"/>
      <c r="N69" s="26">
        <f>IFERROR((VLOOKUP(M69,guarnizioni!G:H,2,FALSE)),0)</f>
        <v>0</v>
      </c>
      <c r="O69" s="26"/>
      <c r="P69" s="26">
        <f>IFERROR((VLOOKUP(O69,'IP55'!A:B,2,FALSE)),0)</f>
        <v>0</v>
      </c>
      <c r="Q69" s="26"/>
      <c r="R69" s="26"/>
      <c r="S69" s="26"/>
      <c r="T69" s="26"/>
      <c r="U69" s="26">
        <f t="shared" si="18"/>
        <v>455.86</v>
      </c>
      <c r="V69" s="26">
        <f t="shared" si="19"/>
        <v>0</v>
      </c>
    </row>
    <row r="70" spans="1:22" s="41" customFormat="1" ht="14.25" customHeight="1" x14ac:dyDescent="0.2">
      <c r="A70" s="22">
        <v>63341031000</v>
      </c>
      <c r="B70" s="22" t="s">
        <v>7221</v>
      </c>
      <c r="C70" s="22">
        <v>0.55000000000000004</v>
      </c>
      <c r="D70" s="22">
        <v>0.75</v>
      </c>
      <c r="E70" s="36">
        <v>634.79999999999995</v>
      </c>
      <c r="F70" s="35"/>
      <c r="G70" s="36">
        <f t="shared" si="15"/>
        <v>0</v>
      </c>
      <c r="H70" s="36">
        <f t="shared" si="16"/>
        <v>0</v>
      </c>
      <c r="I70" s="24">
        <f t="shared" si="17"/>
        <v>0</v>
      </c>
      <c r="J70" s="202"/>
      <c r="K70" s="26"/>
      <c r="L70" s="26">
        <f>IFERROR((VLOOKUP(K70,tenute!D:E,2,FALSE)),0)</f>
        <v>0</v>
      </c>
      <c r="M70" s="26"/>
      <c r="N70" s="26">
        <f>IFERROR((VLOOKUP(M70,guarnizioni!G:H,2,FALSE)),0)</f>
        <v>0</v>
      </c>
      <c r="O70" s="26"/>
      <c r="P70" s="26">
        <f>IFERROR((VLOOKUP(O70,'IP55'!A:B,2,FALSE)),0)</f>
        <v>0</v>
      </c>
      <c r="Q70" s="26"/>
      <c r="R70" s="26"/>
      <c r="S70" s="26"/>
      <c r="T70" s="26"/>
      <c r="U70" s="26">
        <f t="shared" si="18"/>
        <v>634.79999999999995</v>
      </c>
      <c r="V70" s="26">
        <f t="shared" si="19"/>
        <v>0</v>
      </c>
    </row>
    <row r="71" spans="1:22" s="41" customFormat="1" ht="14.25" customHeight="1" x14ac:dyDescent="0.2">
      <c r="A71" s="22">
        <v>63341041000</v>
      </c>
      <c r="B71" s="22" t="s">
        <v>7222</v>
      </c>
      <c r="C71" s="22">
        <v>0.75</v>
      </c>
      <c r="D71" s="22">
        <v>1</v>
      </c>
      <c r="E71" s="36">
        <v>687.7</v>
      </c>
      <c r="F71" s="35"/>
      <c r="G71" s="36">
        <f t="shared" si="15"/>
        <v>0</v>
      </c>
      <c r="H71" s="36">
        <f t="shared" si="16"/>
        <v>0</v>
      </c>
      <c r="I71" s="24">
        <f t="shared" si="17"/>
        <v>0</v>
      </c>
      <c r="J71" s="202"/>
      <c r="K71" s="26"/>
      <c r="L71" s="26">
        <f>IFERROR((VLOOKUP(K71,tenute!D:E,2,FALSE)),0)</f>
        <v>0</v>
      </c>
      <c r="M71" s="26"/>
      <c r="N71" s="26">
        <f>IFERROR((VLOOKUP(M71,guarnizioni!G:H,2,FALSE)),0)</f>
        <v>0</v>
      </c>
      <c r="O71" s="26"/>
      <c r="P71" s="26">
        <f>IFERROR((VLOOKUP(O71,'IP55'!A:B,2,FALSE)),0)</f>
        <v>0</v>
      </c>
      <c r="Q71" s="26"/>
      <c r="R71" s="26"/>
      <c r="S71" s="26"/>
      <c r="T71" s="26"/>
      <c r="U71" s="26">
        <f t="shared" si="18"/>
        <v>687.7</v>
      </c>
      <c r="V71" s="26">
        <f t="shared" si="19"/>
        <v>0</v>
      </c>
    </row>
    <row r="72" spans="1:22" s="41" customFormat="1" ht="14.25" customHeight="1" x14ac:dyDescent="0.2">
      <c r="A72" s="22">
        <v>63331051000</v>
      </c>
      <c r="B72" s="22" t="s">
        <v>7223</v>
      </c>
      <c r="C72" s="22">
        <v>1.1000000000000001</v>
      </c>
      <c r="D72" s="22">
        <v>1.5</v>
      </c>
      <c r="E72" s="36">
        <v>951.05</v>
      </c>
      <c r="F72" s="35"/>
      <c r="G72" s="36">
        <f t="shared" si="15"/>
        <v>0</v>
      </c>
      <c r="H72" s="36">
        <f t="shared" si="16"/>
        <v>0</v>
      </c>
      <c r="I72" s="24">
        <f t="shared" si="17"/>
        <v>0</v>
      </c>
      <c r="J72" s="202"/>
      <c r="K72" s="26"/>
      <c r="L72" s="26">
        <f>IFERROR((VLOOKUP(K72,tenute!D:E,2,FALSE)),0)</f>
        <v>0</v>
      </c>
      <c r="M72" s="26"/>
      <c r="N72" s="26">
        <f>IFERROR((VLOOKUP(M72,guarnizioni!G:H,2,FALSE)),0)</f>
        <v>0</v>
      </c>
      <c r="O72" s="26"/>
      <c r="P72" s="26">
        <f>IFERROR((VLOOKUP(O72,'IP55'!A:B,2,FALSE)),0)</f>
        <v>0</v>
      </c>
      <c r="Q72" s="26"/>
      <c r="R72" s="26"/>
      <c r="S72" s="26"/>
      <c r="T72" s="26"/>
      <c r="U72" s="26">
        <f t="shared" si="18"/>
        <v>951.05</v>
      </c>
      <c r="V72" s="26">
        <f t="shared" si="19"/>
        <v>0</v>
      </c>
    </row>
    <row r="73" spans="1:22" s="41" customFormat="1" ht="14.25" customHeight="1" x14ac:dyDescent="0.2">
      <c r="A73" s="22">
        <v>63321061000</v>
      </c>
      <c r="B73" s="22" t="s">
        <v>265</v>
      </c>
      <c r="C73" s="22">
        <v>1.5</v>
      </c>
      <c r="D73" s="22">
        <v>2</v>
      </c>
      <c r="E73" s="36">
        <v>1025.04</v>
      </c>
      <c r="F73" s="35"/>
      <c r="G73" s="36">
        <f t="shared" si="15"/>
        <v>0</v>
      </c>
      <c r="H73" s="36">
        <f t="shared" si="16"/>
        <v>0</v>
      </c>
      <c r="I73" s="24">
        <f t="shared" si="17"/>
        <v>0</v>
      </c>
      <c r="J73" s="202"/>
      <c r="K73" s="26"/>
      <c r="L73" s="26">
        <f>IFERROR((VLOOKUP(K73,tenute!D:E,2,FALSE)),0)</f>
        <v>0</v>
      </c>
      <c r="M73" s="26"/>
      <c r="N73" s="26">
        <f>IFERROR((VLOOKUP(M73,guarnizioni!G:H,2,FALSE)),0)</f>
        <v>0</v>
      </c>
      <c r="O73" s="26"/>
      <c r="P73" s="26">
        <f>IFERROR((VLOOKUP(O73,'IP55'!A:B,2,FALSE)),0)</f>
        <v>0</v>
      </c>
      <c r="Q73" s="26"/>
      <c r="R73" s="26"/>
      <c r="S73" s="26"/>
      <c r="T73" s="26"/>
      <c r="U73" s="26">
        <f t="shared" si="18"/>
        <v>1025.04</v>
      </c>
      <c r="V73" s="26">
        <f t="shared" si="19"/>
        <v>0</v>
      </c>
    </row>
    <row r="74" spans="1:22" s="41" customFormat="1" ht="14.25" customHeight="1" x14ac:dyDescent="0.2">
      <c r="A74" s="22">
        <v>63332021000</v>
      </c>
      <c r="B74" s="22" t="s">
        <v>7224</v>
      </c>
      <c r="C74" s="22">
        <v>0.75</v>
      </c>
      <c r="D74" s="22">
        <v>1</v>
      </c>
      <c r="E74" s="36">
        <v>756.7</v>
      </c>
      <c r="F74" s="35"/>
      <c r="G74" s="36">
        <f t="shared" si="15"/>
        <v>0</v>
      </c>
      <c r="H74" s="36">
        <f t="shared" si="16"/>
        <v>0</v>
      </c>
      <c r="I74" s="24">
        <f t="shared" si="17"/>
        <v>0</v>
      </c>
      <c r="J74" s="202"/>
      <c r="K74" s="26"/>
      <c r="L74" s="26">
        <f>IFERROR((VLOOKUP(K74,tenute!D:E,2,FALSE)),0)</f>
        <v>0</v>
      </c>
      <c r="M74" s="26"/>
      <c r="N74" s="26">
        <f>IFERROR((VLOOKUP(M74,guarnizioni!G:H,2,FALSE)),0)</f>
        <v>0</v>
      </c>
      <c r="O74" s="26"/>
      <c r="P74" s="26">
        <f>IFERROR((VLOOKUP(O74,'IP55'!A:B,2,FALSE)),0)</f>
        <v>0</v>
      </c>
      <c r="Q74" s="26"/>
      <c r="R74" s="26"/>
      <c r="S74" s="26"/>
      <c r="T74" s="26"/>
      <c r="U74" s="26">
        <f t="shared" si="18"/>
        <v>756.7</v>
      </c>
      <c r="V74" s="26">
        <f t="shared" si="19"/>
        <v>0</v>
      </c>
    </row>
    <row r="75" spans="1:22" s="41" customFormat="1" ht="14.25" customHeight="1" x14ac:dyDescent="0.2">
      <c r="A75" s="22">
        <v>63332031000</v>
      </c>
      <c r="B75" s="22" t="s">
        <v>7225</v>
      </c>
      <c r="C75" s="22">
        <v>1.1000000000000001</v>
      </c>
      <c r="D75" s="22">
        <v>1.5</v>
      </c>
      <c r="E75" s="36">
        <v>890.1</v>
      </c>
      <c r="F75" s="35"/>
      <c r="G75" s="36">
        <f t="shared" si="15"/>
        <v>0</v>
      </c>
      <c r="H75" s="36">
        <f t="shared" si="16"/>
        <v>0</v>
      </c>
      <c r="I75" s="24">
        <f t="shared" si="17"/>
        <v>0</v>
      </c>
      <c r="J75" s="202"/>
      <c r="K75" s="26"/>
      <c r="L75" s="26">
        <f>IFERROR((VLOOKUP(K75,tenute!D:E,2,FALSE)),0)</f>
        <v>0</v>
      </c>
      <c r="M75" s="26"/>
      <c r="N75" s="26">
        <f>IFERROR((VLOOKUP(M75,guarnizioni!G:H,2,FALSE)),0)</f>
        <v>0</v>
      </c>
      <c r="O75" s="26"/>
      <c r="P75" s="26">
        <f>IFERROR((VLOOKUP(O75,'IP55'!A:B,2,FALSE)),0)</f>
        <v>0</v>
      </c>
      <c r="Q75" s="26"/>
      <c r="R75" s="26"/>
      <c r="S75" s="26"/>
      <c r="T75" s="26"/>
      <c r="U75" s="26">
        <f t="shared" si="18"/>
        <v>890.1</v>
      </c>
      <c r="V75" s="26">
        <f t="shared" si="19"/>
        <v>0</v>
      </c>
    </row>
    <row r="76" spans="1:22" s="41" customFormat="1" ht="14.25" customHeight="1" x14ac:dyDescent="0.2">
      <c r="A76" s="22">
        <v>63322041000</v>
      </c>
      <c r="B76" s="22" t="s">
        <v>266</v>
      </c>
      <c r="C76" s="22">
        <v>1.5</v>
      </c>
      <c r="D76" s="22">
        <v>2</v>
      </c>
      <c r="E76" s="36">
        <v>922.54</v>
      </c>
      <c r="F76" s="35"/>
      <c r="G76" s="36">
        <f t="shared" si="15"/>
        <v>0</v>
      </c>
      <c r="H76" s="36">
        <f t="shared" si="16"/>
        <v>0</v>
      </c>
      <c r="I76" s="24">
        <f t="shared" si="17"/>
        <v>0</v>
      </c>
      <c r="J76" s="202"/>
      <c r="K76" s="26"/>
      <c r="L76" s="26">
        <f>IFERROR((VLOOKUP(K76,tenute!D:E,2,FALSE)),0)</f>
        <v>0</v>
      </c>
      <c r="M76" s="26"/>
      <c r="N76" s="26">
        <f>IFERROR((VLOOKUP(M76,guarnizioni!G:H,2,FALSE)),0)</f>
        <v>0</v>
      </c>
      <c r="O76" s="26"/>
      <c r="P76" s="26">
        <f>IFERROR((VLOOKUP(O76,'IP55'!A:B,2,FALSE)),0)</f>
        <v>0</v>
      </c>
      <c r="Q76" s="26"/>
      <c r="R76" s="26"/>
      <c r="S76" s="26"/>
      <c r="T76" s="26"/>
      <c r="U76" s="26">
        <f t="shared" si="18"/>
        <v>922.54</v>
      </c>
      <c r="V76" s="26">
        <f t="shared" si="19"/>
        <v>0</v>
      </c>
    </row>
    <row r="77" spans="1:22" s="41" customFormat="1" ht="14.25" customHeight="1" x14ac:dyDescent="0.2">
      <c r="A77" s="22">
        <v>63312051000</v>
      </c>
      <c r="B77" s="22" t="s">
        <v>2804</v>
      </c>
      <c r="C77" s="22">
        <v>1.8</v>
      </c>
      <c r="D77" s="22">
        <v>2.5</v>
      </c>
      <c r="E77" s="36">
        <v>1173.06</v>
      </c>
      <c r="F77" s="35"/>
      <c r="G77" s="36">
        <f t="shared" si="15"/>
        <v>0</v>
      </c>
      <c r="H77" s="36">
        <f t="shared" si="16"/>
        <v>0</v>
      </c>
      <c r="I77" s="24">
        <f t="shared" si="17"/>
        <v>0</v>
      </c>
      <c r="J77" s="202"/>
      <c r="K77" s="26"/>
      <c r="L77" s="26">
        <f>IFERROR((VLOOKUP(K77,tenute!D:E,2,FALSE)),0)</f>
        <v>0</v>
      </c>
      <c r="M77" s="26"/>
      <c r="N77" s="26">
        <f>IFERROR((VLOOKUP(M77,guarnizioni!G:H,2,FALSE)),0)</f>
        <v>0</v>
      </c>
      <c r="O77" s="26"/>
      <c r="P77" s="26">
        <f>IFERROR((VLOOKUP(O77,'IP55'!A:B,2,FALSE)),0)</f>
        <v>0</v>
      </c>
      <c r="Q77" s="26"/>
      <c r="R77" s="26"/>
      <c r="S77" s="26"/>
      <c r="T77" s="26"/>
      <c r="U77" s="26">
        <f t="shared" si="18"/>
        <v>1173.06</v>
      </c>
      <c r="V77" s="26">
        <f t="shared" si="19"/>
        <v>0</v>
      </c>
    </row>
    <row r="79" spans="1:22" s="41" customFormat="1" ht="14.25" customHeight="1" x14ac:dyDescent="0.2">
      <c r="A79" s="22" t="s">
        <v>2805</v>
      </c>
      <c r="B79" s="22" t="s">
        <v>2807</v>
      </c>
      <c r="C79" s="22">
        <v>0.55000000000000004</v>
      </c>
      <c r="D79" s="22">
        <v>0.75</v>
      </c>
      <c r="E79" s="36">
        <v>2797.13</v>
      </c>
      <c r="F79" s="35"/>
      <c r="G79" s="36">
        <f>IF(F79="",IF($I$8="","",$I$8),F79)</f>
        <v>0</v>
      </c>
      <c r="H79" s="36">
        <f>ROUND(E79*(G79),2)</f>
        <v>0</v>
      </c>
      <c r="I79" s="24">
        <f>H79*$I$10</f>
        <v>0</v>
      </c>
      <c r="J79" s="202"/>
      <c r="K79" s="26"/>
      <c r="L79" s="26">
        <f>IFERROR((VLOOKUP(K79,tenute!D:E,2,FALSE)),0)</f>
        <v>0</v>
      </c>
      <c r="M79" s="26"/>
      <c r="N79" s="26">
        <f>IFERROR((VLOOKUP(M79,guarnizioni!G:H,2,FALSE)),0)</f>
        <v>0</v>
      </c>
      <c r="O79" s="26"/>
      <c r="P79" s="26">
        <f>IFERROR((VLOOKUP(O79,'IP55'!A:B,2,FALSE)),0)</f>
        <v>0</v>
      </c>
      <c r="Q79" s="26"/>
      <c r="R79" s="26"/>
      <c r="S79" s="26"/>
      <c r="T79" s="26">
        <f>IFERROR((VLOOKUP(S79,'IP55'!A:C,3,FALSE)),0)</f>
        <v>0</v>
      </c>
      <c r="U79" s="26">
        <f>E79+L79+N79+P79+R79+T79</f>
        <v>2797.13</v>
      </c>
      <c r="V79" s="26">
        <f>U79*$I$8</f>
        <v>0</v>
      </c>
    </row>
    <row r="80" spans="1:22" s="41" customFormat="1" ht="14.25" customHeight="1" x14ac:dyDescent="0.2">
      <c r="A80" s="22" t="s">
        <v>3259</v>
      </c>
      <c r="B80" s="22" t="s">
        <v>3248</v>
      </c>
      <c r="C80" s="22">
        <v>0.75</v>
      </c>
      <c r="D80" s="22">
        <v>1</v>
      </c>
      <c r="E80" s="36">
        <v>2854.67</v>
      </c>
      <c r="F80" s="35"/>
      <c r="G80" s="36">
        <f t="shared" ref="G80:G92" si="20">IF(F80="",IF($I$8="","",$I$8),F80)</f>
        <v>0</v>
      </c>
      <c r="H80" s="36">
        <f t="shared" ref="H80:H92" si="21">ROUND(E80*(G80),2)</f>
        <v>0</v>
      </c>
      <c r="I80" s="24">
        <f t="shared" ref="I80:I92" si="22">H80*$I$10</f>
        <v>0</v>
      </c>
      <c r="J80" s="202"/>
      <c r="K80" s="26"/>
      <c r="L80" s="26">
        <f>IFERROR((VLOOKUP(K80,tenute!D:E,2,FALSE)),0)</f>
        <v>0</v>
      </c>
      <c r="M80" s="26"/>
      <c r="N80" s="26">
        <f>IFERROR((VLOOKUP(M80,guarnizioni!G:H,2,FALSE)),0)</f>
        <v>0</v>
      </c>
      <c r="O80" s="26"/>
      <c r="P80" s="26">
        <f>IFERROR((VLOOKUP(O80,'IP55'!A:B,2,FALSE)),0)</f>
        <v>0</v>
      </c>
      <c r="Q80" s="26"/>
      <c r="R80" s="26"/>
      <c r="S80" s="26"/>
      <c r="T80" s="26">
        <f>IFERROR((VLOOKUP(S80,'IP55'!A:C,3,FALSE)),0)</f>
        <v>0</v>
      </c>
      <c r="U80" s="26">
        <f t="shared" ref="U80:U92" si="23">E80+L80+N80+P80+R80+T80</f>
        <v>2854.67</v>
      </c>
      <c r="V80" s="26">
        <f t="shared" ref="V80:V92" si="24">U80*$I$8</f>
        <v>0</v>
      </c>
    </row>
    <row r="81" spans="1:22" s="41" customFormat="1" ht="14.25" customHeight="1" x14ac:dyDescent="0.2">
      <c r="A81" s="22" t="s">
        <v>3260</v>
      </c>
      <c r="B81" s="22" t="s">
        <v>3249</v>
      </c>
      <c r="C81" s="22">
        <v>1.1000000000000001</v>
      </c>
      <c r="D81" s="22">
        <v>1.5</v>
      </c>
      <c r="E81" s="36">
        <v>3078.31</v>
      </c>
      <c r="F81" s="35"/>
      <c r="G81" s="36">
        <f t="shared" si="20"/>
        <v>0</v>
      </c>
      <c r="H81" s="36">
        <f t="shared" si="21"/>
        <v>0</v>
      </c>
      <c r="I81" s="24">
        <f t="shared" si="22"/>
        <v>0</v>
      </c>
      <c r="J81" s="202"/>
      <c r="K81" s="26"/>
      <c r="L81" s="26">
        <f>IFERROR((VLOOKUP(K81,tenute!D:E,2,FALSE)),0)</f>
        <v>0</v>
      </c>
      <c r="M81" s="26"/>
      <c r="N81" s="26">
        <f>IFERROR((VLOOKUP(M81,guarnizioni!G:H,2,FALSE)),0)</f>
        <v>0</v>
      </c>
      <c r="O81" s="26"/>
      <c r="P81" s="26">
        <f>IFERROR((VLOOKUP(O81,'IP55'!A:B,2,FALSE)),0)</f>
        <v>0</v>
      </c>
      <c r="Q81" s="26"/>
      <c r="R81" s="26"/>
      <c r="S81" s="26"/>
      <c r="T81" s="26">
        <f>IFERROR((VLOOKUP(S81,'IP55'!A:C,3,FALSE)),0)</f>
        <v>0</v>
      </c>
      <c r="U81" s="26">
        <f t="shared" si="23"/>
        <v>3078.31</v>
      </c>
      <c r="V81" s="26">
        <f t="shared" si="24"/>
        <v>0</v>
      </c>
    </row>
    <row r="82" spans="1:22" s="41" customFormat="1" ht="14.25" customHeight="1" x14ac:dyDescent="0.2">
      <c r="A82" s="22" t="s">
        <v>2806</v>
      </c>
      <c r="B82" s="22" t="s">
        <v>2808</v>
      </c>
      <c r="C82" s="22">
        <v>0.55000000000000004</v>
      </c>
      <c r="D82" s="22">
        <v>0.75</v>
      </c>
      <c r="E82" s="36">
        <v>2865.25</v>
      </c>
      <c r="F82" s="35"/>
      <c r="G82" s="36">
        <f t="shared" si="20"/>
        <v>0</v>
      </c>
      <c r="H82" s="36">
        <f t="shared" si="21"/>
        <v>0</v>
      </c>
      <c r="I82" s="24">
        <f t="shared" si="22"/>
        <v>0</v>
      </c>
      <c r="J82" s="202"/>
      <c r="K82" s="26"/>
      <c r="L82" s="26">
        <f>IFERROR((VLOOKUP(K82,tenute!D:E,2,FALSE)),0)</f>
        <v>0</v>
      </c>
      <c r="M82" s="26"/>
      <c r="N82" s="26">
        <f>IFERROR((VLOOKUP(M82,guarnizioni!G:H,2,FALSE)),0)</f>
        <v>0</v>
      </c>
      <c r="O82" s="26"/>
      <c r="P82" s="26">
        <f>IFERROR((VLOOKUP(O82,'IP55'!A:B,2,FALSE)),0)</f>
        <v>0</v>
      </c>
      <c r="Q82" s="26"/>
      <c r="R82" s="26"/>
      <c r="S82" s="26"/>
      <c r="T82" s="26">
        <f>IFERROR((VLOOKUP(S82,'IP55'!A:C,3,FALSE)),0)</f>
        <v>0</v>
      </c>
      <c r="U82" s="26">
        <f t="shared" si="23"/>
        <v>2865.25</v>
      </c>
      <c r="V82" s="26">
        <f t="shared" si="24"/>
        <v>0</v>
      </c>
    </row>
    <row r="83" spans="1:22" s="41" customFormat="1" ht="14.25" customHeight="1" x14ac:dyDescent="0.2">
      <c r="A83" s="22" t="s">
        <v>3261</v>
      </c>
      <c r="B83" s="22" t="s">
        <v>3250</v>
      </c>
      <c r="C83" s="22">
        <v>0.75</v>
      </c>
      <c r="D83" s="22">
        <v>1</v>
      </c>
      <c r="E83" s="36">
        <v>2909.89</v>
      </c>
      <c r="F83" s="35"/>
      <c r="G83" s="36">
        <f t="shared" si="20"/>
        <v>0</v>
      </c>
      <c r="H83" s="36">
        <f t="shared" si="21"/>
        <v>0</v>
      </c>
      <c r="I83" s="24">
        <f t="shared" si="22"/>
        <v>0</v>
      </c>
      <c r="J83" s="202"/>
      <c r="K83" s="26"/>
      <c r="L83" s="26">
        <f>IFERROR((VLOOKUP(K83,tenute!D:E,2,FALSE)),0)</f>
        <v>0</v>
      </c>
      <c r="M83" s="26"/>
      <c r="N83" s="26">
        <f>IFERROR((VLOOKUP(M83,guarnizioni!G:H,2,FALSE)),0)</f>
        <v>0</v>
      </c>
      <c r="O83" s="26"/>
      <c r="P83" s="26">
        <f>IFERROR((VLOOKUP(O83,'IP55'!A:B,2,FALSE)),0)</f>
        <v>0</v>
      </c>
      <c r="Q83" s="26"/>
      <c r="R83" s="26"/>
      <c r="S83" s="26"/>
      <c r="T83" s="26">
        <f>IFERROR((VLOOKUP(S83,'IP55'!A:C,3,FALSE)),0)</f>
        <v>0</v>
      </c>
      <c r="U83" s="26">
        <f t="shared" si="23"/>
        <v>2909.89</v>
      </c>
      <c r="V83" s="26">
        <f t="shared" si="24"/>
        <v>0</v>
      </c>
    </row>
    <row r="84" spans="1:22" s="41" customFormat="1" ht="14.25" customHeight="1" x14ac:dyDescent="0.2">
      <c r="A84" s="22" t="s">
        <v>3262</v>
      </c>
      <c r="B84" s="22" t="s">
        <v>3251</v>
      </c>
      <c r="C84" s="22">
        <v>1.1000000000000001</v>
      </c>
      <c r="D84" s="22">
        <v>1.5</v>
      </c>
      <c r="E84" s="36">
        <v>3017.97</v>
      </c>
      <c r="F84" s="35"/>
      <c r="G84" s="36">
        <f t="shared" si="20"/>
        <v>0</v>
      </c>
      <c r="H84" s="36">
        <f t="shared" si="21"/>
        <v>0</v>
      </c>
      <c r="I84" s="24">
        <f t="shared" si="22"/>
        <v>0</v>
      </c>
      <c r="J84" s="202"/>
      <c r="K84" s="26"/>
      <c r="L84" s="26">
        <f>IFERROR((VLOOKUP(K84,tenute!D:E,2,FALSE)),0)</f>
        <v>0</v>
      </c>
      <c r="M84" s="26"/>
      <c r="N84" s="26">
        <f>IFERROR((VLOOKUP(M84,guarnizioni!G:H,2,FALSE)),0)</f>
        <v>0</v>
      </c>
      <c r="O84" s="26"/>
      <c r="P84" s="26">
        <f>IFERROR((VLOOKUP(O84,'IP55'!A:B,2,FALSE)),0)</f>
        <v>0</v>
      </c>
      <c r="Q84" s="26"/>
      <c r="R84" s="26"/>
      <c r="S84" s="26"/>
      <c r="T84" s="26">
        <f>IFERROR((VLOOKUP(S84,'IP55'!A:C,3,FALSE)),0)</f>
        <v>0</v>
      </c>
      <c r="U84" s="26">
        <f t="shared" si="23"/>
        <v>3017.97</v>
      </c>
      <c r="V84" s="26">
        <f t="shared" si="24"/>
        <v>0</v>
      </c>
    </row>
    <row r="85" spans="1:22" s="41" customFormat="1" ht="14.25" customHeight="1" x14ac:dyDescent="0.2">
      <c r="A85" s="22" t="s">
        <v>3263</v>
      </c>
      <c r="B85" s="22" t="s">
        <v>3252</v>
      </c>
      <c r="C85" s="22">
        <v>1.5</v>
      </c>
      <c r="D85" s="22">
        <v>2</v>
      </c>
      <c r="E85" s="36">
        <v>3156.31</v>
      </c>
      <c r="F85" s="35"/>
      <c r="G85" s="36">
        <f t="shared" si="20"/>
        <v>0</v>
      </c>
      <c r="H85" s="36">
        <f t="shared" si="21"/>
        <v>0</v>
      </c>
      <c r="I85" s="24">
        <f t="shared" si="22"/>
        <v>0</v>
      </c>
      <c r="J85" s="202"/>
      <c r="K85" s="26"/>
      <c r="L85" s="26">
        <f>IFERROR((VLOOKUP(K85,tenute!D:E,2,FALSE)),0)</f>
        <v>0</v>
      </c>
      <c r="M85" s="26"/>
      <c r="N85" s="26">
        <f>IFERROR((VLOOKUP(M85,guarnizioni!G:H,2,FALSE)),0)</f>
        <v>0</v>
      </c>
      <c r="O85" s="26"/>
      <c r="P85" s="26">
        <f>IFERROR((VLOOKUP(O85,'IP55'!A:B,2,FALSE)),0)</f>
        <v>0</v>
      </c>
      <c r="Q85" s="26"/>
      <c r="R85" s="26"/>
      <c r="S85" s="26"/>
      <c r="T85" s="26">
        <f>IFERROR((VLOOKUP(S85,'IP55'!A:C,3,FALSE)),0)</f>
        <v>0</v>
      </c>
      <c r="U85" s="26">
        <f t="shared" si="23"/>
        <v>3156.31</v>
      </c>
      <c r="V85" s="26">
        <f t="shared" si="24"/>
        <v>0</v>
      </c>
    </row>
    <row r="86" spans="1:22" s="41" customFormat="1" ht="14.25" customHeight="1" x14ac:dyDescent="0.2">
      <c r="A86" s="22" t="s">
        <v>3264</v>
      </c>
      <c r="B86" s="22" t="s">
        <v>3253</v>
      </c>
      <c r="C86" s="22">
        <v>1.1000000000000001</v>
      </c>
      <c r="D86" s="22">
        <v>1.5</v>
      </c>
      <c r="E86" s="36">
        <v>3080.18</v>
      </c>
      <c r="F86" s="35"/>
      <c r="G86" s="36">
        <f t="shared" si="20"/>
        <v>0</v>
      </c>
      <c r="H86" s="36">
        <f t="shared" si="21"/>
        <v>0</v>
      </c>
      <c r="I86" s="24">
        <f t="shared" si="22"/>
        <v>0</v>
      </c>
      <c r="J86" s="202"/>
      <c r="K86" s="26"/>
      <c r="L86" s="26">
        <f>IFERROR((VLOOKUP(K86,tenute!D:E,2,FALSE)),0)</f>
        <v>0</v>
      </c>
      <c r="M86" s="26"/>
      <c r="N86" s="26">
        <f>IFERROR((VLOOKUP(M86,guarnizioni!G:H,2,FALSE)),0)</f>
        <v>0</v>
      </c>
      <c r="O86" s="26"/>
      <c r="P86" s="26">
        <f>IFERROR((VLOOKUP(O86,'IP55'!A:B,2,FALSE)),0)</f>
        <v>0</v>
      </c>
      <c r="Q86" s="26"/>
      <c r="R86" s="26"/>
      <c r="S86" s="26"/>
      <c r="T86" s="26">
        <f>IFERROR((VLOOKUP(S86,'IP55'!A:C,3,FALSE)),0)</f>
        <v>0</v>
      </c>
      <c r="U86" s="26">
        <f t="shared" si="23"/>
        <v>3080.18</v>
      </c>
      <c r="V86" s="26">
        <f t="shared" si="24"/>
        <v>0</v>
      </c>
    </row>
    <row r="87" spans="1:22" s="41" customFormat="1" ht="14.25" customHeight="1" x14ac:dyDescent="0.2">
      <c r="A87" s="22" t="s">
        <v>3265</v>
      </c>
      <c r="B87" s="22" t="s">
        <v>3254</v>
      </c>
      <c r="C87" s="22">
        <v>1.5</v>
      </c>
      <c r="D87" s="22">
        <v>2</v>
      </c>
      <c r="E87" s="36">
        <v>3130.74</v>
      </c>
      <c r="F87" s="35"/>
      <c r="G87" s="36">
        <f t="shared" si="20"/>
        <v>0</v>
      </c>
      <c r="H87" s="36">
        <f t="shared" si="21"/>
        <v>0</v>
      </c>
      <c r="I87" s="24">
        <f t="shared" si="22"/>
        <v>0</v>
      </c>
      <c r="J87" s="202"/>
      <c r="K87" s="26"/>
      <c r="L87" s="26">
        <f>IFERROR((VLOOKUP(K87,tenute!D:E,2,FALSE)),0)</f>
        <v>0</v>
      </c>
      <c r="M87" s="26"/>
      <c r="N87" s="26">
        <f>IFERROR((VLOOKUP(M87,guarnizioni!G:H,2,FALSE)),0)</f>
        <v>0</v>
      </c>
      <c r="O87" s="26"/>
      <c r="P87" s="26">
        <f>IFERROR((VLOOKUP(O87,'IP55'!A:B,2,FALSE)),0)</f>
        <v>0</v>
      </c>
      <c r="Q87" s="26"/>
      <c r="R87" s="26"/>
      <c r="S87" s="26"/>
      <c r="T87" s="26">
        <f>IFERROR((VLOOKUP(S87,'IP55'!A:C,3,FALSE)),0)</f>
        <v>0</v>
      </c>
      <c r="U87" s="26">
        <f t="shared" si="23"/>
        <v>3130.74</v>
      </c>
      <c r="V87" s="26">
        <f t="shared" si="24"/>
        <v>0</v>
      </c>
    </row>
    <row r="88" spans="1:22" s="41" customFormat="1" ht="14.25" customHeight="1" x14ac:dyDescent="0.2">
      <c r="A88" s="22" t="s">
        <v>3266</v>
      </c>
      <c r="B88" s="22" t="s">
        <v>3255</v>
      </c>
      <c r="C88" s="22">
        <v>1.8</v>
      </c>
      <c r="D88" s="22">
        <v>2.5</v>
      </c>
      <c r="E88" s="36">
        <v>3266.94</v>
      </c>
      <c r="F88" s="35"/>
      <c r="G88" s="36">
        <f t="shared" si="20"/>
        <v>0</v>
      </c>
      <c r="H88" s="36">
        <f t="shared" si="21"/>
        <v>0</v>
      </c>
      <c r="I88" s="24">
        <f t="shared" si="22"/>
        <v>0</v>
      </c>
      <c r="J88" s="202"/>
      <c r="K88" s="26"/>
      <c r="L88" s="26">
        <f>IFERROR((VLOOKUP(K88,tenute!D:E,2,FALSE)),0)</f>
        <v>0</v>
      </c>
      <c r="M88" s="26"/>
      <c r="N88" s="26">
        <f>IFERROR((VLOOKUP(M88,guarnizioni!G:H,2,FALSE)),0)</f>
        <v>0</v>
      </c>
      <c r="O88" s="26"/>
      <c r="P88" s="26">
        <f>IFERROR((VLOOKUP(O88,'IP55'!A:B,2,FALSE)),0)</f>
        <v>0</v>
      </c>
      <c r="Q88" s="26"/>
      <c r="R88" s="26"/>
      <c r="S88" s="26"/>
      <c r="T88" s="26">
        <f>IFERROR((VLOOKUP(S88,'IP55'!A:C,3,FALSE)),0)</f>
        <v>0</v>
      </c>
      <c r="U88" s="26">
        <f t="shared" si="23"/>
        <v>3266.94</v>
      </c>
      <c r="V88" s="26">
        <f t="shared" si="24"/>
        <v>0</v>
      </c>
    </row>
    <row r="89" spans="1:22" s="41" customFormat="1" ht="14.25" customHeight="1" x14ac:dyDescent="0.2">
      <c r="A89" s="22" t="s">
        <v>3267</v>
      </c>
      <c r="B89" s="22" t="s">
        <v>3256</v>
      </c>
      <c r="C89" s="22">
        <v>1.8</v>
      </c>
      <c r="D89" s="22">
        <v>2.5</v>
      </c>
      <c r="E89" s="36">
        <v>3156.61</v>
      </c>
      <c r="F89" s="35"/>
      <c r="G89" s="36">
        <f t="shared" si="20"/>
        <v>0</v>
      </c>
      <c r="H89" s="36">
        <f t="shared" si="21"/>
        <v>0</v>
      </c>
      <c r="I89" s="24">
        <f t="shared" si="22"/>
        <v>0</v>
      </c>
      <c r="J89" s="202"/>
      <c r="K89" s="26"/>
      <c r="L89" s="26">
        <f>IFERROR((VLOOKUP(K89,tenute!D:E,2,FALSE)),0)</f>
        <v>0</v>
      </c>
      <c r="M89" s="26"/>
      <c r="N89" s="26">
        <f>IFERROR((VLOOKUP(M89,guarnizioni!G:H,2,FALSE)),0)</f>
        <v>0</v>
      </c>
      <c r="O89" s="26"/>
      <c r="P89" s="26">
        <f>IFERROR((VLOOKUP(O89,'IP55'!A:B,2,FALSE)),0)</f>
        <v>0</v>
      </c>
      <c r="Q89" s="26"/>
      <c r="R89" s="26"/>
      <c r="S89" s="26"/>
      <c r="T89" s="26">
        <f>IFERROR((VLOOKUP(S89,'IP55'!A:C,3,FALSE)),0)</f>
        <v>0</v>
      </c>
      <c r="U89" s="26">
        <f t="shared" si="23"/>
        <v>3156.61</v>
      </c>
      <c r="V89" s="26">
        <f t="shared" si="24"/>
        <v>0</v>
      </c>
    </row>
    <row r="90" spans="1:22" s="41" customFormat="1" ht="14.25" customHeight="1" x14ac:dyDescent="0.2">
      <c r="A90" s="22" t="s">
        <v>4323</v>
      </c>
      <c r="B90" s="22" t="s">
        <v>4324</v>
      </c>
      <c r="C90" s="22">
        <v>3</v>
      </c>
      <c r="D90" s="22">
        <v>4</v>
      </c>
      <c r="E90" s="36">
        <v>3935.38</v>
      </c>
      <c r="F90" s="35"/>
      <c r="G90" s="36">
        <f t="shared" si="20"/>
        <v>0</v>
      </c>
      <c r="H90" s="36">
        <f t="shared" si="21"/>
        <v>0</v>
      </c>
      <c r="I90" s="24">
        <f t="shared" si="22"/>
        <v>0</v>
      </c>
      <c r="J90" s="202"/>
      <c r="K90" s="26"/>
      <c r="L90" s="26">
        <f>IFERROR((VLOOKUP(K90,tenute!D:E,2,FALSE)),0)</f>
        <v>0</v>
      </c>
      <c r="M90" s="26"/>
      <c r="N90" s="26">
        <f>IFERROR((VLOOKUP(M90,guarnizioni!G:H,2,FALSE)),0)</f>
        <v>0</v>
      </c>
      <c r="O90" s="26"/>
      <c r="P90" s="26">
        <f>IFERROR((VLOOKUP(O90,'IP55'!A:B,2,FALSE)),0)</f>
        <v>0</v>
      </c>
      <c r="Q90" s="26"/>
      <c r="R90" s="26"/>
      <c r="S90" s="26"/>
      <c r="T90" s="26">
        <f>IFERROR((VLOOKUP(S90,'IP55'!A:C,3,FALSE)),0)</f>
        <v>0</v>
      </c>
      <c r="U90" s="26">
        <f t="shared" si="23"/>
        <v>3935.38</v>
      </c>
      <c r="V90" s="26">
        <f t="shared" si="24"/>
        <v>0</v>
      </c>
    </row>
    <row r="91" spans="1:22" s="41" customFormat="1" ht="14.25" customHeight="1" x14ac:dyDescent="0.2">
      <c r="A91" s="22" t="s">
        <v>3268</v>
      </c>
      <c r="B91" s="22" t="s">
        <v>3257</v>
      </c>
      <c r="C91" s="22">
        <v>3.7</v>
      </c>
      <c r="D91" s="22">
        <v>5</v>
      </c>
      <c r="E91" s="36">
        <v>4056.02</v>
      </c>
      <c r="F91" s="35"/>
      <c r="G91" s="36">
        <f t="shared" si="20"/>
        <v>0</v>
      </c>
      <c r="H91" s="36">
        <f t="shared" si="21"/>
        <v>0</v>
      </c>
      <c r="I91" s="24">
        <f t="shared" si="22"/>
        <v>0</v>
      </c>
      <c r="J91" s="202"/>
      <c r="K91" s="26"/>
      <c r="L91" s="26">
        <f>IFERROR((VLOOKUP(K91,tenute!D:E,2,FALSE)),0)</f>
        <v>0</v>
      </c>
      <c r="M91" s="26"/>
      <c r="N91" s="26">
        <f>IFERROR((VLOOKUP(M91,guarnizioni!G:H,2,FALSE)),0)</f>
        <v>0</v>
      </c>
      <c r="O91" s="26"/>
      <c r="P91" s="26">
        <f>IFERROR((VLOOKUP(O91,'IP55'!A:B,2,FALSE)),0)</f>
        <v>0</v>
      </c>
      <c r="Q91" s="26"/>
      <c r="R91" s="26"/>
      <c r="S91" s="26"/>
      <c r="T91" s="26">
        <f>IFERROR((VLOOKUP(S91,'IP55'!A:C,3,FALSE)),0)</f>
        <v>0</v>
      </c>
      <c r="U91" s="26">
        <f t="shared" si="23"/>
        <v>4056.02</v>
      </c>
      <c r="V91" s="26">
        <f t="shared" si="24"/>
        <v>0</v>
      </c>
    </row>
    <row r="92" spans="1:22" s="41" customFormat="1" ht="14.25" customHeight="1" x14ac:dyDescent="0.2">
      <c r="A92" s="22" t="s">
        <v>3269</v>
      </c>
      <c r="B92" s="22" t="s">
        <v>3258</v>
      </c>
      <c r="C92" s="22">
        <v>4</v>
      </c>
      <c r="D92" s="22">
        <v>5.5</v>
      </c>
      <c r="E92" s="36">
        <v>4133.43</v>
      </c>
      <c r="F92" s="35"/>
      <c r="G92" s="36">
        <f t="shared" si="20"/>
        <v>0</v>
      </c>
      <c r="H92" s="36">
        <f t="shared" si="21"/>
        <v>0</v>
      </c>
      <c r="I92" s="24">
        <f t="shared" si="22"/>
        <v>0</v>
      </c>
      <c r="J92" s="202"/>
      <c r="K92" s="26"/>
      <c r="L92" s="26">
        <f>IFERROR((VLOOKUP(K92,tenute!D:E,2,FALSE)),0)</f>
        <v>0</v>
      </c>
      <c r="M92" s="26"/>
      <c r="N92" s="26">
        <f>IFERROR((VLOOKUP(M92,guarnizioni!G:H,2,FALSE)),0)</f>
        <v>0</v>
      </c>
      <c r="O92" s="26"/>
      <c r="P92" s="26">
        <f>IFERROR((VLOOKUP(O92,'IP55'!A:B,2,FALSE)),0)</f>
        <v>0</v>
      </c>
      <c r="Q92" s="26"/>
      <c r="R92" s="26"/>
      <c r="S92" s="26"/>
      <c r="T92" s="26">
        <f>IFERROR((VLOOKUP(S92,'IP55'!A:C,3,FALSE)),0)</f>
        <v>0</v>
      </c>
      <c r="U92" s="26">
        <f t="shared" si="23"/>
        <v>4133.43</v>
      </c>
      <c r="V92" s="26">
        <f t="shared" si="24"/>
        <v>0</v>
      </c>
    </row>
    <row r="93" spans="1:22" ht="14.25" customHeight="1" x14ac:dyDescent="0.25">
      <c r="E93" s="179"/>
    </row>
    <row r="94" spans="1:22" s="41" customFormat="1" ht="14.25" customHeight="1" x14ac:dyDescent="0.2">
      <c r="A94" s="22">
        <v>62256011000</v>
      </c>
      <c r="B94" s="22" t="s">
        <v>3270</v>
      </c>
      <c r="C94" s="22">
        <v>1.1000000000000001</v>
      </c>
      <c r="D94" s="22">
        <v>1.5</v>
      </c>
      <c r="E94" s="36">
        <v>1004.19</v>
      </c>
      <c r="F94" s="35"/>
      <c r="G94" s="36">
        <f>IF(F94="",IF($I$8="","",$I$8),F94)</f>
        <v>0</v>
      </c>
      <c r="H94" s="36">
        <f>ROUND(E94*(G94),2)</f>
        <v>0</v>
      </c>
      <c r="I94" s="24">
        <f>H94*$I$10</f>
        <v>0</v>
      </c>
      <c r="J94" s="202"/>
      <c r="K94" s="26"/>
      <c r="L94" s="26">
        <f>IFERROR((VLOOKUP(K94,tenute!D:E,2,FALSE)),0)</f>
        <v>0</v>
      </c>
      <c r="M94" s="26"/>
      <c r="N94" s="26">
        <f>IFERROR((VLOOKUP(M94,guarnizioni!G:H,2,FALSE)),0)</f>
        <v>0</v>
      </c>
      <c r="O94" s="26"/>
      <c r="P94" s="26">
        <f>IFERROR((VLOOKUP(O94,'IP55'!A:B,2,FALSE)),0)</f>
        <v>0</v>
      </c>
      <c r="Q94" s="26"/>
      <c r="R94" s="26"/>
      <c r="S94" s="26"/>
      <c r="T94" s="26"/>
      <c r="U94" s="26">
        <f t="shared" ref="U94:U105" si="25">E94+L94+N94+P94+R94+T94</f>
        <v>1004.19</v>
      </c>
      <c r="V94" s="26">
        <f>U94*$I$8</f>
        <v>0</v>
      </c>
    </row>
    <row r="95" spans="1:22" s="41" customFormat="1" ht="14.25" customHeight="1" x14ac:dyDescent="0.2">
      <c r="A95" s="22">
        <v>62256021000</v>
      </c>
      <c r="B95" s="22" t="s">
        <v>3271</v>
      </c>
      <c r="C95" s="22">
        <v>2.2000000000000002</v>
      </c>
      <c r="D95" s="22">
        <v>3</v>
      </c>
      <c r="E95" s="36">
        <v>1188.8900000000001</v>
      </c>
      <c r="F95" s="35"/>
      <c r="G95" s="36">
        <f>IF(F95="",IF($I$8="","",$I$8),F95)</f>
        <v>0</v>
      </c>
      <c r="H95" s="36">
        <f>ROUND(E95*(G95),2)</f>
        <v>0</v>
      </c>
      <c r="I95" s="24">
        <f>H95*$I$10</f>
        <v>0</v>
      </c>
      <c r="J95" s="202"/>
      <c r="K95" s="26"/>
      <c r="L95" s="26">
        <f>IFERROR((VLOOKUP(K95,tenute!D:E,2,FALSE)),0)</f>
        <v>0</v>
      </c>
      <c r="M95" s="26"/>
      <c r="N95" s="26">
        <f>IFERROR((VLOOKUP(M95,guarnizioni!G:H,2,FALSE)),0)</f>
        <v>0</v>
      </c>
      <c r="O95" s="26"/>
      <c r="P95" s="26">
        <f>IFERROR((VLOOKUP(O95,'IP55'!A:B,2,FALSE)),0)</f>
        <v>0</v>
      </c>
      <c r="Q95" s="26"/>
      <c r="R95" s="26"/>
      <c r="S95" s="26"/>
      <c r="T95" s="26"/>
      <c r="U95" s="26">
        <f t="shared" si="25"/>
        <v>1188.8900000000001</v>
      </c>
      <c r="V95" s="26">
        <f t="shared" ref="V95:V105" si="26">U95*$I$8</f>
        <v>0</v>
      </c>
    </row>
    <row r="96" spans="1:22" s="41" customFormat="1" ht="14.25" customHeight="1" x14ac:dyDescent="0.2">
      <c r="A96" s="22">
        <v>62206031000</v>
      </c>
      <c r="B96" s="22" t="s">
        <v>4325</v>
      </c>
      <c r="C96" s="22">
        <v>3</v>
      </c>
      <c r="D96" s="22">
        <v>4</v>
      </c>
      <c r="E96" s="36">
        <v>1497.21</v>
      </c>
      <c r="F96" s="35"/>
      <c r="G96" s="36">
        <f>IF(F96="",IF($I$8="","",$I$8),F96)</f>
        <v>0</v>
      </c>
      <c r="H96" s="36">
        <f>ROUND(E96*(G96),2)</f>
        <v>0</v>
      </c>
      <c r="I96" s="24">
        <f>H96*$I$10</f>
        <v>0</v>
      </c>
      <c r="J96" s="202"/>
      <c r="K96" s="26"/>
      <c r="L96" s="26">
        <f>IFERROR((VLOOKUP(K96,tenute!D:E,2,FALSE)),0)</f>
        <v>0</v>
      </c>
      <c r="M96" s="26"/>
      <c r="N96" s="26">
        <f>IFERROR((VLOOKUP(M96,guarnizioni!G:H,2,FALSE)),0)</f>
        <v>0</v>
      </c>
      <c r="O96" s="26"/>
      <c r="P96" s="26">
        <f>IFERROR((VLOOKUP(O96,'IP55'!A:B,2,FALSE)),0)</f>
        <v>0</v>
      </c>
      <c r="Q96" s="26"/>
      <c r="R96" s="26"/>
      <c r="S96" s="26"/>
      <c r="T96" s="26"/>
      <c r="U96" s="26">
        <f t="shared" si="25"/>
        <v>1497.21</v>
      </c>
      <c r="V96" s="26">
        <f t="shared" si="26"/>
        <v>0</v>
      </c>
    </row>
    <row r="97" spans="1:22" s="41" customFormat="1" ht="14.25" customHeight="1" x14ac:dyDescent="0.2">
      <c r="A97" s="22">
        <v>62216041000</v>
      </c>
      <c r="B97" s="22" t="s">
        <v>3272</v>
      </c>
      <c r="C97" s="22">
        <v>4</v>
      </c>
      <c r="D97" s="22">
        <v>5.5</v>
      </c>
      <c r="E97" s="36">
        <v>1662.1</v>
      </c>
      <c r="F97" s="35"/>
      <c r="G97" s="36">
        <f>IF(F97="",IF($I$8="","",$I$8),F97)</f>
        <v>0</v>
      </c>
      <c r="H97" s="36">
        <f>ROUND(E97*(G97),2)</f>
        <v>0</v>
      </c>
      <c r="I97" s="24">
        <f>H97*$I$10</f>
        <v>0</v>
      </c>
      <c r="J97" s="202"/>
      <c r="K97" s="26"/>
      <c r="L97" s="26">
        <f>IFERROR((VLOOKUP(K97,tenute!D:E,2,FALSE)),0)</f>
        <v>0</v>
      </c>
      <c r="M97" s="26"/>
      <c r="N97" s="26">
        <f>IFERROR((VLOOKUP(M97,guarnizioni!G:H,2,FALSE)),0)</f>
        <v>0</v>
      </c>
      <c r="O97" s="26"/>
      <c r="P97" s="26">
        <f>IFERROR((VLOOKUP(O97,'IP55'!A:B,2,FALSE)),0)</f>
        <v>0</v>
      </c>
      <c r="Q97" s="26"/>
      <c r="R97" s="26"/>
      <c r="S97" s="26"/>
      <c r="T97" s="26"/>
      <c r="U97" s="26">
        <f t="shared" si="25"/>
        <v>1662.1</v>
      </c>
      <c r="V97" s="26">
        <f t="shared" si="26"/>
        <v>0</v>
      </c>
    </row>
    <row r="98" spans="1:22" s="41" customFormat="1" ht="14.25" customHeight="1" x14ac:dyDescent="0.2">
      <c r="A98" s="22">
        <v>62206051000</v>
      </c>
      <c r="B98" s="22" t="s">
        <v>2408</v>
      </c>
      <c r="C98" s="22">
        <v>5.5</v>
      </c>
      <c r="D98" s="22">
        <v>7.5</v>
      </c>
      <c r="E98" s="36">
        <v>2292</v>
      </c>
      <c r="F98" s="35"/>
      <c r="G98" s="36">
        <f>IF(F98="",IF($I$8="","",$I$8),F98)</f>
        <v>0</v>
      </c>
      <c r="H98" s="36">
        <f>ROUND(E98*(G98),2)</f>
        <v>0</v>
      </c>
      <c r="I98" s="24">
        <f>H98*$I$10</f>
        <v>0</v>
      </c>
      <c r="J98" s="202"/>
      <c r="K98" s="26"/>
      <c r="L98" s="26">
        <f>IFERROR((VLOOKUP(K98,tenute!D:E,2,FALSE)),0)</f>
        <v>0</v>
      </c>
      <c r="M98" s="26"/>
      <c r="N98" s="26">
        <f>IFERROR((VLOOKUP(M98,guarnizioni!G:H,2,FALSE)),0)</f>
        <v>0</v>
      </c>
      <c r="O98" s="26"/>
      <c r="P98" s="26">
        <f>IFERROR((VLOOKUP(O98,'IP55'!A:B,2,FALSE)),0)</f>
        <v>0</v>
      </c>
      <c r="Q98" s="26"/>
      <c r="R98" s="26"/>
      <c r="S98" s="26"/>
      <c r="T98" s="26"/>
      <c r="U98" s="26">
        <f t="shared" si="25"/>
        <v>2292</v>
      </c>
      <c r="V98" s="26">
        <f t="shared" si="26"/>
        <v>0</v>
      </c>
    </row>
    <row r="99" spans="1:22" s="41" customFormat="1" ht="14.25" customHeight="1" x14ac:dyDescent="0.2">
      <c r="A99" s="22">
        <v>62254011000</v>
      </c>
      <c r="B99" s="22" t="s">
        <v>3273</v>
      </c>
      <c r="C99" s="22">
        <v>2.2000000000000002</v>
      </c>
      <c r="D99" s="22">
        <v>3</v>
      </c>
      <c r="E99" s="36">
        <v>1061.06</v>
      </c>
      <c r="F99" s="35"/>
      <c r="G99" s="36">
        <f t="shared" ref="G99:G105" si="27">IF(F99="",IF($I$8="","",$I$8),F99)</f>
        <v>0</v>
      </c>
      <c r="H99" s="36">
        <f t="shared" ref="H99:H105" si="28">ROUND(E99*(G99),2)</f>
        <v>0</v>
      </c>
      <c r="I99" s="24">
        <f t="shared" ref="I99:I105" si="29">H99*$I$10</f>
        <v>0</v>
      </c>
      <c r="J99" s="202"/>
      <c r="K99" s="26"/>
      <c r="L99" s="26">
        <f>IFERROR((VLOOKUP(K99,tenute!D:E,2,FALSE)),0)</f>
        <v>0</v>
      </c>
      <c r="M99" s="26"/>
      <c r="N99" s="26">
        <f>IFERROR((VLOOKUP(M99,guarnizioni!G:H,2,FALSE)),0)</f>
        <v>0</v>
      </c>
      <c r="O99" s="26"/>
      <c r="P99" s="26">
        <f>IFERROR((VLOOKUP(O99,'IP55'!A:B,2,FALSE)),0)</f>
        <v>0</v>
      </c>
      <c r="Q99" s="26"/>
      <c r="R99" s="26"/>
      <c r="S99" s="26"/>
      <c r="T99" s="26"/>
      <c r="U99" s="26">
        <f t="shared" si="25"/>
        <v>1061.06</v>
      </c>
      <c r="V99" s="26">
        <f t="shared" si="26"/>
        <v>0</v>
      </c>
    </row>
    <row r="100" spans="1:22" s="41" customFormat="1" ht="14.25" customHeight="1" x14ac:dyDescent="0.2">
      <c r="A100" s="22">
        <v>62254021000</v>
      </c>
      <c r="B100" s="22" t="s">
        <v>3274</v>
      </c>
      <c r="C100" s="22">
        <v>4</v>
      </c>
      <c r="D100" s="22">
        <v>5.5</v>
      </c>
      <c r="E100" s="36">
        <v>1396.31</v>
      </c>
      <c r="F100" s="35"/>
      <c r="G100" s="36">
        <f t="shared" si="27"/>
        <v>0</v>
      </c>
      <c r="H100" s="36">
        <f t="shared" si="28"/>
        <v>0</v>
      </c>
      <c r="I100" s="24">
        <f t="shared" si="29"/>
        <v>0</v>
      </c>
      <c r="J100" s="202"/>
      <c r="K100" s="26"/>
      <c r="L100" s="26">
        <f>IFERROR((VLOOKUP(K100,tenute!D:E,2,FALSE)),0)</f>
        <v>0</v>
      </c>
      <c r="M100" s="26"/>
      <c r="N100" s="26">
        <f>IFERROR((VLOOKUP(M100,guarnizioni!G:H,2,FALSE)),0)</f>
        <v>0</v>
      </c>
      <c r="O100" s="26"/>
      <c r="P100" s="26">
        <f>IFERROR((VLOOKUP(O100,'IP55'!A:B,2,FALSE)),0)</f>
        <v>0</v>
      </c>
      <c r="Q100" s="26"/>
      <c r="R100" s="26"/>
      <c r="S100" s="26"/>
      <c r="T100" s="26"/>
      <c r="U100" s="26">
        <f t="shared" si="25"/>
        <v>1396.31</v>
      </c>
      <c r="V100" s="26">
        <f t="shared" si="26"/>
        <v>0</v>
      </c>
    </row>
    <row r="101" spans="1:22" s="41" customFormat="1" ht="14.25" customHeight="1" x14ac:dyDescent="0.2">
      <c r="A101" s="22">
        <v>62244031000</v>
      </c>
      <c r="B101" s="22" t="s">
        <v>267</v>
      </c>
      <c r="C101" s="22">
        <v>5.5</v>
      </c>
      <c r="D101" s="22">
        <v>7.5</v>
      </c>
      <c r="E101" s="36">
        <v>2051.7199999999998</v>
      </c>
      <c r="F101" s="35"/>
      <c r="G101" s="36">
        <f t="shared" si="27"/>
        <v>0</v>
      </c>
      <c r="H101" s="36">
        <f t="shared" si="28"/>
        <v>0</v>
      </c>
      <c r="I101" s="24">
        <f t="shared" si="29"/>
        <v>0</v>
      </c>
      <c r="J101" s="202"/>
      <c r="K101" s="26"/>
      <c r="L101" s="26">
        <f>IFERROR((VLOOKUP(K101,tenute!D:E,2,FALSE)),0)</f>
        <v>0</v>
      </c>
      <c r="M101" s="26"/>
      <c r="N101" s="26">
        <f>IFERROR((VLOOKUP(M101,guarnizioni!G:H,2,FALSE)),0)</f>
        <v>0</v>
      </c>
      <c r="O101" s="26"/>
      <c r="P101" s="26">
        <f>IFERROR((VLOOKUP(O101,'IP55'!A:B,2,FALSE)),0)</f>
        <v>0</v>
      </c>
      <c r="Q101" s="26"/>
      <c r="R101" s="26"/>
      <c r="S101" s="26"/>
      <c r="T101" s="26"/>
      <c r="U101" s="26">
        <f t="shared" si="25"/>
        <v>2051.7199999999998</v>
      </c>
      <c r="V101" s="26">
        <f t="shared" si="26"/>
        <v>0</v>
      </c>
    </row>
    <row r="102" spans="1:22" s="41" customFormat="1" ht="14.25" customHeight="1" x14ac:dyDescent="0.2">
      <c r="A102" s="22">
        <v>62244041000</v>
      </c>
      <c r="B102" s="22" t="s">
        <v>268</v>
      </c>
      <c r="C102" s="22">
        <v>7.5</v>
      </c>
      <c r="D102" s="22">
        <v>10</v>
      </c>
      <c r="E102" s="36">
        <v>2645</v>
      </c>
      <c r="F102" s="35"/>
      <c r="G102" s="36">
        <f t="shared" si="27"/>
        <v>0</v>
      </c>
      <c r="H102" s="36">
        <f t="shared" si="28"/>
        <v>0</v>
      </c>
      <c r="I102" s="24">
        <f t="shared" si="29"/>
        <v>0</v>
      </c>
      <c r="J102" s="202"/>
      <c r="K102" s="26"/>
      <c r="L102" s="26">
        <f>IFERROR((VLOOKUP(K102,tenute!D:E,2,FALSE)),0)</f>
        <v>0</v>
      </c>
      <c r="M102" s="26"/>
      <c r="N102" s="26">
        <f>IFERROR((VLOOKUP(M102,guarnizioni!G:H,2,FALSE)),0)</f>
        <v>0</v>
      </c>
      <c r="O102" s="26"/>
      <c r="P102" s="26">
        <f>IFERROR((VLOOKUP(O102,'IP55'!A:B,2,FALSE)),0)</f>
        <v>0</v>
      </c>
      <c r="Q102" s="26"/>
      <c r="R102" s="26"/>
      <c r="S102" s="26"/>
      <c r="T102" s="26"/>
      <c r="U102" s="26">
        <f t="shared" si="25"/>
        <v>2645</v>
      </c>
      <c r="V102" s="26">
        <f t="shared" si="26"/>
        <v>0</v>
      </c>
    </row>
    <row r="103" spans="1:22" s="41" customFormat="1" ht="14.25" customHeight="1" x14ac:dyDescent="0.2">
      <c r="A103" s="22">
        <v>62245011000</v>
      </c>
      <c r="B103" s="22" t="s">
        <v>4326</v>
      </c>
      <c r="C103" s="22">
        <v>3</v>
      </c>
      <c r="D103" s="22">
        <v>4</v>
      </c>
      <c r="E103" s="36">
        <v>1453.4</v>
      </c>
      <c r="F103" s="35"/>
      <c r="G103" s="36">
        <f t="shared" si="27"/>
        <v>0</v>
      </c>
      <c r="H103" s="36">
        <f t="shared" si="28"/>
        <v>0</v>
      </c>
      <c r="I103" s="24">
        <f t="shared" si="29"/>
        <v>0</v>
      </c>
      <c r="J103" s="202"/>
      <c r="K103" s="26"/>
      <c r="L103" s="26">
        <f>IFERROR((VLOOKUP(K103,tenute!D:E,2,FALSE)),0)</f>
        <v>0</v>
      </c>
      <c r="M103" s="26"/>
      <c r="N103" s="26">
        <f>IFERROR((VLOOKUP(M103,guarnizioni!G:H,2,FALSE)),0)</f>
        <v>0</v>
      </c>
      <c r="O103" s="26"/>
      <c r="P103" s="26">
        <f>IFERROR((VLOOKUP(O103,'IP55'!A:B,2,FALSE)),0)</f>
        <v>0</v>
      </c>
      <c r="Q103" s="26"/>
      <c r="R103" s="26"/>
      <c r="S103" s="26"/>
      <c r="T103" s="26"/>
      <c r="U103" s="26">
        <f t="shared" si="25"/>
        <v>1453.4</v>
      </c>
      <c r="V103" s="26">
        <f t="shared" si="26"/>
        <v>0</v>
      </c>
    </row>
    <row r="104" spans="1:22" s="41" customFormat="1" ht="14.25" customHeight="1" x14ac:dyDescent="0.2">
      <c r="A104" s="22">
        <v>62245021000</v>
      </c>
      <c r="B104" s="22" t="s">
        <v>269</v>
      </c>
      <c r="C104" s="22">
        <v>5.5</v>
      </c>
      <c r="D104" s="22">
        <v>7.5</v>
      </c>
      <c r="E104" s="36">
        <v>2160.0700000000002</v>
      </c>
      <c r="F104" s="35"/>
      <c r="G104" s="36">
        <f t="shared" si="27"/>
        <v>0</v>
      </c>
      <c r="H104" s="36">
        <f t="shared" si="28"/>
        <v>0</v>
      </c>
      <c r="I104" s="24">
        <f t="shared" si="29"/>
        <v>0</v>
      </c>
      <c r="J104" s="202"/>
      <c r="K104" s="26"/>
      <c r="L104" s="26">
        <f>IFERROR((VLOOKUP(K104,tenute!D:E,2,FALSE)),0)</f>
        <v>0</v>
      </c>
      <c r="M104" s="26"/>
      <c r="N104" s="26">
        <f>IFERROR((VLOOKUP(M104,guarnizioni!G:H,2,FALSE)),0)</f>
        <v>0</v>
      </c>
      <c r="O104" s="26"/>
      <c r="P104" s="26">
        <f>IFERROR((VLOOKUP(O104,'IP55'!A:B,2,FALSE)),0)</f>
        <v>0</v>
      </c>
      <c r="Q104" s="26"/>
      <c r="R104" s="26"/>
      <c r="S104" s="26"/>
      <c r="T104" s="26"/>
      <c r="U104" s="26">
        <f t="shared" si="25"/>
        <v>2160.0700000000002</v>
      </c>
      <c r="V104" s="26">
        <f t="shared" si="26"/>
        <v>0</v>
      </c>
    </row>
    <row r="105" spans="1:22" s="41" customFormat="1" ht="14.25" customHeight="1" x14ac:dyDescent="0.2">
      <c r="A105" s="22">
        <v>62245031000</v>
      </c>
      <c r="B105" s="22" t="s">
        <v>270</v>
      </c>
      <c r="C105" s="22">
        <v>7.5</v>
      </c>
      <c r="D105" s="22">
        <v>10</v>
      </c>
      <c r="E105" s="36">
        <v>2938.87</v>
      </c>
      <c r="F105" s="35"/>
      <c r="G105" s="36">
        <f t="shared" si="27"/>
        <v>0</v>
      </c>
      <c r="H105" s="36">
        <f t="shared" si="28"/>
        <v>0</v>
      </c>
      <c r="I105" s="24">
        <f t="shared" si="29"/>
        <v>0</v>
      </c>
      <c r="J105" s="202"/>
      <c r="K105" s="26"/>
      <c r="L105" s="26">
        <f>IFERROR((VLOOKUP(K105,tenute!D:E,2,FALSE)),0)</f>
        <v>0</v>
      </c>
      <c r="M105" s="26"/>
      <c r="N105" s="26">
        <f>IFERROR((VLOOKUP(M105,guarnizioni!G:H,2,FALSE)),0)</f>
        <v>0</v>
      </c>
      <c r="O105" s="26"/>
      <c r="P105" s="26">
        <f>IFERROR((VLOOKUP(O105,'IP55'!A:B,2,FALSE)),0)</f>
        <v>0</v>
      </c>
      <c r="Q105" s="26"/>
      <c r="R105" s="26"/>
      <c r="S105" s="26"/>
      <c r="T105" s="26"/>
      <c r="U105" s="26">
        <f t="shared" si="25"/>
        <v>2938.87</v>
      </c>
      <c r="V105" s="26">
        <f t="shared" si="26"/>
        <v>0</v>
      </c>
    </row>
    <row r="106" spans="1:22" ht="14.25" customHeight="1" x14ac:dyDescent="0.25">
      <c r="E106" s="179"/>
    </row>
    <row r="107" spans="1:22" s="41" customFormat="1" ht="14.25" customHeight="1" x14ac:dyDescent="0.2">
      <c r="A107" s="22">
        <v>62256011100</v>
      </c>
      <c r="B107" s="22" t="s">
        <v>3275</v>
      </c>
      <c r="C107" s="22">
        <v>1.1000000000000001</v>
      </c>
      <c r="D107" s="22">
        <v>1.5</v>
      </c>
      <c r="E107" s="36">
        <v>1086.6199999999999</v>
      </c>
      <c r="F107" s="35"/>
      <c r="G107" s="36">
        <f>IF(F107="",IF($I$8="","",$I$8),F107)</f>
        <v>0</v>
      </c>
      <c r="H107" s="36">
        <f>ROUND(E107*(G107),2)</f>
        <v>0</v>
      </c>
      <c r="I107" s="24">
        <f>H107*$I$10</f>
        <v>0</v>
      </c>
      <c r="J107" s="202"/>
      <c r="K107" s="26"/>
      <c r="L107" s="26">
        <f>IFERROR((VLOOKUP(K107,tenute!D:E,2,FALSE)),0)</f>
        <v>0</v>
      </c>
      <c r="M107" s="26"/>
      <c r="N107" s="26">
        <f>IFERROR((VLOOKUP(M107,guarnizioni!G:H,2,FALSE)),0)</f>
        <v>0</v>
      </c>
      <c r="O107" s="26"/>
      <c r="P107" s="26">
        <f>IFERROR((VLOOKUP(O107,'IP55'!A:B,2,FALSE)),0)</f>
        <v>0</v>
      </c>
      <c r="Q107" s="26"/>
      <c r="R107" s="26"/>
      <c r="S107" s="26"/>
      <c r="T107" s="26"/>
      <c r="U107" s="26">
        <f t="shared" ref="U107:U118" si="30">E107+L107+N107+P107+R107+T107</f>
        <v>1086.6199999999999</v>
      </c>
      <c r="V107" s="26">
        <f>U107*$I$8</f>
        <v>0</v>
      </c>
    </row>
    <row r="108" spans="1:22" s="41" customFormat="1" ht="14.25" customHeight="1" x14ac:dyDescent="0.2">
      <c r="A108" s="22">
        <v>62256021100</v>
      </c>
      <c r="B108" s="22" t="s">
        <v>3276</v>
      </c>
      <c r="C108" s="22">
        <v>2.2000000000000002</v>
      </c>
      <c r="D108" s="22">
        <v>3</v>
      </c>
      <c r="E108" s="36">
        <v>1271.33</v>
      </c>
      <c r="F108" s="35"/>
      <c r="G108" s="36">
        <f>IF(F108="",IF($I$8="","",$I$8),F108)</f>
        <v>0</v>
      </c>
      <c r="H108" s="36">
        <f>ROUND(E108*(G108),2)</f>
        <v>0</v>
      </c>
      <c r="I108" s="24">
        <f>H108*$I$10</f>
        <v>0</v>
      </c>
      <c r="J108" s="202"/>
      <c r="K108" s="26"/>
      <c r="L108" s="26">
        <f>IFERROR((VLOOKUP(K108,tenute!D:E,2,FALSE)),0)</f>
        <v>0</v>
      </c>
      <c r="M108" s="26"/>
      <c r="N108" s="26">
        <f>IFERROR((VLOOKUP(M108,guarnizioni!G:H,2,FALSE)),0)</f>
        <v>0</v>
      </c>
      <c r="O108" s="26"/>
      <c r="P108" s="26">
        <f>IFERROR((VLOOKUP(O108,'IP55'!A:B,2,FALSE)),0)</f>
        <v>0</v>
      </c>
      <c r="Q108" s="26"/>
      <c r="R108" s="26"/>
      <c r="S108" s="26"/>
      <c r="T108" s="26"/>
      <c r="U108" s="26">
        <f t="shared" si="30"/>
        <v>1271.33</v>
      </c>
      <c r="V108" s="26">
        <f t="shared" ref="V108:V118" si="31">U108*$I$8</f>
        <v>0</v>
      </c>
    </row>
    <row r="109" spans="1:22" s="41" customFormat="1" ht="14.25" customHeight="1" x14ac:dyDescent="0.2">
      <c r="A109" s="22">
        <v>62256021100</v>
      </c>
      <c r="B109" s="22" t="s">
        <v>4327</v>
      </c>
      <c r="C109" s="22">
        <v>3</v>
      </c>
      <c r="D109" s="22">
        <v>4</v>
      </c>
      <c r="E109" s="36">
        <v>1271.33</v>
      </c>
      <c r="F109" s="35"/>
      <c r="G109" s="36">
        <f>IF(F109="",IF($I$8="","",$I$8),F109)</f>
        <v>0</v>
      </c>
      <c r="H109" s="36">
        <f>ROUND(E109*(G109),2)</f>
        <v>0</v>
      </c>
      <c r="I109" s="24">
        <f>H109*$I$10</f>
        <v>0</v>
      </c>
      <c r="J109" s="202"/>
      <c r="K109" s="26"/>
      <c r="L109" s="26">
        <f>IFERROR((VLOOKUP(K109,tenute!D:E,2,FALSE)),0)</f>
        <v>0</v>
      </c>
      <c r="M109" s="26"/>
      <c r="N109" s="26">
        <f>IFERROR((VLOOKUP(M109,guarnizioni!G:H,2,FALSE)),0)</f>
        <v>0</v>
      </c>
      <c r="O109" s="26"/>
      <c r="P109" s="26">
        <f>IFERROR((VLOOKUP(O109,'IP55'!A:B,2,FALSE)),0)</f>
        <v>0</v>
      </c>
      <c r="Q109" s="26"/>
      <c r="R109" s="26"/>
      <c r="S109" s="26"/>
      <c r="T109" s="26"/>
      <c r="U109" s="26">
        <f t="shared" si="30"/>
        <v>1271.33</v>
      </c>
      <c r="V109" s="26">
        <f t="shared" si="31"/>
        <v>0</v>
      </c>
    </row>
    <row r="110" spans="1:22" s="41" customFormat="1" ht="14.25" customHeight="1" x14ac:dyDescent="0.2">
      <c r="A110" s="22">
        <v>62216041100</v>
      </c>
      <c r="B110" s="22" t="s">
        <v>3277</v>
      </c>
      <c r="C110" s="22">
        <v>4</v>
      </c>
      <c r="D110" s="22">
        <v>5.5</v>
      </c>
      <c r="E110" s="36">
        <v>1744.55</v>
      </c>
      <c r="F110" s="35"/>
      <c r="G110" s="36">
        <f>IF(F110="",IF($I$8="","",$I$8),F110)</f>
        <v>0</v>
      </c>
      <c r="H110" s="36">
        <f>ROUND(E110*(G110),2)</f>
        <v>0</v>
      </c>
      <c r="I110" s="24">
        <f>H110*$I$10</f>
        <v>0</v>
      </c>
      <c r="J110" s="202"/>
      <c r="K110" s="26"/>
      <c r="L110" s="26">
        <f>IFERROR((VLOOKUP(K110,tenute!D:E,2,FALSE)),0)</f>
        <v>0</v>
      </c>
      <c r="M110" s="26"/>
      <c r="N110" s="26">
        <f>IFERROR((VLOOKUP(M110,guarnizioni!G:H,2,FALSE)),0)</f>
        <v>0</v>
      </c>
      <c r="O110" s="26"/>
      <c r="P110" s="26">
        <f>IFERROR((VLOOKUP(O110,'IP55'!A:B,2,FALSE)),0)</f>
        <v>0</v>
      </c>
      <c r="Q110" s="26"/>
      <c r="R110" s="26"/>
      <c r="S110" s="26"/>
      <c r="T110" s="26"/>
      <c r="U110" s="26">
        <f t="shared" si="30"/>
        <v>1744.55</v>
      </c>
      <c r="V110" s="26">
        <f t="shared" si="31"/>
        <v>0</v>
      </c>
    </row>
    <row r="111" spans="1:22" s="41" customFormat="1" ht="14.25" customHeight="1" x14ac:dyDescent="0.2">
      <c r="A111" s="22">
        <v>62206051100</v>
      </c>
      <c r="B111" s="22" t="s">
        <v>2409</v>
      </c>
      <c r="C111" s="22">
        <v>5.5</v>
      </c>
      <c r="D111" s="22">
        <v>7.5</v>
      </c>
      <c r="E111" s="36">
        <v>2374.44</v>
      </c>
      <c r="F111" s="35"/>
      <c r="G111" s="36">
        <f>IF(F111="",IF($I$8="","",$I$8),F111)</f>
        <v>0</v>
      </c>
      <c r="H111" s="36">
        <f>ROUND(E111*(G111),2)</f>
        <v>0</v>
      </c>
      <c r="I111" s="24">
        <f>H111*$I$10</f>
        <v>0</v>
      </c>
      <c r="J111" s="202"/>
      <c r="K111" s="26"/>
      <c r="L111" s="26">
        <f>IFERROR((VLOOKUP(K111,tenute!D:E,2,FALSE)),0)</f>
        <v>0</v>
      </c>
      <c r="M111" s="26"/>
      <c r="N111" s="26">
        <f>IFERROR((VLOOKUP(M111,guarnizioni!G:H,2,FALSE)),0)</f>
        <v>0</v>
      </c>
      <c r="O111" s="26"/>
      <c r="P111" s="26">
        <f>IFERROR((VLOOKUP(O111,'IP55'!A:B,2,FALSE)),0)</f>
        <v>0</v>
      </c>
      <c r="Q111" s="26"/>
      <c r="R111" s="26"/>
      <c r="S111" s="26"/>
      <c r="T111" s="26"/>
      <c r="U111" s="26">
        <f t="shared" si="30"/>
        <v>2374.44</v>
      </c>
      <c r="V111" s="26">
        <f t="shared" si="31"/>
        <v>0</v>
      </c>
    </row>
    <row r="112" spans="1:22" s="41" customFormat="1" ht="14.25" customHeight="1" x14ac:dyDescent="0.2">
      <c r="A112" s="22">
        <v>62254011100</v>
      </c>
      <c r="B112" s="22" t="s">
        <v>3278</v>
      </c>
      <c r="C112" s="22">
        <v>2.2000000000000002</v>
      </c>
      <c r="D112" s="22">
        <v>3</v>
      </c>
      <c r="E112" s="36">
        <v>1159.1500000000001</v>
      </c>
      <c r="F112" s="35"/>
      <c r="G112" s="36">
        <f t="shared" ref="G112:G118" si="32">IF(F112="",IF($I$8="","",$I$8),F112)</f>
        <v>0</v>
      </c>
      <c r="H112" s="36">
        <f t="shared" ref="H112:H118" si="33">ROUND(E112*(G112),2)</f>
        <v>0</v>
      </c>
      <c r="I112" s="24">
        <f t="shared" ref="I112:I118" si="34">H112*$I$10</f>
        <v>0</v>
      </c>
      <c r="J112" s="202"/>
      <c r="K112" s="26"/>
      <c r="L112" s="26">
        <f>IFERROR((VLOOKUP(K112,tenute!D:E,2,FALSE)),0)</f>
        <v>0</v>
      </c>
      <c r="M112" s="26"/>
      <c r="N112" s="26">
        <f>IFERROR((VLOOKUP(M112,guarnizioni!G:H,2,FALSE)),0)</f>
        <v>0</v>
      </c>
      <c r="O112" s="26"/>
      <c r="P112" s="26">
        <f>IFERROR((VLOOKUP(O112,'IP55'!A:B,2,FALSE)),0)</f>
        <v>0</v>
      </c>
      <c r="Q112" s="26"/>
      <c r="R112" s="26"/>
      <c r="S112" s="26"/>
      <c r="T112" s="26"/>
      <c r="U112" s="26">
        <f t="shared" si="30"/>
        <v>1159.1500000000001</v>
      </c>
      <c r="V112" s="26">
        <f t="shared" si="31"/>
        <v>0</v>
      </c>
    </row>
    <row r="113" spans="1:22" s="41" customFormat="1" ht="14.25" customHeight="1" x14ac:dyDescent="0.2">
      <c r="A113" s="22">
        <v>62254021100</v>
      </c>
      <c r="B113" s="22" t="s">
        <v>3279</v>
      </c>
      <c r="C113" s="22">
        <v>4</v>
      </c>
      <c r="D113" s="22">
        <v>5.5</v>
      </c>
      <c r="E113" s="36">
        <v>1494.41</v>
      </c>
      <c r="F113" s="35"/>
      <c r="G113" s="36">
        <f t="shared" si="32"/>
        <v>0</v>
      </c>
      <c r="H113" s="36">
        <f t="shared" si="33"/>
        <v>0</v>
      </c>
      <c r="I113" s="24">
        <f t="shared" si="34"/>
        <v>0</v>
      </c>
      <c r="J113" s="202"/>
      <c r="K113" s="26"/>
      <c r="L113" s="26">
        <f>IFERROR((VLOOKUP(K113,tenute!D:E,2,FALSE)),0)</f>
        <v>0</v>
      </c>
      <c r="M113" s="26"/>
      <c r="N113" s="26">
        <f>IFERROR((VLOOKUP(M113,guarnizioni!G:H,2,FALSE)),0)</f>
        <v>0</v>
      </c>
      <c r="O113" s="26"/>
      <c r="P113" s="26">
        <f>IFERROR((VLOOKUP(O113,'IP55'!A:B,2,FALSE)),0)</f>
        <v>0</v>
      </c>
      <c r="Q113" s="26"/>
      <c r="R113" s="26"/>
      <c r="S113" s="26"/>
      <c r="T113" s="26"/>
      <c r="U113" s="26">
        <f t="shared" si="30"/>
        <v>1494.41</v>
      </c>
      <c r="V113" s="26">
        <f t="shared" si="31"/>
        <v>0</v>
      </c>
    </row>
    <row r="114" spans="1:22" s="41" customFormat="1" ht="14.25" customHeight="1" x14ac:dyDescent="0.2">
      <c r="A114" s="22">
        <v>62244031100</v>
      </c>
      <c r="B114" s="22" t="s">
        <v>271</v>
      </c>
      <c r="C114" s="22">
        <v>5.5</v>
      </c>
      <c r="D114" s="22">
        <v>7.5</v>
      </c>
      <c r="E114" s="36">
        <v>2152.75</v>
      </c>
      <c r="F114" s="35"/>
      <c r="G114" s="36">
        <f t="shared" si="32"/>
        <v>0</v>
      </c>
      <c r="H114" s="36">
        <f t="shared" si="33"/>
        <v>0</v>
      </c>
      <c r="I114" s="24">
        <f t="shared" si="34"/>
        <v>0</v>
      </c>
      <c r="J114" s="202"/>
      <c r="K114" s="26"/>
      <c r="L114" s="26">
        <f>IFERROR((VLOOKUP(K114,tenute!D:E,2,FALSE)),0)</f>
        <v>0</v>
      </c>
      <c r="M114" s="26"/>
      <c r="N114" s="26">
        <f>IFERROR((VLOOKUP(M114,guarnizioni!G:H,2,FALSE)),0)</f>
        <v>0</v>
      </c>
      <c r="O114" s="26"/>
      <c r="P114" s="26">
        <f>IFERROR((VLOOKUP(O114,'IP55'!A:B,2,FALSE)),0)</f>
        <v>0</v>
      </c>
      <c r="Q114" s="26"/>
      <c r="R114" s="26"/>
      <c r="S114" s="26"/>
      <c r="T114" s="26"/>
      <c r="U114" s="26">
        <f t="shared" si="30"/>
        <v>2152.75</v>
      </c>
      <c r="V114" s="26">
        <f t="shared" si="31"/>
        <v>0</v>
      </c>
    </row>
    <row r="115" spans="1:22" s="41" customFormat="1" ht="14.25" customHeight="1" x14ac:dyDescent="0.2">
      <c r="A115" s="22">
        <v>62244041100</v>
      </c>
      <c r="B115" s="22" t="s">
        <v>272</v>
      </c>
      <c r="C115" s="22">
        <v>7.5</v>
      </c>
      <c r="D115" s="22">
        <v>10</v>
      </c>
      <c r="E115" s="36">
        <v>2746</v>
      </c>
      <c r="F115" s="35"/>
      <c r="G115" s="36">
        <f t="shared" si="32"/>
        <v>0</v>
      </c>
      <c r="H115" s="36">
        <f t="shared" si="33"/>
        <v>0</v>
      </c>
      <c r="I115" s="24">
        <f t="shared" si="34"/>
        <v>0</v>
      </c>
      <c r="J115" s="202"/>
      <c r="K115" s="26"/>
      <c r="L115" s="26">
        <f>IFERROR((VLOOKUP(K115,tenute!D:E,2,FALSE)),0)</f>
        <v>0</v>
      </c>
      <c r="M115" s="26"/>
      <c r="N115" s="26">
        <f>IFERROR((VLOOKUP(M115,guarnizioni!G:H,2,FALSE)),0)</f>
        <v>0</v>
      </c>
      <c r="O115" s="26"/>
      <c r="P115" s="26">
        <f>IFERROR((VLOOKUP(O115,'IP55'!A:B,2,FALSE)),0)</f>
        <v>0</v>
      </c>
      <c r="Q115" s="26"/>
      <c r="R115" s="26"/>
      <c r="S115" s="26"/>
      <c r="T115" s="26"/>
      <c r="U115" s="26">
        <f t="shared" si="30"/>
        <v>2746</v>
      </c>
      <c r="V115" s="26">
        <f t="shared" si="31"/>
        <v>0</v>
      </c>
    </row>
    <row r="116" spans="1:22" s="41" customFormat="1" ht="14.25" customHeight="1" x14ac:dyDescent="0.2">
      <c r="A116" s="22">
        <v>62245011100</v>
      </c>
      <c r="B116" s="22" t="s">
        <v>4328</v>
      </c>
      <c r="C116" s="22">
        <v>3</v>
      </c>
      <c r="D116" s="22">
        <v>4</v>
      </c>
      <c r="E116" s="36">
        <v>1551.49</v>
      </c>
      <c r="F116" s="35"/>
      <c r="G116" s="36">
        <f t="shared" si="32"/>
        <v>0</v>
      </c>
      <c r="H116" s="36">
        <f t="shared" si="33"/>
        <v>0</v>
      </c>
      <c r="I116" s="24">
        <f t="shared" si="34"/>
        <v>0</v>
      </c>
      <c r="J116" s="202"/>
      <c r="K116" s="26"/>
      <c r="L116" s="26">
        <f>IFERROR((VLOOKUP(K116,tenute!D:E,2,FALSE)),0)</f>
        <v>0</v>
      </c>
      <c r="M116" s="26"/>
      <c r="N116" s="26">
        <f>IFERROR((VLOOKUP(M116,guarnizioni!G:H,2,FALSE)),0)</f>
        <v>0</v>
      </c>
      <c r="O116" s="26"/>
      <c r="P116" s="26">
        <f>IFERROR((VLOOKUP(O116,'IP55'!A:B,2,FALSE)),0)</f>
        <v>0</v>
      </c>
      <c r="Q116" s="26"/>
      <c r="R116" s="26"/>
      <c r="S116" s="26"/>
      <c r="T116" s="26"/>
      <c r="U116" s="26">
        <f t="shared" si="30"/>
        <v>1551.49</v>
      </c>
      <c r="V116" s="26">
        <f t="shared" si="31"/>
        <v>0</v>
      </c>
    </row>
    <row r="117" spans="1:22" s="41" customFormat="1" ht="14.25" customHeight="1" x14ac:dyDescent="0.2">
      <c r="A117" s="22">
        <v>62245021100</v>
      </c>
      <c r="B117" s="22" t="s">
        <v>273</v>
      </c>
      <c r="C117" s="22">
        <v>5.5</v>
      </c>
      <c r="D117" s="22">
        <v>7.5</v>
      </c>
      <c r="E117" s="36">
        <v>2261.12</v>
      </c>
      <c r="F117" s="35"/>
      <c r="G117" s="36">
        <f t="shared" si="32"/>
        <v>0</v>
      </c>
      <c r="H117" s="36">
        <f t="shared" si="33"/>
        <v>0</v>
      </c>
      <c r="I117" s="24">
        <f t="shared" si="34"/>
        <v>0</v>
      </c>
      <c r="J117" s="202"/>
      <c r="K117" s="26"/>
      <c r="L117" s="26">
        <f>IFERROR((VLOOKUP(K117,tenute!D:E,2,FALSE)),0)</f>
        <v>0</v>
      </c>
      <c r="M117" s="26"/>
      <c r="N117" s="26">
        <f>IFERROR((VLOOKUP(M117,guarnizioni!G:H,2,FALSE)),0)</f>
        <v>0</v>
      </c>
      <c r="O117" s="26"/>
      <c r="P117" s="26">
        <f>IFERROR((VLOOKUP(O117,'IP55'!A:B,2,FALSE)),0)</f>
        <v>0</v>
      </c>
      <c r="Q117" s="26"/>
      <c r="R117" s="26"/>
      <c r="S117" s="26"/>
      <c r="T117" s="26"/>
      <c r="U117" s="26">
        <f t="shared" si="30"/>
        <v>2261.12</v>
      </c>
      <c r="V117" s="26">
        <f t="shared" si="31"/>
        <v>0</v>
      </c>
    </row>
    <row r="118" spans="1:22" s="41" customFormat="1" ht="14.25" customHeight="1" x14ac:dyDescent="0.2">
      <c r="A118" s="22">
        <v>62245031100</v>
      </c>
      <c r="B118" s="22" t="s">
        <v>274</v>
      </c>
      <c r="C118" s="22">
        <v>7.5</v>
      </c>
      <c r="D118" s="22">
        <v>10</v>
      </c>
      <c r="E118" s="36">
        <v>3039.92</v>
      </c>
      <c r="F118" s="35"/>
      <c r="G118" s="36">
        <f t="shared" si="32"/>
        <v>0</v>
      </c>
      <c r="H118" s="36">
        <f t="shared" si="33"/>
        <v>0</v>
      </c>
      <c r="I118" s="24">
        <f t="shared" si="34"/>
        <v>0</v>
      </c>
      <c r="J118" s="202"/>
      <c r="K118" s="26"/>
      <c r="L118" s="26">
        <f>IFERROR((VLOOKUP(K118,tenute!D:E,2,FALSE)),0)</f>
        <v>0</v>
      </c>
      <c r="M118" s="26"/>
      <c r="N118" s="26">
        <f>IFERROR((VLOOKUP(M118,guarnizioni!G:H,2,FALSE)),0)</f>
        <v>0</v>
      </c>
      <c r="O118" s="26"/>
      <c r="P118" s="26">
        <f>IFERROR((VLOOKUP(O118,'IP55'!A:B,2,FALSE)),0)</f>
        <v>0</v>
      </c>
      <c r="Q118" s="26"/>
      <c r="R118" s="26"/>
      <c r="S118" s="26"/>
      <c r="T118" s="26"/>
      <c r="U118" s="26">
        <f t="shared" si="30"/>
        <v>3039.92</v>
      </c>
      <c r="V118" s="26">
        <f t="shared" si="31"/>
        <v>0</v>
      </c>
    </row>
    <row r="119" spans="1:22" ht="14.25" customHeight="1" x14ac:dyDescent="0.25">
      <c r="E119" s="179"/>
    </row>
    <row r="120" spans="1:22" s="41" customFormat="1" ht="14.25" customHeight="1" x14ac:dyDescent="0.2">
      <c r="A120" s="22" t="s">
        <v>3283</v>
      </c>
      <c r="B120" s="22" t="s">
        <v>3280</v>
      </c>
      <c r="C120" s="22">
        <v>2.2000000000000002</v>
      </c>
      <c r="D120" s="22">
        <v>3</v>
      </c>
      <c r="E120" s="36">
        <v>3804.65</v>
      </c>
      <c r="F120" s="35"/>
      <c r="G120" s="36">
        <f t="shared" ref="G120:G136" si="35">IF(F120="",IF($I$8="","",$I$8),F120)</f>
        <v>0</v>
      </c>
      <c r="H120" s="36">
        <f t="shared" ref="H120:H128" si="36">ROUND(E120*(G120),2)</f>
        <v>0</v>
      </c>
      <c r="I120" s="24">
        <f t="shared" ref="I120:I128" si="37">H120*$I$10</f>
        <v>0</v>
      </c>
      <c r="J120" s="202"/>
      <c r="K120" s="26"/>
      <c r="L120" s="26">
        <f>IFERROR((VLOOKUP(K120,tenute!D:E,2,FALSE)),0)</f>
        <v>0</v>
      </c>
      <c r="M120" s="26"/>
      <c r="N120" s="26">
        <f>IFERROR((VLOOKUP(M120,guarnizioni!G:H,2,FALSE)),0)</f>
        <v>0</v>
      </c>
      <c r="O120" s="26"/>
      <c r="P120" s="26">
        <f>IFERROR((VLOOKUP(O120,'IP55'!A:B,2,FALSE)),0)</f>
        <v>0</v>
      </c>
      <c r="Q120" s="26"/>
      <c r="R120" s="26"/>
      <c r="S120" s="26"/>
      <c r="T120" s="26"/>
      <c r="U120" s="26">
        <f t="shared" ref="U120:U128" si="38">E120+L120+N120+P120+R120+T120</f>
        <v>3804.65</v>
      </c>
      <c r="V120" s="26">
        <f t="shared" ref="V120:V128" si="39">U120*$I$8</f>
        <v>0</v>
      </c>
    </row>
    <row r="121" spans="1:22" s="41" customFormat="1" ht="14.25" customHeight="1" x14ac:dyDescent="0.2">
      <c r="A121" s="22" t="s">
        <v>4329</v>
      </c>
      <c r="B121" s="22" t="s">
        <v>4330</v>
      </c>
      <c r="C121" s="22">
        <v>3</v>
      </c>
      <c r="D121" s="22">
        <v>4</v>
      </c>
      <c r="E121" s="36">
        <v>4112.9799999999996</v>
      </c>
      <c r="F121" s="35"/>
      <c r="G121" s="36">
        <f t="shared" si="35"/>
        <v>0</v>
      </c>
      <c r="H121" s="36">
        <f t="shared" si="36"/>
        <v>0</v>
      </c>
      <c r="I121" s="24">
        <f t="shared" si="37"/>
        <v>0</v>
      </c>
      <c r="J121" s="202"/>
      <c r="K121" s="26"/>
      <c r="L121" s="26">
        <f>IFERROR((VLOOKUP(K121,tenute!D:E,2,FALSE)),0)</f>
        <v>0</v>
      </c>
      <c r="M121" s="26"/>
      <c r="N121" s="26">
        <f>IFERROR((VLOOKUP(M121,guarnizioni!G:H,2,FALSE)),0)</f>
        <v>0</v>
      </c>
      <c r="O121" s="26"/>
      <c r="P121" s="26">
        <f>IFERROR((VLOOKUP(O121,'IP55'!A:B,2,FALSE)),0)</f>
        <v>0</v>
      </c>
      <c r="Q121" s="26"/>
      <c r="R121" s="26"/>
      <c r="S121" s="26"/>
      <c r="T121" s="26"/>
      <c r="U121" s="26">
        <f t="shared" si="38"/>
        <v>4112.9799999999996</v>
      </c>
      <c r="V121" s="26">
        <f t="shared" si="39"/>
        <v>0</v>
      </c>
    </row>
    <row r="122" spans="1:22" s="41" customFormat="1" ht="14.25" customHeight="1" x14ac:dyDescent="0.2">
      <c r="A122" s="22" t="s">
        <v>8462</v>
      </c>
      <c r="B122" s="22" t="s">
        <v>3281</v>
      </c>
      <c r="C122" s="22">
        <v>4</v>
      </c>
      <c r="D122" s="22">
        <v>5.5</v>
      </c>
      <c r="E122" s="36">
        <v>4277.8599999999997</v>
      </c>
      <c r="F122" s="35"/>
      <c r="G122" s="36">
        <f t="shared" si="35"/>
        <v>0</v>
      </c>
      <c r="H122" s="36">
        <f t="shared" si="36"/>
        <v>0</v>
      </c>
      <c r="I122" s="24">
        <f t="shared" si="37"/>
        <v>0</v>
      </c>
      <c r="J122" s="202"/>
      <c r="K122" s="26"/>
      <c r="L122" s="26">
        <f>IFERROR((VLOOKUP(K122,tenute!D:E,2,FALSE)),0)</f>
        <v>0</v>
      </c>
      <c r="M122" s="26"/>
      <c r="N122" s="26">
        <f>IFERROR((VLOOKUP(M122,guarnizioni!G:H,2,FALSE)),0)</f>
        <v>0</v>
      </c>
      <c r="O122" s="26"/>
      <c r="P122" s="26">
        <f>IFERROR((VLOOKUP(O122,'IP55'!A:B,2,FALSE)),0)</f>
        <v>0</v>
      </c>
      <c r="Q122" s="26"/>
      <c r="R122" s="26"/>
      <c r="S122" s="26"/>
      <c r="T122" s="26"/>
      <c r="U122" s="26">
        <f t="shared" si="38"/>
        <v>4277.8599999999997</v>
      </c>
      <c r="V122" s="26">
        <f t="shared" si="39"/>
        <v>0</v>
      </c>
    </row>
    <row r="123" spans="1:22" s="41" customFormat="1" ht="14.25" customHeight="1" x14ac:dyDescent="0.2">
      <c r="A123" s="22" t="s">
        <v>2809</v>
      </c>
      <c r="B123" s="22" t="s">
        <v>2814</v>
      </c>
      <c r="C123" s="22">
        <v>5.5</v>
      </c>
      <c r="D123" s="22">
        <v>7.5</v>
      </c>
      <c r="E123" s="36">
        <v>4907.7700000000004</v>
      </c>
      <c r="F123" s="35"/>
      <c r="G123" s="36">
        <f t="shared" si="35"/>
        <v>0</v>
      </c>
      <c r="H123" s="36">
        <f t="shared" si="36"/>
        <v>0</v>
      </c>
      <c r="I123" s="24">
        <f t="shared" si="37"/>
        <v>0</v>
      </c>
      <c r="J123" s="202"/>
      <c r="K123" s="26"/>
      <c r="L123" s="26">
        <f>IFERROR((VLOOKUP(K123,tenute!D:E,2,FALSE)),0)</f>
        <v>0</v>
      </c>
      <c r="M123" s="26"/>
      <c r="N123" s="26">
        <f>IFERROR((VLOOKUP(M123,guarnizioni!G:H,2,FALSE)),0)</f>
        <v>0</v>
      </c>
      <c r="O123" s="26"/>
      <c r="P123" s="26">
        <f>IFERROR((VLOOKUP(O123,'IP55'!A:B,2,FALSE)),0)</f>
        <v>0</v>
      </c>
      <c r="Q123" s="26"/>
      <c r="R123" s="26"/>
      <c r="S123" s="26"/>
      <c r="T123" s="26"/>
      <c r="U123" s="26">
        <f t="shared" si="38"/>
        <v>4907.7700000000004</v>
      </c>
      <c r="V123" s="26">
        <f t="shared" si="39"/>
        <v>0</v>
      </c>
    </row>
    <row r="124" spans="1:22" s="41" customFormat="1" ht="14.25" customHeight="1" x14ac:dyDescent="0.2">
      <c r="A124" s="22" t="s">
        <v>3284</v>
      </c>
      <c r="B124" s="22" t="s">
        <v>3282</v>
      </c>
      <c r="C124" s="22">
        <v>4</v>
      </c>
      <c r="D124" s="22">
        <v>5.5</v>
      </c>
      <c r="E124" s="36">
        <v>4020.03</v>
      </c>
      <c r="F124" s="35"/>
      <c r="G124" s="36">
        <f t="shared" si="35"/>
        <v>0</v>
      </c>
      <c r="H124" s="36">
        <f t="shared" si="36"/>
        <v>0</v>
      </c>
      <c r="I124" s="24">
        <f t="shared" si="37"/>
        <v>0</v>
      </c>
      <c r="J124" s="202"/>
      <c r="K124" s="26"/>
      <c r="L124" s="26">
        <f>IFERROR((VLOOKUP(K124,tenute!D:E,2,FALSE)),0)</f>
        <v>0</v>
      </c>
      <c r="M124" s="26"/>
      <c r="N124" s="26">
        <f>IFERROR((VLOOKUP(M124,guarnizioni!G:H,2,FALSE)),0)</f>
        <v>0</v>
      </c>
      <c r="O124" s="26"/>
      <c r="P124" s="26">
        <f>IFERROR((VLOOKUP(O124,'IP55'!A:B,2,FALSE)),0)</f>
        <v>0</v>
      </c>
      <c r="Q124" s="26"/>
      <c r="R124" s="26"/>
      <c r="S124" s="26"/>
      <c r="T124" s="26"/>
      <c r="U124" s="26">
        <f t="shared" si="38"/>
        <v>4020.03</v>
      </c>
      <c r="V124" s="26">
        <f t="shared" si="39"/>
        <v>0</v>
      </c>
    </row>
    <row r="125" spans="1:22" s="41" customFormat="1" ht="14.25" customHeight="1" x14ac:dyDescent="0.2">
      <c r="A125" s="22" t="s">
        <v>2810</v>
      </c>
      <c r="B125" s="22" t="s">
        <v>2815</v>
      </c>
      <c r="C125" s="22">
        <v>5.5</v>
      </c>
      <c r="D125" s="22">
        <v>7.5</v>
      </c>
      <c r="E125" s="36">
        <v>4675.41</v>
      </c>
      <c r="F125" s="35"/>
      <c r="G125" s="36">
        <f t="shared" si="35"/>
        <v>0</v>
      </c>
      <c r="H125" s="36">
        <f t="shared" si="36"/>
        <v>0</v>
      </c>
      <c r="I125" s="24">
        <f t="shared" si="37"/>
        <v>0</v>
      </c>
      <c r="J125" s="202"/>
      <c r="K125" s="26"/>
      <c r="L125" s="26">
        <f>IFERROR((VLOOKUP(K125,tenute!D:E,2,FALSE)),0)</f>
        <v>0</v>
      </c>
      <c r="M125" s="26"/>
      <c r="N125" s="26">
        <f>IFERROR((VLOOKUP(M125,guarnizioni!G:H,2,FALSE)),0)</f>
        <v>0</v>
      </c>
      <c r="O125" s="26"/>
      <c r="P125" s="26">
        <f>IFERROR((VLOOKUP(O125,'IP55'!A:B,2,FALSE)),0)</f>
        <v>0</v>
      </c>
      <c r="Q125" s="26"/>
      <c r="R125" s="26"/>
      <c r="S125" s="26"/>
      <c r="T125" s="26"/>
      <c r="U125" s="26">
        <f t="shared" si="38"/>
        <v>4675.41</v>
      </c>
      <c r="V125" s="26">
        <f t="shared" si="39"/>
        <v>0</v>
      </c>
    </row>
    <row r="126" spans="1:22" s="41" customFormat="1" ht="14.25" customHeight="1" x14ac:dyDescent="0.2">
      <c r="A126" s="22" t="s">
        <v>2811</v>
      </c>
      <c r="B126" s="22" t="s">
        <v>2816</v>
      </c>
      <c r="C126" s="22">
        <v>7.5</v>
      </c>
      <c r="D126" s="22">
        <v>10</v>
      </c>
      <c r="E126" s="36">
        <v>6529.18</v>
      </c>
      <c r="F126" s="35"/>
      <c r="G126" s="36">
        <f t="shared" si="35"/>
        <v>0</v>
      </c>
      <c r="H126" s="36">
        <f t="shared" si="36"/>
        <v>0</v>
      </c>
      <c r="I126" s="24">
        <f t="shared" si="37"/>
        <v>0</v>
      </c>
      <c r="J126" s="202"/>
      <c r="K126" s="26"/>
      <c r="L126" s="26">
        <f>IFERROR((VLOOKUP(K126,tenute!D:E,2,FALSE)),0)</f>
        <v>0</v>
      </c>
      <c r="M126" s="26"/>
      <c r="N126" s="26">
        <f>IFERROR((VLOOKUP(M126,guarnizioni!G:H,2,FALSE)),0)</f>
        <v>0</v>
      </c>
      <c r="O126" s="26"/>
      <c r="P126" s="26">
        <f>IFERROR((VLOOKUP(O126,'IP55'!A:B,2,FALSE)),0)</f>
        <v>0</v>
      </c>
      <c r="Q126" s="26"/>
      <c r="R126" s="26"/>
      <c r="S126" s="26"/>
      <c r="T126" s="26"/>
      <c r="U126" s="26">
        <f t="shared" si="38"/>
        <v>6529.18</v>
      </c>
      <c r="V126" s="26">
        <f t="shared" si="39"/>
        <v>0</v>
      </c>
    </row>
    <row r="127" spans="1:22" s="41" customFormat="1" ht="14.25" customHeight="1" x14ac:dyDescent="0.2">
      <c r="A127" s="22" t="s">
        <v>2812</v>
      </c>
      <c r="B127" s="22" t="s">
        <v>2817</v>
      </c>
      <c r="C127" s="22">
        <v>5.5</v>
      </c>
      <c r="D127" s="22">
        <v>7.5</v>
      </c>
      <c r="E127" s="36">
        <v>4794.88</v>
      </c>
      <c r="F127" s="35"/>
      <c r="G127" s="36">
        <f t="shared" si="35"/>
        <v>0</v>
      </c>
      <c r="H127" s="36">
        <f t="shared" si="36"/>
        <v>0</v>
      </c>
      <c r="I127" s="24">
        <f t="shared" si="37"/>
        <v>0</v>
      </c>
      <c r="J127" s="202"/>
      <c r="K127" s="26"/>
      <c r="L127" s="26">
        <f>IFERROR((VLOOKUP(K127,tenute!D:E,2,FALSE)),0)</f>
        <v>0</v>
      </c>
      <c r="M127" s="26"/>
      <c r="N127" s="26">
        <f>IFERROR((VLOOKUP(M127,guarnizioni!G:H,2,FALSE)),0)</f>
        <v>0</v>
      </c>
      <c r="O127" s="26"/>
      <c r="P127" s="26">
        <f>IFERROR((VLOOKUP(O127,'IP55'!A:B,2,FALSE)),0)</f>
        <v>0</v>
      </c>
      <c r="Q127" s="26"/>
      <c r="R127" s="26"/>
      <c r="S127" s="26"/>
      <c r="T127" s="26"/>
      <c r="U127" s="26">
        <f t="shared" si="38"/>
        <v>4794.88</v>
      </c>
      <c r="V127" s="26">
        <f t="shared" si="39"/>
        <v>0</v>
      </c>
    </row>
    <row r="128" spans="1:22" s="41" customFormat="1" ht="14.25" customHeight="1" x14ac:dyDescent="0.2">
      <c r="A128" s="22" t="s">
        <v>2813</v>
      </c>
      <c r="B128" s="22" t="s">
        <v>2818</v>
      </c>
      <c r="C128" s="22">
        <v>7.5</v>
      </c>
      <c r="D128" s="22">
        <v>10</v>
      </c>
      <c r="E128" s="36">
        <v>6834.14</v>
      </c>
      <c r="F128" s="35"/>
      <c r="G128" s="36">
        <f t="shared" si="35"/>
        <v>0</v>
      </c>
      <c r="H128" s="36">
        <f t="shared" si="36"/>
        <v>0</v>
      </c>
      <c r="I128" s="24">
        <f t="shared" si="37"/>
        <v>0</v>
      </c>
      <c r="J128" s="202"/>
      <c r="K128" s="26"/>
      <c r="L128" s="26">
        <f>IFERROR((VLOOKUP(K128,tenute!D:E,2,FALSE)),0)</f>
        <v>0</v>
      </c>
      <c r="M128" s="26"/>
      <c r="N128" s="26">
        <f>IFERROR((VLOOKUP(M128,guarnizioni!G:H,2,FALSE)),0)</f>
        <v>0</v>
      </c>
      <c r="O128" s="26"/>
      <c r="P128" s="26">
        <f>IFERROR((VLOOKUP(O128,'IP55'!A:B,2,FALSE)),0)</f>
        <v>0</v>
      </c>
      <c r="Q128" s="26"/>
      <c r="R128" s="26"/>
      <c r="S128" s="26"/>
      <c r="T128" s="26"/>
      <c r="U128" s="26">
        <f t="shared" si="38"/>
        <v>6834.14</v>
      </c>
      <c r="V128" s="26">
        <f t="shared" si="39"/>
        <v>0</v>
      </c>
    </row>
    <row r="129" spans="1:22" ht="14.25" customHeight="1" x14ac:dyDescent="0.25">
      <c r="E129" s="179"/>
    </row>
    <row r="130" spans="1:22" s="41" customFormat="1" ht="14.25" customHeight="1" x14ac:dyDescent="0.2">
      <c r="A130" s="117" t="s">
        <v>4333</v>
      </c>
      <c r="B130" s="117" t="s">
        <v>4334</v>
      </c>
      <c r="C130" s="22">
        <v>2.2000000000000002</v>
      </c>
      <c r="D130" s="22">
        <v>3</v>
      </c>
      <c r="E130" s="36">
        <v>1105.6559999999999</v>
      </c>
      <c r="F130" s="35"/>
      <c r="G130" s="36">
        <f t="shared" si="35"/>
        <v>0</v>
      </c>
      <c r="H130" s="36">
        <f t="shared" ref="H130:H136" si="40">ROUND(E130*(G130),2)</f>
        <v>0</v>
      </c>
      <c r="I130" s="24">
        <f t="shared" ref="I130:I136" si="41">H130*$I$10</f>
        <v>0</v>
      </c>
      <c r="K130" s="24"/>
      <c r="L130" s="24">
        <f>IFERROR((VLOOKUP(K130,tenute!D:E,2,FALSE)),0)</f>
        <v>0</v>
      </c>
      <c r="M130" s="26"/>
      <c r="N130" s="26">
        <f>IFERROR((VLOOKUP(M130,guarnizioni!G:H,2,FALSE)),0)</f>
        <v>0</v>
      </c>
      <c r="O130" s="26"/>
      <c r="P130" s="26">
        <f>IFERROR((VLOOKUP(O130,'IP55'!A:B,2,FALSE)),0)</f>
        <v>0</v>
      </c>
      <c r="Q130" s="24"/>
      <c r="R130" s="24"/>
      <c r="S130" s="24"/>
      <c r="T130" s="26"/>
      <c r="U130" s="36">
        <f t="shared" ref="U130:U136" si="42">E130+L130+N130+P130+R130+T130</f>
        <v>1105.6559999999999</v>
      </c>
      <c r="V130" s="26">
        <f t="shared" ref="V130:V136" si="43">U130*$I$8</f>
        <v>0</v>
      </c>
    </row>
    <row r="131" spans="1:22" s="41" customFormat="1" ht="14.25" customHeight="1" x14ac:dyDescent="0.2">
      <c r="A131" s="117" t="s">
        <v>4335</v>
      </c>
      <c r="B131" s="117" t="s">
        <v>4336</v>
      </c>
      <c r="C131" s="22">
        <v>4</v>
      </c>
      <c r="D131" s="22">
        <v>5.5</v>
      </c>
      <c r="E131" s="36">
        <v>1440.8924999999999</v>
      </c>
      <c r="F131" s="35"/>
      <c r="G131" s="36">
        <f t="shared" si="35"/>
        <v>0</v>
      </c>
      <c r="H131" s="36">
        <f t="shared" si="40"/>
        <v>0</v>
      </c>
      <c r="I131" s="24">
        <f t="shared" si="41"/>
        <v>0</v>
      </c>
      <c r="K131" s="24"/>
      <c r="L131" s="24">
        <f>IFERROR((VLOOKUP(K131,tenute!D:E,2,FALSE)),0)</f>
        <v>0</v>
      </c>
      <c r="M131" s="26"/>
      <c r="N131" s="26">
        <f>IFERROR((VLOOKUP(M131,guarnizioni!G:H,2,FALSE)),0)</f>
        <v>0</v>
      </c>
      <c r="O131" s="26"/>
      <c r="P131" s="26">
        <f>IFERROR((VLOOKUP(O131,'IP55'!A:B,2,FALSE)),0)</f>
        <v>0</v>
      </c>
      <c r="Q131" s="24"/>
      <c r="R131" s="24"/>
      <c r="S131" s="24"/>
      <c r="T131" s="26"/>
      <c r="U131" s="36">
        <f t="shared" si="42"/>
        <v>1440.8924999999999</v>
      </c>
      <c r="V131" s="26">
        <f t="shared" si="43"/>
        <v>0</v>
      </c>
    </row>
    <row r="132" spans="1:22" s="41" customFormat="1" ht="14.25" customHeight="1" x14ac:dyDescent="0.2">
      <c r="A132" s="117" t="s">
        <v>4337</v>
      </c>
      <c r="B132" s="117" t="s">
        <v>4338</v>
      </c>
      <c r="C132" s="22">
        <v>5.5</v>
      </c>
      <c r="D132" s="22">
        <v>7.5</v>
      </c>
      <c r="E132" s="36">
        <v>2097.6229999999996</v>
      </c>
      <c r="F132" s="35"/>
      <c r="G132" s="36">
        <f t="shared" si="35"/>
        <v>0</v>
      </c>
      <c r="H132" s="36">
        <f t="shared" si="40"/>
        <v>0</v>
      </c>
      <c r="I132" s="24">
        <f t="shared" si="41"/>
        <v>0</v>
      </c>
      <c r="K132" s="24"/>
      <c r="L132" s="24">
        <f>IFERROR((VLOOKUP(K132,tenute!D:E,2,FALSE)),0)</f>
        <v>0</v>
      </c>
      <c r="M132" s="26"/>
      <c r="N132" s="26">
        <f>IFERROR((VLOOKUP(M132,guarnizioni!G:H,2,FALSE)),0)</f>
        <v>0</v>
      </c>
      <c r="O132" s="26"/>
      <c r="P132" s="26">
        <f>IFERROR((VLOOKUP(O132,'IP55'!A:B,2,FALSE)),0)</f>
        <v>0</v>
      </c>
      <c r="Q132" s="24"/>
      <c r="R132" s="24"/>
      <c r="S132" s="24"/>
      <c r="T132" s="26"/>
      <c r="U132" s="36">
        <f t="shared" si="42"/>
        <v>2097.6229999999996</v>
      </c>
      <c r="V132" s="26">
        <f t="shared" si="43"/>
        <v>0</v>
      </c>
    </row>
    <row r="133" spans="1:22" s="41" customFormat="1" ht="14.25" customHeight="1" x14ac:dyDescent="0.2">
      <c r="A133" s="117" t="s">
        <v>4339</v>
      </c>
      <c r="B133" s="117" t="s">
        <v>4340</v>
      </c>
      <c r="C133" s="22">
        <v>7.5</v>
      </c>
      <c r="D133" s="22">
        <v>10</v>
      </c>
      <c r="E133" s="36">
        <v>2690.9194999999995</v>
      </c>
      <c r="F133" s="35"/>
      <c r="G133" s="36">
        <f t="shared" si="35"/>
        <v>0</v>
      </c>
      <c r="H133" s="36">
        <f t="shared" si="40"/>
        <v>0</v>
      </c>
      <c r="I133" s="24">
        <f t="shared" si="41"/>
        <v>0</v>
      </c>
      <c r="K133" s="24"/>
      <c r="L133" s="24">
        <f>IFERROR((VLOOKUP(K133,tenute!D:E,2,FALSE)),0)</f>
        <v>0</v>
      </c>
      <c r="M133" s="26"/>
      <c r="N133" s="26">
        <f>IFERROR((VLOOKUP(M133,guarnizioni!G:H,2,FALSE)),0)</f>
        <v>0</v>
      </c>
      <c r="O133" s="26"/>
      <c r="P133" s="26">
        <f>IFERROR((VLOOKUP(O133,'IP55'!A:B,2,FALSE)),0)</f>
        <v>0</v>
      </c>
      <c r="Q133" s="24"/>
      <c r="R133" s="24"/>
      <c r="S133" s="24"/>
      <c r="T133" s="26"/>
      <c r="U133" s="36">
        <f t="shared" si="42"/>
        <v>2690.9194999999995</v>
      </c>
      <c r="V133" s="26">
        <f t="shared" si="43"/>
        <v>0</v>
      </c>
    </row>
    <row r="134" spans="1:22" s="41" customFormat="1" ht="14.25" customHeight="1" x14ac:dyDescent="0.2">
      <c r="A134" s="117" t="s">
        <v>4341</v>
      </c>
      <c r="B134" s="117" t="s">
        <v>4342</v>
      </c>
      <c r="C134" s="22">
        <v>3</v>
      </c>
      <c r="D134" s="22">
        <v>4</v>
      </c>
      <c r="E134" s="36">
        <v>1497.9784999999997</v>
      </c>
      <c r="F134" s="35"/>
      <c r="G134" s="36">
        <f t="shared" si="35"/>
        <v>0</v>
      </c>
      <c r="H134" s="36">
        <f t="shared" si="40"/>
        <v>0</v>
      </c>
      <c r="I134" s="24">
        <f t="shared" si="41"/>
        <v>0</v>
      </c>
      <c r="K134" s="24"/>
      <c r="L134" s="24">
        <f>IFERROR((VLOOKUP(K134,tenute!D:E,2,FALSE)),0)</f>
        <v>0</v>
      </c>
      <c r="M134" s="26"/>
      <c r="N134" s="26">
        <f>IFERROR((VLOOKUP(M134,guarnizioni!G:H,2,FALSE)),0)</f>
        <v>0</v>
      </c>
      <c r="O134" s="26"/>
      <c r="P134" s="26">
        <f>IFERROR((VLOOKUP(O134,'IP55'!A:B,2,FALSE)),0)</f>
        <v>0</v>
      </c>
      <c r="Q134" s="24"/>
      <c r="R134" s="24"/>
      <c r="S134" s="24"/>
      <c r="T134" s="26"/>
      <c r="U134" s="36">
        <f t="shared" si="42"/>
        <v>1497.9784999999997</v>
      </c>
      <c r="V134" s="26">
        <f t="shared" si="43"/>
        <v>0</v>
      </c>
    </row>
    <row r="135" spans="1:22" s="41" customFormat="1" ht="14.25" customHeight="1" x14ac:dyDescent="0.2">
      <c r="A135" s="117" t="s">
        <v>4343</v>
      </c>
      <c r="B135" s="117" t="s">
        <v>4344</v>
      </c>
      <c r="C135" s="22">
        <v>5.5</v>
      </c>
      <c r="D135" s="22">
        <v>7.5</v>
      </c>
      <c r="E135" s="36">
        <v>2205.9989999999998</v>
      </c>
      <c r="F135" s="35"/>
      <c r="G135" s="36">
        <f t="shared" si="35"/>
        <v>0</v>
      </c>
      <c r="H135" s="36">
        <f t="shared" si="40"/>
        <v>0</v>
      </c>
      <c r="I135" s="24">
        <f t="shared" si="41"/>
        <v>0</v>
      </c>
      <c r="K135" s="24"/>
      <c r="L135" s="24">
        <f>IFERROR((VLOOKUP(K135,tenute!D:E,2,FALSE)),0)</f>
        <v>0</v>
      </c>
      <c r="M135" s="26"/>
      <c r="N135" s="26">
        <f>IFERROR((VLOOKUP(M135,guarnizioni!G:H,2,FALSE)),0)</f>
        <v>0</v>
      </c>
      <c r="O135" s="26"/>
      <c r="P135" s="26">
        <f>IFERROR((VLOOKUP(O135,'IP55'!A:B,2,FALSE)),0)</f>
        <v>0</v>
      </c>
      <c r="Q135" s="24"/>
      <c r="R135" s="24"/>
      <c r="S135" s="24"/>
      <c r="T135" s="26"/>
      <c r="U135" s="36">
        <f t="shared" si="42"/>
        <v>2205.9989999999998</v>
      </c>
      <c r="V135" s="26">
        <f t="shared" si="43"/>
        <v>0</v>
      </c>
    </row>
    <row r="136" spans="1:22" s="41" customFormat="1" ht="14.25" customHeight="1" x14ac:dyDescent="0.2">
      <c r="A136" s="117" t="s">
        <v>4345</v>
      </c>
      <c r="B136" s="117" t="s">
        <v>4346</v>
      </c>
      <c r="C136" s="22">
        <v>7.5</v>
      </c>
      <c r="D136" s="22">
        <v>10</v>
      </c>
      <c r="E136" s="36">
        <v>2984.8019999999997</v>
      </c>
      <c r="F136" s="35"/>
      <c r="G136" s="36">
        <f t="shared" si="35"/>
        <v>0</v>
      </c>
      <c r="H136" s="36">
        <f t="shared" si="40"/>
        <v>0</v>
      </c>
      <c r="I136" s="24">
        <f t="shared" si="41"/>
        <v>0</v>
      </c>
      <c r="K136" s="24"/>
      <c r="L136" s="24">
        <f>IFERROR((VLOOKUP(K136,tenute!D:E,2,FALSE)),0)</f>
        <v>0</v>
      </c>
      <c r="M136" s="26"/>
      <c r="N136" s="26">
        <f>IFERROR((VLOOKUP(M136,guarnizioni!G:H,2,FALSE)),0)</f>
        <v>0</v>
      </c>
      <c r="O136" s="26"/>
      <c r="P136" s="26">
        <f>IFERROR((VLOOKUP(O136,'IP55'!A:B,2,FALSE)),0)</f>
        <v>0</v>
      </c>
      <c r="Q136" s="24"/>
      <c r="R136" s="24"/>
      <c r="S136" s="24"/>
      <c r="T136" s="26"/>
      <c r="U136" s="36">
        <f t="shared" si="42"/>
        <v>2984.8019999999997</v>
      </c>
      <c r="V136" s="26">
        <f t="shared" si="43"/>
        <v>0</v>
      </c>
    </row>
    <row r="137" spans="1:22" ht="14.25" customHeight="1" x14ac:dyDescent="0.25">
      <c r="E137" s="179"/>
    </row>
    <row r="138" spans="1:22" s="41" customFormat="1" ht="14.25" customHeight="1" x14ac:dyDescent="0.2">
      <c r="A138" s="22" t="s">
        <v>3288</v>
      </c>
      <c r="B138" s="22" t="s">
        <v>3285</v>
      </c>
      <c r="C138" s="22">
        <v>2.2000000000000002</v>
      </c>
      <c r="D138" s="22">
        <v>3</v>
      </c>
      <c r="E138" s="36">
        <v>3706.45</v>
      </c>
      <c r="F138" s="35"/>
      <c r="G138" s="36">
        <f t="shared" ref="G138:G146" si="44">IF(F138="",IF($I$8="","",$I$8),F138)</f>
        <v>0</v>
      </c>
      <c r="H138" s="36">
        <f t="shared" ref="H138:H146" si="45">ROUND(E138*(G138),2)</f>
        <v>0</v>
      </c>
      <c r="I138" s="24">
        <f t="shared" ref="I138:I146" si="46">H138*$I$10</f>
        <v>0</v>
      </c>
      <c r="J138" s="202"/>
      <c r="K138" s="26"/>
      <c r="L138" s="26">
        <f>IFERROR((VLOOKUP(K138,tenute!D:E,2,FALSE)),0)</f>
        <v>0</v>
      </c>
      <c r="M138" s="26"/>
      <c r="N138" s="26">
        <f>IFERROR((VLOOKUP(M138,guarnizioni!G:H,2,FALSE)),0)</f>
        <v>0</v>
      </c>
      <c r="O138" s="26"/>
      <c r="P138" s="26">
        <f>IFERROR((VLOOKUP(O138,'IP55'!A:B,2,FALSE)),0)</f>
        <v>0</v>
      </c>
      <c r="Q138" s="26"/>
      <c r="R138" s="26"/>
      <c r="S138" s="26"/>
      <c r="T138" s="26"/>
      <c r="U138" s="26">
        <f t="shared" ref="U138:U146" si="47">E138+L138+N138+P138+R138+T138</f>
        <v>3706.45</v>
      </c>
      <c r="V138" s="26">
        <f t="shared" ref="V138:V146" si="48">U138*$I$8</f>
        <v>0</v>
      </c>
    </row>
    <row r="139" spans="1:22" s="41" customFormat="1" ht="14.25" customHeight="1" x14ac:dyDescent="0.2">
      <c r="A139" s="22" t="s">
        <v>4331</v>
      </c>
      <c r="B139" s="22" t="s">
        <v>4332</v>
      </c>
      <c r="C139" s="22">
        <v>3</v>
      </c>
      <c r="D139" s="22">
        <v>4</v>
      </c>
      <c r="E139" s="36">
        <v>4014.81</v>
      </c>
      <c r="F139" s="35"/>
      <c r="G139" s="36">
        <f t="shared" si="44"/>
        <v>0</v>
      </c>
      <c r="H139" s="36">
        <f t="shared" si="45"/>
        <v>0</v>
      </c>
      <c r="I139" s="24">
        <f t="shared" si="46"/>
        <v>0</v>
      </c>
      <c r="J139" s="202"/>
      <c r="K139" s="26"/>
      <c r="L139" s="26">
        <f>IFERROR((VLOOKUP(K139,tenute!D:E,2,FALSE)),0)</f>
        <v>0</v>
      </c>
      <c r="M139" s="26"/>
      <c r="N139" s="26">
        <f>IFERROR((VLOOKUP(M139,guarnizioni!G:H,2,FALSE)),0)</f>
        <v>0</v>
      </c>
      <c r="O139" s="26"/>
      <c r="P139" s="26">
        <f>IFERROR((VLOOKUP(O139,'IP55'!A:B,2,FALSE)),0)</f>
        <v>0</v>
      </c>
      <c r="Q139" s="26"/>
      <c r="R139" s="26"/>
      <c r="S139" s="26"/>
      <c r="T139" s="26"/>
      <c r="U139" s="26">
        <f t="shared" si="47"/>
        <v>4014.81</v>
      </c>
      <c r="V139" s="26">
        <f t="shared" si="48"/>
        <v>0</v>
      </c>
    </row>
    <row r="140" spans="1:22" s="41" customFormat="1" ht="14.25" customHeight="1" x14ac:dyDescent="0.2">
      <c r="A140" s="22" t="s">
        <v>8463</v>
      </c>
      <c r="B140" s="22" t="s">
        <v>3286</v>
      </c>
      <c r="C140" s="22">
        <v>4</v>
      </c>
      <c r="D140" s="22">
        <v>5.5</v>
      </c>
      <c r="E140" s="36">
        <v>4179.7</v>
      </c>
      <c r="F140" s="35"/>
      <c r="G140" s="36">
        <f t="shared" si="44"/>
        <v>0</v>
      </c>
      <c r="H140" s="36">
        <f t="shared" si="45"/>
        <v>0</v>
      </c>
      <c r="I140" s="24">
        <f t="shared" si="46"/>
        <v>0</v>
      </c>
      <c r="J140" s="202"/>
      <c r="K140" s="26"/>
      <c r="L140" s="26">
        <f>IFERROR((VLOOKUP(K140,tenute!D:E,2,FALSE)),0)</f>
        <v>0</v>
      </c>
      <c r="M140" s="26"/>
      <c r="N140" s="26">
        <f>IFERROR((VLOOKUP(M140,guarnizioni!G:H,2,FALSE)),0)</f>
        <v>0</v>
      </c>
      <c r="O140" s="26"/>
      <c r="P140" s="26">
        <f>IFERROR((VLOOKUP(O140,'IP55'!A:B,2,FALSE)),0)</f>
        <v>0</v>
      </c>
      <c r="Q140" s="26"/>
      <c r="R140" s="26"/>
      <c r="S140" s="26"/>
      <c r="T140" s="26"/>
      <c r="U140" s="26">
        <f t="shared" si="47"/>
        <v>4179.7</v>
      </c>
      <c r="V140" s="26">
        <f t="shared" si="48"/>
        <v>0</v>
      </c>
    </row>
    <row r="141" spans="1:22" s="41" customFormat="1" ht="14.25" customHeight="1" x14ac:dyDescent="0.2">
      <c r="A141" s="22" t="s">
        <v>2819</v>
      </c>
      <c r="B141" s="22" t="s">
        <v>2824</v>
      </c>
      <c r="C141" s="22">
        <v>5.5</v>
      </c>
      <c r="D141" s="22">
        <v>7.5</v>
      </c>
      <c r="E141" s="36">
        <v>4809.6000000000004</v>
      </c>
      <c r="F141" s="35"/>
      <c r="G141" s="36">
        <f t="shared" si="44"/>
        <v>0</v>
      </c>
      <c r="H141" s="36">
        <f t="shared" si="45"/>
        <v>0</v>
      </c>
      <c r="I141" s="24">
        <f t="shared" si="46"/>
        <v>0</v>
      </c>
      <c r="J141" s="202"/>
      <c r="K141" s="26"/>
      <c r="L141" s="26">
        <f>IFERROR((VLOOKUP(K141,tenute!D:E,2,FALSE)),0)</f>
        <v>0</v>
      </c>
      <c r="M141" s="26"/>
      <c r="N141" s="26">
        <f>IFERROR((VLOOKUP(M141,guarnizioni!G:H,2,FALSE)),0)</f>
        <v>0</v>
      </c>
      <c r="O141" s="26"/>
      <c r="P141" s="26">
        <f>IFERROR((VLOOKUP(O141,'IP55'!A:B,2,FALSE)),0)</f>
        <v>0</v>
      </c>
      <c r="Q141" s="26"/>
      <c r="R141" s="26"/>
      <c r="S141" s="26"/>
      <c r="T141" s="26"/>
      <c r="U141" s="26">
        <f t="shared" si="47"/>
        <v>4809.6000000000004</v>
      </c>
      <c r="V141" s="26">
        <f t="shared" si="48"/>
        <v>0</v>
      </c>
    </row>
    <row r="142" spans="1:22" s="41" customFormat="1" ht="14.25" customHeight="1" x14ac:dyDescent="0.2">
      <c r="A142" s="22" t="s">
        <v>3289</v>
      </c>
      <c r="B142" s="22" t="s">
        <v>3287</v>
      </c>
      <c r="C142" s="22">
        <v>4</v>
      </c>
      <c r="D142" s="22">
        <v>5.5</v>
      </c>
      <c r="E142" s="36">
        <v>4011.99</v>
      </c>
      <c r="F142" s="35"/>
      <c r="G142" s="36">
        <f t="shared" si="44"/>
        <v>0</v>
      </c>
      <c r="H142" s="36">
        <f t="shared" si="45"/>
        <v>0</v>
      </c>
      <c r="I142" s="24">
        <f t="shared" si="46"/>
        <v>0</v>
      </c>
      <c r="J142" s="202"/>
      <c r="K142" s="26"/>
      <c r="L142" s="26">
        <f>IFERROR((VLOOKUP(K142,tenute!D:E,2,FALSE)),0)</f>
        <v>0</v>
      </c>
      <c r="M142" s="26"/>
      <c r="N142" s="26">
        <f>IFERROR((VLOOKUP(M142,guarnizioni!G:H,2,FALSE)),0)</f>
        <v>0</v>
      </c>
      <c r="O142" s="26"/>
      <c r="P142" s="26">
        <f>IFERROR((VLOOKUP(O142,'IP55'!A:B,2,FALSE)),0)</f>
        <v>0</v>
      </c>
      <c r="Q142" s="26"/>
      <c r="R142" s="26"/>
      <c r="S142" s="26"/>
      <c r="T142" s="26"/>
      <c r="U142" s="26">
        <f t="shared" si="47"/>
        <v>4011.99</v>
      </c>
      <c r="V142" s="26">
        <f t="shared" si="48"/>
        <v>0</v>
      </c>
    </row>
    <row r="143" spans="1:22" s="41" customFormat="1" ht="14.25" customHeight="1" x14ac:dyDescent="0.2">
      <c r="A143" s="22" t="s">
        <v>2820</v>
      </c>
      <c r="B143" s="22" t="s">
        <v>2825</v>
      </c>
      <c r="C143" s="22">
        <v>5.5</v>
      </c>
      <c r="D143" s="22">
        <v>7.5</v>
      </c>
      <c r="E143" s="36">
        <v>4670.32</v>
      </c>
      <c r="F143" s="35"/>
      <c r="G143" s="36">
        <f t="shared" si="44"/>
        <v>0</v>
      </c>
      <c r="H143" s="36">
        <f t="shared" si="45"/>
        <v>0</v>
      </c>
      <c r="I143" s="24">
        <f t="shared" si="46"/>
        <v>0</v>
      </c>
      <c r="J143" s="202"/>
      <c r="K143" s="26"/>
      <c r="L143" s="26">
        <f>IFERROR((VLOOKUP(K143,tenute!D:E,2,FALSE)),0)</f>
        <v>0</v>
      </c>
      <c r="M143" s="26"/>
      <c r="N143" s="26">
        <f>IFERROR((VLOOKUP(M143,guarnizioni!G:H,2,FALSE)),0)</f>
        <v>0</v>
      </c>
      <c r="O143" s="26"/>
      <c r="P143" s="26">
        <f>IFERROR((VLOOKUP(O143,'IP55'!A:B,2,FALSE)),0)</f>
        <v>0</v>
      </c>
      <c r="Q143" s="26"/>
      <c r="R143" s="26"/>
      <c r="S143" s="26"/>
      <c r="T143" s="26"/>
      <c r="U143" s="26">
        <f t="shared" si="47"/>
        <v>4670.32</v>
      </c>
      <c r="V143" s="26">
        <f t="shared" si="48"/>
        <v>0</v>
      </c>
    </row>
    <row r="144" spans="1:22" s="41" customFormat="1" ht="14.25" customHeight="1" x14ac:dyDescent="0.2">
      <c r="A144" s="22" t="s">
        <v>2821</v>
      </c>
      <c r="B144" s="22" t="s">
        <v>2826</v>
      </c>
      <c r="C144" s="22">
        <v>7.5</v>
      </c>
      <c r="D144" s="22">
        <v>10</v>
      </c>
      <c r="E144" s="36">
        <v>6574.5</v>
      </c>
      <c r="F144" s="35"/>
      <c r="G144" s="36">
        <f t="shared" si="44"/>
        <v>0</v>
      </c>
      <c r="H144" s="36">
        <f t="shared" si="45"/>
        <v>0</v>
      </c>
      <c r="I144" s="24">
        <f t="shared" si="46"/>
        <v>0</v>
      </c>
      <c r="J144" s="202"/>
      <c r="K144" s="26"/>
      <c r="L144" s="26">
        <f>IFERROR((VLOOKUP(K144,tenute!D:E,2,FALSE)),0)</f>
        <v>0</v>
      </c>
      <c r="M144" s="26"/>
      <c r="N144" s="26">
        <f>IFERROR((VLOOKUP(M144,guarnizioni!G:H,2,FALSE)),0)</f>
        <v>0</v>
      </c>
      <c r="O144" s="26"/>
      <c r="P144" s="26">
        <f>IFERROR((VLOOKUP(O144,'IP55'!A:B,2,FALSE)),0)</f>
        <v>0</v>
      </c>
      <c r="Q144" s="26"/>
      <c r="R144" s="26"/>
      <c r="S144" s="26"/>
      <c r="T144" s="26"/>
      <c r="U144" s="26">
        <f t="shared" si="47"/>
        <v>6574.5</v>
      </c>
      <c r="V144" s="26">
        <f t="shared" si="48"/>
        <v>0</v>
      </c>
    </row>
    <row r="145" spans="1:22" s="41" customFormat="1" ht="14.25" customHeight="1" x14ac:dyDescent="0.2">
      <c r="A145" s="22" t="s">
        <v>2822</v>
      </c>
      <c r="B145" s="22" t="s">
        <v>2827</v>
      </c>
      <c r="C145" s="22">
        <v>5.5</v>
      </c>
      <c r="D145" s="22">
        <v>7.5</v>
      </c>
      <c r="E145" s="36">
        <v>4778.6899999999996</v>
      </c>
      <c r="F145" s="35"/>
      <c r="G145" s="36">
        <f t="shared" si="44"/>
        <v>0</v>
      </c>
      <c r="H145" s="36">
        <f t="shared" si="45"/>
        <v>0</v>
      </c>
      <c r="I145" s="24">
        <f t="shared" si="46"/>
        <v>0</v>
      </c>
      <c r="J145" s="202"/>
      <c r="K145" s="26"/>
      <c r="L145" s="26">
        <f>IFERROR((VLOOKUP(K145,tenute!D:E,2,FALSE)),0)</f>
        <v>0</v>
      </c>
      <c r="M145" s="26"/>
      <c r="N145" s="26">
        <f>IFERROR((VLOOKUP(M145,guarnizioni!G:H,2,FALSE)),0)</f>
        <v>0</v>
      </c>
      <c r="O145" s="26"/>
      <c r="P145" s="26">
        <f>IFERROR((VLOOKUP(O145,'IP55'!A:B,2,FALSE)),0)</f>
        <v>0</v>
      </c>
      <c r="Q145" s="26"/>
      <c r="R145" s="26"/>
      <c r="S145" s="26"/>
      <c r="T145" s="26"/>
      <c r="U145" s="26">
        <f t="shared" si="47"/>
        <v>4778.6899999999996</v>
      </c>
      <c r="V145" s="26">
        <f t="shared" si="48"/>
        <v>0</v>
      </c>
    </row>
    <row r="146" spans="1:22" s="41" customFormat="1" ht="14.25" customHeight="1" x14ac:dyDescent="0.2">
      <c r="A146" s="22" t="s">
        <v>2823</v>
      </c>
      <c r="B146" s="22" t="s">
        <v>2828</v>
      </c>
      <c r="C146" s="22">
        <v>7.5</v>
      </c>
      <c r="D146" s="22">
        <v>10</v>
      </c>
      <c r="E146" s="36">
        <v>6868.4</v>
      </c>
      <c r="F146" s="35"/>
      <c r="G146" s="36">
        <f t="shared" si="44"/>
        <v>0</v>
      </c>
      <c r="H146" s="36">
        <f t="shared" si="45"/>
        <v>0</v>
      </c>
      <c r="I146" s="24">
        <f t="shared" si="46"/>
        <v>0</v>
      </c>
      <c r="J146" s="202"/>
      <c r="K146" s="26"/>
      <c r="L146" s="26">
        <f>IFERROR((VLOOKUP(K146,tenute!D:E,2,FALSE)),0)</f>
        <v>0</v>
      </c>
      <c r="M146" s="26"/>
      <c r="N146" s="26">
        <f>IFERROR((VLOOKUP(M146,guarnizioni!G:H,2,FALSE)),0)</f>
        <v>0</v>
      </c>
      <c r="O146" s="26"/>
      <c r="P146" s="26">
        <f>IFERROR((VLOOKUP(O146,'IP55'!A:B,2,FALSE)),0)</f>
        <v>0</v>
      </c>
      <c r="Q146" s="26"/>
      <c r="R146" s="26"/>
      <c r="S146" s="26"/>
      <c r="T146" s="26"/>
      <c r="U146" s="26">
        <f t="shared" si="47"/>
        <v>6868.4</v>
      </c>
      <c r="V146" s="26">
        <f t="shared" si="48"/>
        <v>0</v>
      </c>
    </row>
    <row r="150" spans="1:22" ht="14.25" customHeight="1" x14ac:dyDescent="0.2">
      <c r="A150" s="300" t="s">
        <v>4102</v>
      </c>
      <c r="B150" s="300"/>
      <c r="C150" s="300"/>
      <c r="D150" s="300"/>
      <c r="E150" s="300"/>
      <c r="F150" s="300"/>
      <c r="G150" s="300"/>
      <c r="H150" s="300"/>
      <c r="I150" s="300"/>
    </row>
    <row r="151" spans="1:22" ht="14.25" customHeight="1" x14ac:dyDescent="0.2">
      <c r="A151" s="300"/>
      <c r="B151" s="300"/>
      <c r="C151" s="300"/>
      <c r="D151" s="300"/>
      <c r="E151" s="300"/>
      <c r="F151" s="300"/>
      <c r="G151" s="300"/>
      <c r="H151" s="300"/>
      <c r="I151" s="300"/>
    </row>
    <row r="153" spans="1:22" ht="14.25" customHeight="1" x14ac:dyDescent="0.2">
      <c r="A153" s="293" t="s">
        <v>2214</v>
      </c>
      <c r="B153" s="293"/>
      <c r="C153" s="293"/>
      <c r="D153" s="293"/>
      <c r="E153" s="293"/>
      <c r="F153" s="293"/>
      <c r="G153" s="293"/>
      <c r="H153" s="293"/>
      <c r="I153" s="178" t="s">
        <v>2212</v>
      </c>
    </row>
    <row r="154" spans="1:22" ht="14.25" customHeight="1" x14ac:dyDescent="0.2">
      <c r="A154" s="294" t="s">
        <v>2215</v>
      </c>
      <c r="B154" s="294"/>
      <c r="C154" s="294"/>
      <c r="D154" s="294"/>
      <c r="E154" s="294"/>
      <c r="F154" s="294"/>
      <c r="G154" s="294"/>
      <c r="H154" s="294"/>
      <c r="I154" s="178" t="s">
        <v>2213</v>
      </c>
    </row>
    <row r="156" spans="1:22" ht="14.25" customHeight="1" x14ac:dyDescent="0.2">
      <c r="A156" s="1" t="s">
        <v>137</v>
      </c>
      <c r="B156" s="1" t="s">
        <v>2194</v>
      </c>
      <c r="E156" s="48" t="s">
        <v>143</v>
      </c>
      <c r="F156" s="48" t="s">
        <v>145</v>
      </c>
      <c r="G156" s="48" t="s">
        <v>2223</v>
      </c>
      <c r="H156" s="48" t="s">
        <v>148</v>
      </c>
      <c r="I156" s="19" t="s">
        <v>150</v>
      </c>
    </row>
    <row r="157" spans="1:22" s="41" customFormat="1" ht="14.25" customHeight="1" x14ac:dyDescent="0.2">
      <c r="A157" s="56" t="s">
        <v>138</v>
      </c>
      <c r="B157" s="56" t="s">
        <v>2195</v>
      </c>
      <c r="C157" s="290"/>
      <c r="D157" s="290"/>
      <c r="E157" s="56" t="s">
        <v>144</v>
      </c>
      <c r="F157" s="69" t="s">
        <v>146</v>
      </c>
      <c r="G157" s="78" t="s">
        <v>147</v>
      </c>
      <c r="H157" s="69" t="s">
        <v>149</v>
      </c>
      <c r="I157" s="70" t="s">
        <v>151</v>
      </c>
    </row>
    <row r="158" spans="1:22" s="41" customFormat="1" ht="14.25" customHeight="1" x14ac:dyDescent="0.2">
      <c r="A158" s="42"/>
      <c r="B158" s="42"/>
      <c r="C158" s="40"/>
      <c r="D158" s="40"/>
      <c r="E158" s="42" t="s">
        <v>15</v>
      </c>
      <c r="F158" s="36"/>
      <c r="G158" s="61"/>
      <c r="H158" s="24" t="str">
        <f>E158</f>
        <v>€</v>
      </c>
      <c r="I158" s="24">
        <f>$I$9</f>
        <v>0</v>
      </c>
    </row>
    <row r="159" spans="1:22" s="41" customFormat="1" ht="14.25" customHeight="1" x14ac:dyDescent="0.2">
      <c r="A159" s="22">
        <v>44027752000</v>
      </c>
      <c r="B159" s="22" t="s">
        <v>3290</v>
      </c>
      <c r="C159" s="22"/>
      <c r="D159" s="22"/>
      <c r="E159" s="36">
        <v>166.54299999999998</v>
      </c>
      <c r="F159" s="22"/>
      <c r="G159" s="61">
        <f>IF(F159="",IF($I$8="","",$I$8),F159)</f>
        <v>0</v>
      </c>
      <c r="H159" s="22">
        <f>ROUND(E159*(G159),2)</f>
        <v>0</v>
      </c>
      <c r="I159" s="22">
        <f>H159*$I$10</f>
        <v>0</v>
      </c>
    </row>
    <row r="160" spans="1:22" s="41" customFormat="1" ht="14.25" customHeight="1" x14ac:dyDescent="0.2">
      <c r="A160" s="22">
        <v>44027750000</v>
      </c>
      <c r="B160" s="22" t="s">
        <v>3291</v>
      </c>
      <c r="C160" s="22"/>
      <c r="D160" s="22"/>
      <c r="E160" s="36">
        <v>214.00349999999997</v>
      </c>
      <c r="F160" s="35"/>
      <c r="G160" s="61">
        <f>IF(F160="",IF($I$8="","",$I$8),F160)</f>
        <v>0</v>
      </c>
      <c r="H160" s="36">
        <f>ROUND(E160*(G160),2)</f>
        <v>0</v>
      </c>
      <c r="I160" s="24">
        <f>H160*$I$10</f>
        <v>0</v>
      </c>
    </row>
    <row r="161" spans="1:9" s="41" customFormat="1" ht="14.25" customHeight="1" x14ac:dyDescent="0.2">
      <c r="A161" s="22">
        <v>44027751000</v>
      </c>
      <c r="B161" s="22" t="s">
        <v>3292</v>
      </c>
      <c r="C161" s="22"/>
      <c r="D161" s="22"/>
      <c r="E161" s="36">
        <v>269.28399999999999</v>
      </c>
      <c r="F161" s="35"/>
      <c r="G161" s="61">
        <f>IF(F161="",IF($I$8="","",$I$8),F161)</f>
        <v>0</v>
      </c>
      <c r="H161" s="36">
        <f>ROUND(E161*(G161),2)</f>
        <v>0</v>
      </c>
      <c r="I161" s="24">
        <f>H161*$I$10</f>
        <v>0</v>
      </c>
    </row>
  </sheetData>
  <mergeCells count="10">
    <mergeCell ref="A1:I1"/>
    <mergeCell ref="A2:I2"/>
    <mergeCell ref="C157:D157"/>
    <mergeCell ref="A150:I151"/>
    <mergeCell ref="A153:H153"/>
    <mergeCell ref="K3:V4"/>
    <mergeCell ref="C11:D11"/>
    <mergeCell ref="C12:D12"/>
    <mergeCell ref="A3:A4"/>
    <mergeCell ref="A154:H154"/>
  </mergeCells>
  <conditionalFormatting sqref="A157:I158 A130:D136 A49:D62 A94:D105 A34:D47 F34:H47 A64:D77 F49:H62 F64:H77 F107:H118 F94:H105 F130:I136 A159:D161 F159:I161 A79:H92 A107:D118 A120:H128 K138:V146 A138:I146">
    <cfRule type="expression" dxfId="1142" priority="507">
      <formula>MOD(ROW(),2)=0</formula>
    </cfRule>
  </conditionalFormatting>
  <conditionalFormatting sqref="A14:D32 A49:D62 A94:D105 A34:D47 F14:H32 F34:H47 A64:D77 F49:H62 F64:H77 F94:H105">
    <cfRule type="expression" dxfId="1141" priority="481">
      <formula>MOD(ROW(),2)=0</formula>
    </cfRule>
  </conditionalFormatting>
  <conditionalFormatting sqref="F107:H118 A107:D118">
    <cfRule type="expression" dxfId="1140" priority="471">
      <formula>MOD(ROW(),2)=0</formula>
    </cfRule>
  </conditionalFormatting>
  <conditionalFormatting sqref="M89:V89">
    <cfRule type="expression" dxfId="1139" priority="206">
      <formula>MOD(ROW(),2)=0</formula>
    </cfRule>
  </conditionalFormatting>
  <conditionalFormatting sqref="K130:T136 V130:V136">
    <cfRule type="expression" dxfId="1138" priority="454">
      <formula>MOD(ROW(),2)=0</formula>
    </cfRule>
  </conditionalFormatting>
  <conditionalFormatting sqref="I96">
    <cfRule type="expression" dxfId="1137" priority="179">
      <formula>MOD(ROW(),2)=0</formula>
    </cfRule>
  </conditionalFormatting>
  <conditionalFormatting sqref="K41:L41">
    <cfRule type="expression" dxfId="1136" priority="367">
      <formula>MOD(ROW(),2)=0</formula>
    </cfRule>
  </conditionalFormatting>
  <conditionalFormatting sqref="K32:L32">
    <cfRule type="expression" dxfId="1135" priority="383">
      <formula>MOD(ROW(),2)=0</formula>
    </cfRule>
  </conditionalFormatting>
  <conditionalFormatting sqref="M40:V40 I40">
    <cfRule type="expression" dxfId="1134" priority="370">
      <formula>MOD(ROW(),2)=0</formula>
    </cfRule>
  </conditionalFormatting>
  <conditionalFormatting sqref="I101">
    <cfRule type="expression" dxfId="1133" priority="160">
      <formula>MOD(ROW(),2)=0</formula>
    </cfRule>
  </conditionalFormatting>
  <conditionalFormatting sqref="I87">
    <cfRule type="expression" dxfId="1132" priority="215">
      <formula>MOD(ROW(),2)=0</formula>
    </cfRule>
  </conditionalFormatting>
  <conditionalFormatting sqref="M72:V72">
    <cfRule type="expression" dxfId="1131" priority="278">
      <formula>MOD(ROW(),2)=0</formula>
    </cfRule>
  </conditionalFormatting>
  <conditionalFormatting sqref="K59:L59">
    <cfRule type="expression" dxfId="1130" priority="325">
      <formula>MOD(ROW(),2)=0</formula>
    </cfRule>
  </conditionalFormatting>
  <conditionalFormatting sqref="M39:V39 I39">
    <cfRule type="expression" dxfId="1129" priority="372">
      <formula>MOD(ROW(),2)=0</formula>
    </cfRule>
  </conditionalFormatting>
  <conditionalFormatting sqref="K39:L39">
    <cfRule type="expression" dxfId="1128" priority="371">
      <formula>MOD(ROW(),2)=0</formula>
    </cfRule>
  </conditionalFormatting>
  <conditionalFormatting sqref="M15:V15 I15">
    <cfRule type="expression" dxfId="1127" priority="418">
      <formula>MOD(ROW(),2)=0</formula>
    </cfRule>
  </conditionalFormatting>
  <conditionalFormatting sqref="K15:L15">
    <cfRule type="expression" dxfId="1126" priority="417">
      <formula>MOD(ROW(),2)=0</formula>
    </cfRule>
  </conditionalFormatting>
  <conditionalFormatting sqref="U130:U136">
    <cfRule type="expression" dxfId="1125" priority="424">
      <formula>MOD(ROW(),2)=0</formula>
    </cfRule>
  </conditionalFormatting>
  <conditionalFormatting sqref="U130:U136">
    <cfRule type="expression" dxfId="1124" priority="423">
      <formula>MOD(ROW(),2)=0</formula>
    </cfRule>
  </conditionalFormatting>
  <conditionalFormatting sqref="M14:V14 I14">
    <cfRule type="expression" dxfId="1123" priority="420">
      <formula>MOD(ROW(),2)=0</formula>
    </cfRule>
  </conditionalFormatting>
  <conditionalFormatting sqref="K14:L14">
    <cfRule type="expression" dxfId="1122" priority="419">
      <formula>MOD(ROW(),2)=0</formula>
    </cfRule>
  </conditionalFormatting>
  <conditionalFormatting sqref="M16:V16 I16">
    <cfRule type="expression" dxfId="1121" priority="416">
      <formula>MOD(ROW(),2)=0</formula>
    </cfRule>
  </conditionalFormatting>
  <conditionalFormatting sqref="K16:L16">
    <cfRule type="expression" dxfId="1120" priority="415">
      <formula>MOD(ROW(),2)=0</formula>
    </cfRule>
  </conditionalFormatting>
  <conditionalFormatting sqref="M17:V17 I17">
    <cfRule type="expression" dxfId="1119" priority="414">
      <formula>MOD(ROW(),2)=0</formula>
    </cfRule>
  </conditionalFormatting>
  <conditionalFormatting sqref="K17:L17">
    <cfRule type="expression" dxfId="1118" priority="413">
      <formula>MOD(ROW(),2)=0</formula>
    </cfRule>
  </conditionalFormatting>
  <conditionalFormatting sqref="M18:V18 I18">
    <cfRule type="expression" dxfId="1117" priority="412">
      <formula>MOD(ROW(),2)=0</formula>
    </cfRule>
  </conditionalFormatting>
  <conditionalFormatting sqref="K18:L18">
    <cfRule type="expression" dxfId="1116" priority="411">
      <formula>MOD(ROW(),2)=0</formula>
    </cfRule>
  </conditionalFormatting>
  <conditionalFormatting sqref="M19:V19 I19">
    <cfRule type="expression" dxfId="1115" priority="410">
      <formula>MOD(ROW(),2)=0</formula>
    </cfRule>
  </conditionalFormatting>
  <conditionalFormatting sqref="K19:L19">
    <cfRule type="expression" dxfId="1114" priority="409">
      <formula>MOD(ROW(),2)=0</formula>
    </cfRule>
  </conditionalFormatting>
  <conditionalFormatting sqref="M20:V20 I20">
    <cfRule type="expression" dxfId="1113" priority="408">
      <formula>MOD(ROW(),2)=0</formula>
    </cfRule>
  </conditionalFormatting>
  <conditionalFormatting sqref="K20:L20">
    <cfRule type="expression" dxfId="1112" priority="407">
      <formula>MOD(ROW(),2)=0</formula>
    </cfRule>
  </conditionalFormatting>
  <conditionalFormatting sqref="M21:V21 I21">
    <cfRule type="expression" dxfId="1111" priority="406">
      <formula>MOD(ROW(),2)=0</formula>
    </cfRule>
  </conditionalFormatting>
  <conditionalFormatting sqref="K21:L21">
    <cfRule type="expression" dxfId="1110" priority="405">
      <formula>MOD(ROW(),2)=0</formula>
    </cfRule>
  </conditionalFormatting>
  <conditionalFormatting sqref="M22:V22 I22">
    <cfRule type="expression" dxfId="1109" priority="404">
      <formula>MOD(ROW(),2)=0</formula>
    </cfRule>
  </conditionalFormatting>
  <conditionalFormatting sqref="K22:L22">
    <cfRule type="expression" dxfId="1108" priority="403">
      <formula>MOD(ROW(),2)=0</formula>
    </cfRule>
  </conditionalFormatting>
  <conditionalFormatting sqref="M23:V23 I23">
    <cfRule type="expression" dxfId="1107" priority="402">
      <formula>MOD(ROW(),2)=0</formula>
    </cfRule>
  </conditionalFormatting>
  <conditionalFormatting sqref="K23:L23">
    <cfRule type="expression" dxfId="1106" priority="401">
      <formula>MOD(ROW(),2)=0</formula>
    </cfRule>
  </conditionalFormatting>
  <conditionalFormatting sqref="M24:V24 I24">
    <cfRule type="expression" dxfId="1105" priority="400">
      <formula>MOD(ROW(),2)=0</formula>
    </cfRule>
  </conditionalFormatting>
  <conditionalFormatting sqref="K24:L24">
    <cfRule type="expression" dxfId="1104" priority="399">
      <formula>MOD(ROW(),2)=0</formula>
    </cfRule>
  </conditionalFormatting>
  <conditionalFormatting sqref="M25:V25 I25">
    <cfRule type="expression" dxfId="1103" priority="398">
      <formula>MOD(ROW(),2)=0</formula>
    </cfRule>
  </conditionalFormatting>
  <conditionalFormatting sqref="K25:L25">
    <cfRule type="expression" dxfId="1102" priority="397">
      <formula>MOD(ROW(),2)=0</formula>
    </cfRule>
  </conditionalFormatting>
  <conditionalFormatting sqref="M26:V26 I26">
    <cfRule type="expression" dxfId="1101" priority="396">
      <formula>MOD(ROW(),2)=0</formula>
    </cfRule>
  </conditionalFormatting>
  <conditionalFormatting sqref="K26:L26">
    <cfRule type="expression" dxfId="1100" priority="395">
      <formula>MOD(ROW(),2)=0</formula>
    </cfRule>
  </conditionalFormatting>
  <conditionalFormatting sqref="M27:V27 I27">
    <cfRule type="expression" dxfId="1099" priority="394">
      <formula>MOD(ROW(),2)=0</formula>
    </cfRule>
  </conditionalFormatting>
  <conditionalFormatting sqref="K27:L27">
    <cfRule type="expression" dxfId="1098" priority="393">
      <formula>MOD(ROW(),2)=0</formula>
    </cfRule>
  </conditionalFormatting>
  <conditionalFormatting sqref="M28:V28 I28">
    <cfRule type="expression" dxfId="1097" priority="392">
      <formula>MOD(ROW(),2)=0</formula>
    </cfRule>
  </conditionalFormatting>
  <conditionalFormatting sqref="K28:L28">
    <cfRule type="expression" dxfId="1096" priority="391">
      <formula>MOD(ROW(),2)=0</formula>
    </cfRule>
  </conditionalFormatting>
  <conditionalFormatting sqref="M29:V29 I29">
    <cfRule type="expression" dxfId="1095" priority="390">
      <formula>MOD(ROW(),2)=0</formula>
    </cfRule>
  </conditionalFormatting>
  <conditionalFormatting sqref="K29:L29">
    <cfRule type="expression" dxfId="1094" priority="389">
      <formula>MOD(ROW(),2)=0</formula>
    </cfRule>
  </conditionalFormatting>
  <conditionalFormatting sqref="M30:V30 I30">
    <cfRule type="expression" dxfId="1093" priority="388">
      <formula>MOD(ROW(),2)=0</formula>
    </cfRule>
  </conditionalFormatting>
  <conditionalFormatting sqref="K30:L30">
    <cfRule type="expression" dxfId="1092" priority="387">
      <formula>MOD(ROW(),2)=0</formula>
    </cfRule>
  </conditionalFormatting>
  <conditionalFormatting sqref="M31:V31 I31">
    <cfRule type="expression" dxfId="1091" priority="386">
      <formula>MOD(ROW(),2)=0</formula>
    </cfRule>
  </conditionalFormatting>
  <conditionalFormatting sqref="K31:L31">
    <cfRule type="expression" dxfId="1090" priority="385">
      <formula>MOD(ROW(),2)=0</formula>
    </cfRule>
  </conditionalFormatting>
  <conditionalFormatting sqref="M32:V32 I32">
    <cfRule type="expression" dxfId="1089" priority="384">
      <formula>MOD(ROW(),2)=0</formula>
    </cfRule>
  </conditionalFormatting>
  <conditionalFormatting sqref="M34:V34 I34">
    <cfRule type="expression" dxfId="1088" priority="382">
      <formula>MOD(ROW(),2)=0</formula>
    </cfRule>
  </conditionalFormatting>
  <conditionalFormatting sqref="K34:L34">
    <cfRule type="expression" dxfId="1087" priority="381">
      <formula>MOD(ROW(),2)=0</formula>
    </cfRule>
  </conditionalFormatting>
  <conditionalFormatting sqref="M35:V35 I35">
    <cfRule type="expression" dxfId="1086" priority="380">
      <formula>MOD(ROW(),2)=0</formula>
    </cfRule>
  </conditionalFormatting>
  <conditionalFormatting sqref="K35:L35">
    <cfRule type="expression" dxfId="1085" priority="379">
      <formula>MOD(ROW(),2)=0</formula>
    </cfRule>
  </conditionalFormatting>
  <conditionalFormatting sqref="M36:V36 I36">
    <cfRule type="expression" dxfId="1084" priority="378">
      <formula>MOD(ROW(),2)=0</formula>
    </cfRule>
  </conditionalFormatting>
  <conditionalFormatting sqref="K36:L36">
    <cfRule type="expression" dxfId="1083" priority="377">
      <formula>MOD(ROW(),2)=0</formula>
    </cfRule>
  </conditionalFormatting>
  <conditionalFormatting sqref="M37:V37 I37">
    <cfRule type="expression" dxfId="1082" priority="376">
      <formula>MOD(ROW(),2)=0</formula>
    </cfRule>
  </conditionalFormatting>
  <conditionalFormatting sqref="K37:L37">
    <cfRule type="expression" dxfId="1081" priority="375">
      <formula>MOD(ROW(),2)=0</formula>
    </cfRule>
  </conditionalFormatting>
  <conditionalFormatting sqref="M38:V38 I38">
    <cfRule type="expression" dxfId="1080" priority="374">
      <formula>MOD(ROW(),2)=0</formula>
    </cfRule>
  </conditionalFormatting>
  <conditionalFormatting sqref="K38:L38">
    <cfRule type="expression" dxfId="1079" priority="373">
      <formula>MOD(ROW(),2)=0</formula>
    </cfRule>
  </conditionalFormatting>
  <conditionalFormatting sqref="K40:L40">
    <cfRule type="expression" dxfId="1078" priority="369">
      <formula>MOD(ROW(),2)=0</formula>
    </cfRule>
  </conditionalFormatting>
  <conditionalFormatting sqref="M41:V41 I41">
    <cfRule type="expression" dxfId="1077" priority="368">
      <formula>MOD(ROW(),2)=0</formula>
    </cfRule>
  </conditionalFormatting>
  <conditionalFormatting sqref="M42:V42 I42">
    <cfRule type="expression" dxfId="1076" priority="366">
      <formula>MOD(ROW(),2)=0</formula>
    </cfRule>
  </conditionalFormatting>
  <conditionalFormatting sqref="K42:L42">
    <cfRule type="expression" dxfId="1075" priority="365">
      <formula>MOD(ROW(),2)=0</formula>
    </cfRule>
  </conditionalFormatting>
  <conditionalFormatting sqref="M43:V43 I43">
    <cfRule type="expression" dxfId="1074" priority="364">
      <formula>MOD(ROW(),2)=0</formula>
    </cfRule>
  </conditionalFormatting>
  <conditionalFormatting sqref="K43:L43">
    <cfRule type="expression" dxfId="1073" priority="363">
      <formula>MOD(ROW(),2)=0</formula>
    </cfRule>
  </conditionalFormatting>
  <conditionalFormatting sqref="M44:V44 I44">
    <cfRule type="expression" dxfId="1072" priority="362">
      <formula>MOD(ROW(),2)=0</formula>
    </cfRule>
  </conditionalFormatting>
  <conditionalFormatting sqref="K44:L44">
    <cfRule type="expression" dxfId="1071" priority="361">
      <formula>MOD(ROW(),2)=0</formula>
    </cfRule>
  </conditionalFormatting>
  <conditionalFormatting sqref="M45:V45 I45">
    <cfRule type="expression" dxfId="1070" priority="360">
      <formula>MOD(ROW(),2)=0</formula>
    </cfRule>
  </conditionalFormatting>
  <conditionalFormatting sqref="K45:L45">
    <cfRule type="expression" dxfId="1069" priority="359">
      <formula>MOD(ROW(),2)=0</formula>
    </cfRule>
  </conditionalFormatting>
  <conditionalFormatting sqref="M46:V46 I46">
    <cfRule type="expression" dxfId="1068" priority="358">
      <formula>MOD(ROW(),2)=0</formula>
    </cfRule>
  </conditionalFormatting>
  <conditionalFormatting sqref="K46:L46">
    <cfRule type="expression" dxfId="1067" priority="357">
      <formula>MOD(ROW(),2)=0</formula>
    </cfRule>
  </conditionalFormatting>
  <conditionalFormatting sqref="M47:V47 I47">
    <cfRule type="expression" dxfId="1066" priority="356">
      <formula>MOD(ROW(),2)=0</formula>
    </cfRule>
  </conditionalFormatting>
  <conditionalFormatting sqref="K47:L47">
    <cfRule type="expression" dxfId="1065" priority="355">
      <formula>MOD(ROW(),2)=0</formula>
    </cfRule>
  </conditionalFormatting>
  <conditionalFormatting sqref="M49:V49 I49">
    <cfRule type="expression" dxfId="1064" priority="354">
      <formula>MOD(ROW(),2)=0</formula>
    </cfRule>
  </conditionalFormatting>
  <conditionalFormatting sqref="K49:L49">
    <cfRule type="expression" dxfId="1063" priority="353">
      <formula>MOD(ROW(),2)=0</formula>
    </cfRule>
  </conditionalFormatting>
  <conditionalFormatting sqref="M50:V50 I50">
    <cfRule type="expression" dxfId="1062" priority="352">
      <formula>MOD(ROW(),2)=0</formula>
    </cfRule>
  </conditionalFormatting>
  <conditionalFormatting sqref="K50:L50">
    <cfRule type="expression" dxfId="1061" priority="351">
      <formula>MOD(ROW(),2)=0</formula>
    </cfRule>
  </conditionalFormatting>
  <conditionalFormatting sqref="M51:V51 I51">
    <cfRule type="expression" dxfId="1060" priority="350">
      <formula>MOD(ROW(),2)=0</formula>
    </cfRule>
  </conditionalFormatting>
  <conditionalFormatting sqref="K51:L51">
    <cfRule type="expression" dxfId="1059" priority="349">
      <formula>MOD(ROW(),2)=0</formula>
    </cfRule>
  </conditionalFormatting>
  <conditionalFormatting sqref="M52:V52 I52">
    <cfRule type="expression" dxfId="1058" priority="348">
      <formula>MOD(ROW(),2)=0</formula>
    </cfRule>
  </conditionalFormatting>
  <conditionalFormatting sqref="K52:L52">
    <cfRule type="expression" dxfId="1057" priority="347">
      <formula>MOD(ROW(),2)=0</formula>
    </cfRule>
  </conditionalFormatting>
  <conditionalFormatting sqref="M53:V53 I53">
    <cfRule type="expression" dxfId="1056" priority="346">
      <formula>MOD(ROW(),2)=0</formula>
    </cfRule>
  </conditionalFormatting>
  <conditionalFormatting sqref="K53:L53">
    <cfRule type="expression" dxfId="1055" priority="345">
      <formula>MOD(ROW(),2)=0</formula>
    </cfRule>
  </conditionalFormatting>
  <conditionalFormatting sqref="M54:V54 I54">
    <cfRule type="expression" dxfId="1054" priority="344">
      <formula>MOD(ROW(),2)=0</formula>
    </cfRule>
  </conditionalFormatting>
  <conditionalFormatting sqref="K54:L54">
    <cfRule type="expression" dxfId="1053" priority="343">
      <formula>MOD(ROW(),2)=0</formula>
    </cfRule>
  </conditionalFormatting>
  <conditionalFormatting sqref="M55:V55">
    <cfRule type="expression" dxfId="1052" priority="342">
      <formula>MOD(ROW(),2)=0</formula>
    </cfRule>
  </conditionalFormatting>
  <conditionalFormatting sqref="K55:L55">
    <cfRule type="expression" dxfId="1051" priority="341">
      <formula>MOD(ROW(),2)=0</formula>
    </cfRule>
  </conditionalFormatting>
  <conditionalFormatting sqref="I55">
    <cfRule type="expression" dxfId="1050" priority="340">
      <formula>MOD(ROW(),2)=0</formula>
    </cfRule>
  </conditionalFormatting>
  <conditionalFormatting sqref="I55">
    <cfRule type="expression" dxfId="1049" priority="339">
      <formula>MOD(ROW(),2)=0</formula>
    </cfRule>
  </conditionalFormatting>
  <conditionalFormatting sqref="M56:V56">
    <cfRule type="expression" dxfId="1048" priority="338">
      <formula>MOD(ROW(),2)=0</formula>
    </cfRule>
  </conditionalFormatting>
  <conditionalFormatting sqref="K56:L56">
    <cfRule type="expression" dxfId="1047" priority="337">
      <formula>MOD(ROW(),2)=0</formula>
    </cfRule>
  </conditionalFormatting>
  <conditionalFormatting sqref="I56">
    <cfRule type="expression" dxfId="1046" priority="336">
      <formula>MOD(ROW(),2)=0</formula>
    </cfRule>
  </conditionalFormatting>
  <conditionalFormatting sqref="I56">
    <cfRule type="expression" dxfId="1045" priority="335">
      <formula>MOD(ROW(),2)=0</formula>
    </cfRule>
  </conditionalFormatting>
  <conditionalFormatting sqref="M57:V57">
    <cfRule type="expression" dxfId="1044" priority="334">
      <formula>MOD(ROW(),2)=0</formula>
    </cfRule>
  </conditionalFormatting>
  <conditionalFormatting sqref="K57:L57">
    <cfRule type="expression" dxfId="1043" priority="333">
      <formula>MOD(ROW(),2)=0</formula>
    </cfRule>
  </conditionalFormatting>
  <conditionalFormatting sqref="I57">
    <cfRule type="expression" dxfId="1042" priority="332">
      <formula>MOD(ROW(),2)=0</formula>
    </cfRule>
  </conditionalFormatting>
  <conditionalFormatting sqref="I57">
    <cfRule type="expression" dxfId="1041" priority="331">
      <formula>MOD(ROW(),2)=0</formula>
    </cfRule>
  </conditionalFormatting>
  <conditionalFormatting sqref="M58:V58">
    <cfRule type="expression" dxfId="1040" priority="330">
      <formula>MOD(ROW(),2)=0</formula>
    </cfRule>
  </conditionalFormatting>
  <conditionalFormatting sqref="K58:L58">
    <cfRule type="expression" dxfId="1039" priority="329">
      <formula>MOD(ROW(),2)=0</formula>
    </cfRule>
  </conditionalFormatting>
  <conditionalFormatting sqref="I58">
    <cfRule type="expression" dxfId="1038" priority="328">
      <formula>MOD(ROW(),2)=0</formula>
    </cfRule>
  </conditionalFormatting>
  <conditionalFormatting sqref="I58">
    <cfRule type="expression" dxfId="1037" priority="327">
      <formula>MOD(ROW(),2)=0</formula>
    </cfRule>
  </conditionalFormatting>
  <conditionalFormatting sqref="M59:V59">
    <cfRule type="expression" dxfId="1036" priority="326">
      <formula>MOD(ROW(),2)=0</formula>
    </cfRule>
  </conditionalFormatting>
  <conditionalFormatting sqref="I59">
    <cfRule type="expression" dxfId="1035" priority="324">
      <formula>MOD(ROW(),2)=0</formula>
    </cfRule>
  </conditionalFormatting>
  <conditionalFormatting sqref="I59">
    <cfRule type="expression" dxfId="1034" priority="323">
      <formula>MOD(ROW(),2)=0</formula>
    </cfRule>
  </conditionalFormatting>
  <conditionalFormatting sqref="M60:V60">
    <cfRule type="expression" dxfId="1033" priority="322">
      <formula>MOD(ROW(),2)=0</formula>
    </cfRule>
  </conditionalFormatting>
  <conditionalFormatting sqref="K60:L60">
    <cfRule type="expression" dxfId="1032" priority="321">
      <formula>MOD(ROW(),2)=0</formula>
    </cfRule>
  </conditionalFormatting>
  <conditionalFormatting sqref="I60">
    <cfRule type="expression" dxfId="1031" priority="320">
      <formula>MOD(ROW(),2)=0</formula>
    </cfRule>
  </conditionalFormatting>
  <conditionalFormatting sqref="I60">
    <cfRule type="expression" dxfId="1030" priority="319">
      <formula>MOD(ROW(),2)=0</formula>
    </cfRule>
  </conditionalFormatting>
  <conditionalFormatting sqref="M61:V61">
    <cfRule type="expression" dxfId="1029" priority="318">
      <formula>MOD(ROW(),2)=0</formula>
    </cfRule>
  </conditionalFormatting>
  <conditionalFormatting sqref="K61:L61">
    <cfRule type="expression" dxfId="1028" priority="317">
      <formula>MOD(ROW(),2)=0</formula>
    </cfRule>
  </conditionalFormatting>
  <conditionalFormatting sqref="I61">
    <cfRule type="expression" dxfId="1027" priority="316">
      <formula>MOD(ROW(),2)=0</formula>
    </cfRule>
  </conditionalFormatting>
  <conditionalFormatting sqref="I61">
    <cfRule type="expression" dxfId="1026" priority="315">
      <formula>MOD(ROW(),2)=0</formula>
    </cfRule>
  </conditionalFormatting>
  <conditionalFormatting sqref="M62:V62">
    <cfRule type="expression" dxfId="1025" priority="314">
      <formula>MOD(ROW(),2)=0</formula>
    </cfRule>
  </conditionalFormatting>
  <conditionalFormatting sqref="K62:L62">
    <cfRule type="expression" dxfId="1024" priority="313">
      <formula>MOD(ROW(),2)=0</formula>
    </cfRule>
  </conditionalFormatting>
  <conditionalFormatting sqref="I62">
    <cfRule type="expression" dxfId="1023" priority="312">
      <formula>MOD(ROW(),2)=0</formula>
    </cfRule>
  </conditionalFormatting>
  <conditionalFormatting sqref="I62">
    <cfRule type="expression" dxfId="1022" priority="311">
      <formula>MOD(ROW(),2)=0</formula>
    </cfRule>
  </conditionalFormatting>
  <conditionalFormatting sqref="M64:V64">
    <cfRule type="expression" dxfId="1021" priority="310">
      <formula>MOD(ROW(),2)=0</formula>
    </cfRule>
  </conditionalFormatting>
  <conditionalFormatting sqref="K64:L64">
    <cfRule type="expression" dxfId="1020" priority="309">
      <formula>MOD(ROW(),2)=0</formula>
    </cfRule>
  </conditionalFormatting>
  <conditionalFormatting sqref="I64">
    <cfRule type="expression" dxfId="1019" priority="308">
      <formula>MOD(ROW(),2)=0</formula>
    </cfRule>
  </conditionalFormatting>
  <conditionalFormatting sqref="I64">
    <cfRule type="expression" dxfId="1018" priority="307">
      <formula>MOD(ROW(),2)=0</formula>
    </cfRule>
  </conditionalFormatting>
  <conditionalFormatting sqref="M65:V65">
    <cfRule type="expression" dxfId="1017" priority="306">
      <formula>MOD(ROW(),2)=0</formula>
    </cfRule>
  </conditionalFormatting>
  <conditionalFormatting sqref="K65:L65">
    <cfRule type="expression" dxfId="1016" priority="305">
      <formula>MOD(ROW(),2)=0</formula>
    </cfRule>
  </conditionalFormatting>
  <conditionalFormatting sqref="I65">
    <cfRule type="expression" dxfId="1015" priority="304">
      <formula>MOD(ROW(),2)=0</formula>
    </cfRule>
  </conditionalFormatting>
  <conditionalFormatting sqref="I65">
    <cfRule type="expression" dxfId="1014" priority="303">
      <formula>MOD(ROW(),2)=0</formula>
    </cfRule>
  </conditionalFormatting>
  <conditionalFormatting sqref="M66:V66">
    <cfRule type="expression" dxfId="1013" priority="302">
      <formula>MOD(ROW(),2)=0</formula>
    </cfRule>
  </conditionalFormatting>
  <conditionalFormatting sqref="K66:L66">
    <cfRule type="expression" dxfId="1012" priority="301">
      <formula>MOD(ROW(),2)=0</formula>
    </cfRule>
  </conditionalFormatting>
  <conditionalFormatting sqref="I66">
    <cfRule type="expression" dxfId="1011" priority="300">
      <formula>MOD(ROW(),2)=0</formula>
    </cfRule>
  </conditionalFormatting>
  <conditionalFormatting sqref="I66">
    <cfRule type="expression" dxfId="1010" priority="299">
      <formula>MOD(ROW(),2)=0</formula>
    </cfRule>
  </conditionalFormatting>
  <conditionalFormatting sqref="M67:V67">
    <cfRule type="expression" dxfId="1009" priority="298">
      <formula>MOD(ROW(),2)=0</formula>
    </cfRule>
  </conditionalFormatting>
  <conditionalFormatting sqref="K67:L67">
    <cfRule type="expression" dxfId="1008" priority="297">
      <formula>MOD(ROW(),2)=0</formula>
    </cfRule>
  </conditionalFormatting>
  <conditionalFormatting sqref="I67">
    <cfRule type="expression" dxfId="1007" priority="296">
      <formula>MOD(ROW(),2)=0</formula>
    </cfRule>
  </conditionalFormatting>
  <conditionalFormatting sqref="I67">
    <cfRule type="expression" dxfId="1006" priority="295">
      <formula>MOD(ROW(),2)=0</formula>
    </cfRule>
  </conditionalFormatting>
  <conditionalFormatting sqref="M68:V68">
    <cfRule type="expression" dxfId="1005" priority="294">
      <formula>MOD(ROW(),2)=0</formula>
    </cfRule>
  </conditionalFormatting>
  <conditionalFormatting sqref="K68:L68">
    <cfRule type="expression" dxfId="1004" priority="293">
      <formula>MOD(ROW(),2)=0</formula>
    </cfRule>
  </conditionalFormatting>
  <conditionalFormatting sqref="I68">
    <cfRule type="expression" dxfId="1003" priority="292">
      <formula>MOD(ROW(),2)=0</formula>
    </cfRule>
  </conditionalFormatting>
  <conditionalFormatting sqref="I68">
    <cfRule type="expression" dxfId="1002" priority="291">
      <formula>MOD(ROW(),2)=0</formula>
    </cfRule>
  </conditionalFormatting>
  <conditionalFormatting sqref="M69:V69">
    <cfRule type="expression" dxfId="1001" priority="290">
      <formula>MOD(ROW(),2)=0</formula>
    </cfRule>
  </conditionalFormatting>
  <conditionalFormatting sqref="K69:L69">
    <cfRule type="expression" dxfId="1000" priority="289">
      <formula>MOD(ROW(),2)=0</formula>
    </cfRule>
  </conditionalFormatting>
  <conditionalFormatting sqref="I69">
    <cfRule type="expression" dxfId="999" priority="288">
      <formula>MOD(ROW(),2)=0</formula>
    </cfRule>
  </conditionalFormatting>
  <conditionalFormatting sqref="I69">
    <cfRule type="expression" dxfId="998" priority="287">
      <formula>MOD(ROW(),2)=0</formula>
    </cfRule>
  </conditionalFormatting>
  <conditionalFormatting sqref="M70:V70">
    <cfRule type="expression" dxfId="997" priority="286">
      <formula>MOD(ROW(),2)=0</formula>
    </cfRule>
  </conditionalFormatting>
  <conditionalFormatting sqref="K70:L70">
    <cfRule type="expression" dxfId="996" priority="285">
      <formula>MOD(ROW(),2)=0</formula>
    </cfRule>
  </conditionalFormatting>
  <conditionalFormatting sqref="I70">
    <cfRule type="expression" dxfId="995" priority="284">
      <formula>MOD(ROW(),2)=0</formula>
    </cfRule>
  </conditionalFormatting>
  <conditionalFormatting sqref="I70">
    <cfRule type="expression" dxfId="994" priority="283">
      <formula>MOD(ROW(),2)=0</formula>
    </cfRule>
  </conditionalFormatting>
  <conditionalFormatting sqref="M71:V71">
    <cfRule type="expression" dxfId="993" priority="282">
      <formula>MOD(ROW(),2)=0</formula>
    </cfRule>
  </conditionalFormatting>
  <conditionalFormatting sqref="K71:L71">
    <cfRule type="expression" dxfId="992" priority="281">
      <formula>MOD(ROW(),2)=0</formula>
    </cfRule>
  </conditionalFormatting>
  <conditionalFormatting sqref="I71">
    <cfRule type="expression" dxfId="991" priority="280">
      <formula>MOD(ROW(),2)=0</formula>
    </cfRule>
  </conditionalFormatting>
  <conditionalFormatting sqref="I71">
    <cfRule type="expression" dxfId="990" priority="279">
      <formula>MOD(ROW(),2)=0</formula>
    </cfRule>
  </conditionalFormatting>
  <conditionalFormatting sqref="K72:L72">
    <cfRule type="expression" dxfId="989" priority="277">
      <formula>MOD(ROW(),2)=0</formula>
    </cfRule>
  </conditionalFormatting>
  <conditionalFormatting sqref="I72">
    <cfRule type="expression" dxfId="988" priority="276">
      <formula>MOD(ROW(),2)=0</formula>
    </cfRule>
  </conditionalFormatting>
  <conditionalFormatting sqref="I72">
    <cfRule type="expression" dxfId="987" priority="275">
      <formula>MOD(ROW(),2)=0</formula>
    </cfRule>
  </conditionalFormatting>
  <conditionalFormatting sqref="M73:V73">
    <cfRule type="expression" dxfId="986" priority="274">
      <formula>MOD(ROW(),2)=0</formula>
    </cfRule>
  </conditionalFormatting>
  <conditionalFormatting sqref="K73:L73">
    <cfRule type="expression" dxfId="985" priority="273">
      <formula>MOD(ROW(),2)=0</formula>
    </cfRule>
  </conditionalFormatting>
  <conditionalFormatting sqref="I73">
    <cfRule type="expression" dxfId="984" priority="272">
      <formula>MOD(ROW(),2)=0</formula>
    </cfRule>
  </conditionalFormatting>
  <conditionalFormatting sqref="I73">
    <cfRule type="expression" dxfId="983" priority="271">
      <formula>MOD(ROW(),2)=0</formula>
    </cfRule>
  </conditionalFormatting>
  <conditionalFormatting sqref="M74:V74">
    <cfRule type="expression" dxfId="982" priority="270">
      <formula>MOD(ROW(),2)=0</formula>
    </cfRule>
  </conditionalFormatting>
  <conditionalFormatting sqref="K74:L74">
    <cfRule type="expression" dxfId="981" priority="269">
      <formula>MOD(ROW(),2)=0</formula>
    </cfRule>
  </conditionalFormatting>
  <conditionalFormatting sqref="I74">
    <cfRule type="expression" dxfId="980" priority="268">
      <formula>MOD(ROW(),2)=0</formula>
    </cfRule>
  </conditionalFormatting>
  <conditionalFormatting sqref="I74">
    <cfRule type="expression" dxfId="979" priority="267">
      <formula>MOD(ROW(),2)=0</formula>
    </cfRule>
  </conditionalFormatting>
  <conditionalFormatting sqref="M75:V75">
    <cfRule type="expression" dxfId="978" priority="266">
      <formula>MOD(ROW(),2)=0</formula>
    </cfRule>
  </conditionalFormatting>
  <conditionalFormatting sqref="K75:L75">
    <cfRule type="expression" dxfId="977" priority="265">
      <formula>MOD(ROW(),2)=0</formula>
    </cfRule>
  </conditionalFormatting>
  <conditionalFormatting sqref="I75">
    <cfRule type="expression" dxfId="976" priority="264">
      <formula>MOD(ROW(),2)=0</formula>
    </cfRule>
  </conditionalFormatting>
  <conditionalFormatting sqref="I75">
    <cfRule type="expression" dxfId="975" priority="263">
      <formula>MOD(ROW(),2)=0</formula>
    </cfRule>
  </conditionalFormatting>
  <conditionalFormatting sqref="M76:V76">
    <cfRule type="expression" dxfId="974" priority="262">
      <formula>MOD(ROW(),2)=0</formula>
    </cfRule>
  </conditionalFormatting>
  <conditionalFormatting sqref="K76:L76">
    <cfRule type="expression" dxfId="973" priority="261">
      <formula>MOD(ROW(),2)=0</formula>
    </cfRule>
  </conditionalFormatting>
  <conditionalFormatting sqref="I76">
    <cfRule type="expression" dxfId="972" priority="260">
      <formula>MOD(ROW(),2)=0</formula>
    </cfRule>
  </conditionalFormatting>
  <conditionalFormatting sqref="I76">
    <cfRule type="expression" dxfId="971" priority="259">
      <formula>MOD(ROW(),2)=0</formula>
    </cfRule>
  </conditionalFormatting>
  <conditionalFormatting sqref="M77:V77">
    <cfRule type="expression" dxfId="970" priority="258">
      <formula>MOD(ROW(),2)=0</formula>
    </cfRule>
  </conditionalFormatting>
  <conditionalFormatting sqref="K77:L77">
    <cfRule type="expression" dxfId="969" priority="257">
      <formula>MOD(ROW(),2)=0</formula>
    </cfRule>
  </conditionalFormatting>
  <conditionalFormatting sqref="I77">
    <cfRule type="expression" dxfId="968" priority="256">
      <formula>MOD(ROW(),2)=0</formula>
    </cfRule>
  </conditionalFormatting>
  <conditionalFormatting sqref="I77">
    <cfRule type="expression" dxfId="967" priority="255">
      <formula>MOD(ROW(),2)=0</formula>
    </cfRule>
  </conditionalFormatting>
  <conditionalFormatting sqref="M79:V79">
    <cfRule type="expression" dxfId="966" priority="254">
      <formula>MOD(ROW(),2)=0</formula>
    </cfRule>
  </conditionalFormatting>
  <conditionalFormatting sqref="K79:L79">
    <cfRule type="expression" dxfId="965" priority="253">
      <formula>MOD(ROW(),2)=0</formula>
    </cfRule>
  </conditionalFormatting>
  <conditionalFormatting sqref="I79">
    <cfRule type="expression" dxfId="964" priority="252">
      <formula>MOD(ROW(),2)=0</formula>
    </cfRule>
  </conditionalFormatting>
  <conditionalFormatting sqref="I79">
    <cfRule type="expression" dxfId="963" priority="251">
      <formula>MOD(ROW(),2)=0</formula>
    </cfRule>
  </conditionalFormatting>
  <conditionalFormatting sqref="M80:V80">
    <cfRule type="expression" dxfId="962" priority="250">
      <formula>MOD(ROW(),2)=0</formula>
    </cfRule>
  </conditionalFormatting>
  <conditionalFormatting sqref="K80:L80">
    <cfRule type="expression" dxfId="961" priority="249">
      <formula>MOD(ROW(),2)=0</formula>
    </cfRule>
  </conditionalFormatting>
  <conditionalFormatting sqref="I80">
    <cfRule type="expression" dxfId="960" priority="248">
      <formula>MOD(ROW(),2)=0</formula>
    </cfRule>
  </conditionalFormatting>
  <conditionalFormatting sqref="I80">
    <cfRule type="expression" dxfId="959" priority="247">
      <formula>MOD(ROW(),2)=0</formula>
    </cfRule>
  </conditionalFormatting>
  <conditionalFormatting sqref="M81:V81">
    <cfRule type="expression" dxfId="958" priority="246">
      <formula>MOD(ROW(),2)=0</formula>
    </cfRule>
  </conditionalFormatting>
  <conditionalFormatting sqref="K81:L81">
    <cfRule type="expression" dxfId="957" priority="245">
      <formula>MOD(ROW(),2)=0</formula>
    </cfRule>
  </conditionalFormatting>
  <conditionalFormatting sqref="I81">
    <cfRule type="expression" dxfId="956" priority="244">
      <formula>MOD(ROW(),2)=0</formula>
    </cfRule>
  </conditionalFormatting>
  <conditionalFormatting sqref="I81">
    <cfRule type="expression" dxfId="955" priority="243">
      <formula>MOD(ROW(),2)=0</formula>
    </cfRule>
  </conditionalFormatting>
  <conditionalFormatting sqref="M82:V82">
    <cfRule type="expression" dxfId="954" priority="242">
      <formula>MOD(ROW(),2)=0</formula>
    </cfRule>
  </conditionalFormatting>
  <conditionalFormatting sqref="K82:L82">
    <cfRule type="expression" dxfId="953" priority="241">
      <formula>MOD(ROW(),2)=0</formula>
    </cfRule>
  </conditionalFormatting>
  <conditionalFormatting sqref="I82">
    <cfRule type="expression" dxfId="952" priority="240">
      <formula>MOD(ROW(),2)=0</formula>
    </cfRule>
  </conditionalFormatting>
  <conditionalFormatting sqref="I82">
    <cfRule type="expression" dxfId="951" priority="239">
      <formula>MOD(ROW(),2)=0</formula>
    </cfRule>
  </conditionalFormatting>
  <conditionalFormatting sqref="M83:V83">
    <cfRule type="expression" dxfId="950" priority="238">
      <formula>MOD(ROW(),2)=0</formula>
    </cfRule>
  </conditionalFormatting>
  <conditionalFormatting sqref="K83:L83">
    <cfRule type="expression" dxfId="949" priority="237">
      <formula>MOD(ROW(),2)=0</formula>
    </cfRule>
  </conditionalFormatting>
  <conditionalFormatting sqref="I83">
    <cfRule type="expression" dxfId="948" priority="236">
      <formula>MOD(ROW(),2)=0</formula>
    </cfRule>
  </conditionalFormatting>
  <conditionalFormatting sqref="I83">
    <cfRule type="expression" dxfId="947" priority="235">
      <formula>MOD(ROW(),2)=0</formula>
    </cfRule>
  </conditionalFormatting>
  <conditionalFormatting sqref="M84:V84">
    <cfRule type="expression" dxfId="946" priority="234">
      <formula>MOD(ROW(),2)=0</formula>
    </cfRule>
  </conditionalFormatting>
  <conditionalFormatting sqref="K84:L84">
    <cfRule type="expression" dxfId="945" priority="233">
      <formula>MOD(ROW(),2)=0</formula>
    </cfRule>
  </conditionalFormatting>
  <conditionalFormatting sqref="I84">
    <cfRule type="expression" dxfId="944" priority="232">
      <formula>MOD(ROW(),2)=0</formula>
    </cfRule>
  </conditionalFormatting>
  <conditionalFormatting sqref="I84">
    <cfRule type="expression" dxfId="943" priority="231">
      <formula>MOD(ROW(),2)=0</formula>
    </cfRule>
  </conditionalFormatting>
  <conditionalFormatting sqref="M85:V85">
    <cfRule type="expression" dxfId="942" priority="230">
      <formula>MOD(ROW(),2)=0</formula>
    </cfRule>
  </conditionalFormatting>
  <conditionalFormatting sqref="K85:L85">
    <cfRule type="expression" dxfId="941" priority="229">
      <formula>MOD(ROW(),2)=0</formula>
    </cfRule>
  </conditionalFormatting>
  <conditionalFormatting sqref="I85">
    <cfRule type="expression" dxfId="940" priority="228">
      <formula>MOD(ROW(),2)=0</formula>
    </cfRule>
  </conditionalFormatting>
  <conditionalFormatting sqref="I85">
    <cfRule type="expression" dxfId="939" priority="227">
      <formula>MOD(ROW(),2)=0</formula>
    </cfRule>
  </conditionalFormatting>
  <conditionalFormatting sqref="M86:V86">
    <cfRule type="expression" dxfId="938" priority="222">
      <formula>MOD(ROW(),2)=0</formula>
    </cfRule>
  </conditionalFormatting>
  <conditionalFormatting sqref="K86:L86">
    <cfRule type="expression" dxfId="937" priority="221">
      <formula>MOD(ROW(),2)=0</formula>
    </cfRule>
  </conditionalFormatting>
  <conditionalFormatting sqref="I86">
    <cfRule type="expression" dxfId="936" priority="220">
      <formula>MOD(ROW(),2)=0</formula>
    </cfRule>
  </conditionalFormatting>
  <conditionalFormatting sqref="I86">
    <cfRule type="expression" dxfId="935" priority="219">
      <formula>MOD(ROW(),2)=0</formula>
    </cfRule>
  </conditionalFormatting>
  <conditionalFormatting sqref="M87:V87">
    <cfRule type="expression" dxfId="934" priority="218">
      <formula>MOD(ROW(),2)=0</formula>
    </cfRule>
  </conditionalFormatting>
  <conditionalFormatting sqref="K87:L87">
    <cfRule type="expression" dxfId="933" priority="217">
      <formula>MOD(ROW(),2)=0</formula>
    </cfRule>
  </conditionalFormatting>
  <conditionalFormatting sqref="I87">
    <cfRule type="expression" dxfId="932" priority="216">
      <formula>MOD(ROW(),2)=0</formula>
    </cfRule>
  </conditionalFormatting>
  <conditionalFormatting sqref="M88:V88">
    <cfRule type="expression" dxfId="931" priority="214">
      <formula>MOD(ROW(),2)=0</formula>
    </cfRule>
  </conditionalFormatting>
  <conditionalFormatting sqref="K88:L88">
    <cfRule type="expression" dxfId="930" priority="213">
      <formula>MOD(ROW(),2)=0</formula>
    </cfRule>
  </conditionalFormatting>
  <conditionalFormatting sqref="I88">
    <cfRule type="expression" dxfId="929" priority="212">
      <formula>MOD(ROW(),2)=0</formula>
    </cfRule>
  </conditionalFormatting>
  <conditionalFormatting sqref="I88">
    <cfRule type="expression" dxfId="928" priority="211">
      <formula>MOD(ROW(),2)=0</formula>
    </cfRule>
  </conditionalFormatting>
  <conditionalFormatting sqref="K89:L89">
    <cfRule type="expression" dxfId="927" priority="205">
      <formula>MOD(ROW(),2)=0</formula>
    </cfRule>
  </conditionalFormatting>
  <conditionalFormatting sqref="I89">
    <cfRule type="expression" dxfId="926" priority="204">
      <formula>MOD(ROW(),2)=0</formula>
    </cfRule>
  </conditionalFormatting>
  <conditionalFormatting sqref="I89">
    <cfRule type="expression" dxfId="925" priority="203">
      <formula>MOD(ROW(),2)=0</formula>
    </cfRule>
  </conditionalFormatting>
  <conditionalFormatting sqref="M90:V90">
    <cfRule type="expression" dxfId="924" priority="202">
      <formula>MOD(ROW(),2)=0</formula>
    </cfRule>
  </conditionalFormatting>
  <conditionalFormatting sqref="K90:L90">
    <cfRule type="expression" dxfId="923" priority="201">
      <formula>MOD(ROW(),2)=0</formula>
    </cfRule>
  </conditionalFormatting>
  <conditionalFormatting sqref="I90">
    <cfRule type="expression" dxfId="922" priority="200">
      <formula>MOD(ROW(),2)=0</formula>
    </cfRule>
  </conditionalFormatting>
  <conditionalFormatting sqref="I90">
    <cfRule type="expression" dxfId="921" priority="199">
      <formula>MOD(ROW(),2)=0</formula>
    </cfRule>
  </conditionalFormatting>
  <conditionalFormatting sqref="M91:V91">
    <cfRule type="expression" dxfId="920" priority="198">
      <formula>MOD(ROW(),2)=0</formula>
    </cfRule>
  </conditionalFormatting>
  <conditionalFormatting sqref="K91:L91">
    <cfRule type="expression" dxfId="919" priority="197">
      <formula>MOD(ROW(),2)=0</formula>
    </cfRule>
  </conditionalFormatting>
  <conditionalFormatting sqref="I91">
    <cfRule type="expression" dxfId="918" priority="196">
      <formula>MOD(ROW(),2)=0</formula>
    </cfRule>
  </conditionalFormatting>
  <conditionalFormatting sqref="I91">
    <cfRule type="expression" dxfId="917" priority="195">
      <formula>MOD(ROW(),2)=0</formula>
    </cfRule>
  </conditionalFormatting>
  <conditionalFormatting sqref="M92:V92">
    <cfRule type="expression" dxfId="916" priority="194">
      <formula>MOD(ROW(),2)=0</formula>
    </cfRule>
  </conditionalFormatting>
  <conditionalFormatting sqref="K92:L92">
    <cfRule type="expression" dxfId="915" priority="193">
      <formula>MOD(ROW(),2)=0</formula>
    </cfRule>
  </conditionalFormatting>
  <conditionalFormatting sqref="I92">
    <cfRule type="expression" dxfId="914" priority="192">
      <formula>MOD(ROW(),2)=0</formula>
    </cfRule>
  </conditionalFormatting>
  <conditionalFormatting sqref="I92">
    <cfRule type="expression" dxfId="913" priority="191">
      <formula>MOD(ROW(),2)=0</formula>
    </cfRule>
  </conditionalFormatting>
  <conditionalFormatting sqref="M94:V94">
    <cfRule type="expression" dxfId="912" priority="190">
      <formula>MOD(ROW(),2)=0</formula>
    </cfRule>
  </conditionalFormatting>
  <conditionalFormatting sqref="K94:L94">
    <cfRule type="expression" dxfId="911" priority="189">
      <formula>MOD(ROW(),2)=0</formula>
    </cfRule>
  </conditionalFormatting>
  <conditionalFormatting sqref="I94">
    <cfRule type="expression" dxfId="910" priority="188">
      <formula>MOD(ROW(),2)=0</formula>
    </cfRule>
  </conditionalFormatting>
  <conditionalFormatting sqref="I94">
    <cfRule type="expression" dxfId="909" priority="187">
      <formula>MOD(ROW(),2)=0</formula>
    </cfRule>
  </conditionalFormatting>
  <conditionalFormatting sqref="M95:V95">
    <cfRule type="expression" dxfId="908" priority="186">
      <formula>MOD(ROW(),2)=0</formula>
    </cfRule>
  </conditionalFormatting>
  <conditionalFormatting sqref="K95:L95">
    <cfRule type="expression" dxfId="907" priority="185">
      <formula>MOD(ROW(),2)=0</formula>
    </cfRule>
  </conditionalFormatting>
  <conditionalFormatting sqref="I95">
    <cfRule type="expression" dxfId="906" priority="184">
      <formula>MOD(ROW(),2)=0</formula>
    </cfRule>
  </conditionalFormatting>
  <conditionalFormatting sqref="I95">
    <cfRule type="expression" dxfId="905" priority="183">
      <formula>MOD(ROW(),2)=0</formula>
    </cfRule>
  </conditionalFormatting>
  <conditionalFormatting sqref="M96:V96">
    <cfRule type="expression" dxfId="904" priority="182">
      <formula>MOD(ROW(),2)=0</formula>
    </cfRule>
  </conditionalFormatting>
  <conditionalFormatting sqref="K96:L96">
    <cfRule type="expression" dxfId="903" priority="181">
      <formula>MOD(ROW(),2)=0</formula>
    </cfRule>
  </conditionalFormatting>
  <conditionalFormatting sqref="I96">
    <cfRule type="expression" dxfId="902" priority="180">
      <formula>MOD(ROW(),2)=0</formula>
    </cfRule>
  </conditionalFormatting>
  <conditionalFormatting sqref="M97:V97">
    <cfRule type="expression" dxfId="901" priority="178">
      <formula>MOD(ROW(),2)=0</formula>
    </cfRule>
  </conditionalFormatting>
  <conditionalFormatting sqref="K97:L97">
    <cfRule type="expression" dxfId="900" priority="177">
      <formula>MOD(ROW(),2)=0</formula>
    </cfRule>
  </conditionalFormatting>
  <conditionalFormatting sqref="I97">
    <cfRule type="expression" dxfId="899" priority="176">
      <formula>MOD(ROW(),2)=0</formula>
    </cfRule>
  </conditionalFormatting>
  <conditionalFormatting sqref="I97">
    <cfRule type="expression" dxfId="898" priority="175">
      <formula>MOD(ROW(),2)=0</formula>
    </cfRule>
  </conditionalFormatting>
  <conditionalFormatting sqref="M98:V98">
    <cfRule type="expression" dxfId="897" priority="174">
      <formula>MOD(ROW(),2)=0</formula>
    </cfRule>
  </conditionalFormatting>
  <conditionalFormatting sqref="K98:L98">
    <cfRule type="expression" dxfId="896" priority="173">
      <formula>MOD(ROW(),2)=0</formula>
    </cfRule>
  </conditionalFormatting>
  <conditionalFormatting sqref="I98">
    <cfRule type="expression" dxfId="895" priority="172">
      <formula>MOD(ROW(),2)=0</formula>
    </cfRule>
  </conditionalFormatting>
  <conditionalFormatting sqref="I98">
    <cfRule type="expression" dxfId="894" priority="171">
      <formula>MOD(ROW(),2)=0</formula>
    </cfRule>
  </conditionalFormatting>
  <conditionalFormatting sqref="M99:V99">
    <cfRule type="expression" dxfId="893" priority="170">
      <formula>MOD(ROW(),2)=0</formula>
    </cfRule>
  </conditionalFormatting>
  <conditionalFormatting sqref="K99:L99">
    <cfRule type="expression" dxfId="892" priority="169">
      <formula>MOD(ROW(),2)=0</formula>
    </cfRule>
  </conditionalFormatting>
  <conditionalFormatting sqref="I99">
    <cfRule type="expression" dxfId="891" priority="168">
      <formula>MOD(ROW(),2)=0</formula>
    </cfRule>
  </conditionalFormatting>
  <conditionalFormatting sqref="I99">
    <cfRule type="expression" dxfId="890" priority="167">
      <formula>MOD(ROW(),2)=0</formula>
    </cfRule>
  </conditionalFormatting>
  <conditionalFormatting sqref="M100:V100">
    <cfRule type="expression" dxfId="889" priority="166">
      <formula>MOD(ROW(),2)=0</formula>
    </cfRule>
  </conditionalFormatting>
  <conditionalFormatting sqref="K100:L100">
    <cfRule type="expression" dxfId="888" priority="165">
      <formula>MOD(ROW(),2)=0</formula>
    </cfRule>
  </conditionalFormatting>
  <conditionalFormatting sqref="I100">
    <cfRule type="expression" dxfId="887" priority="164">
      <formula>MOD(ROW(),2)=0</formula>
    </cfRule>
  </conditionalFormatting>
  <conditionalFormatting sqref="I100">
    <cfRule type="expression" dxfId="886" priority="163">
      <formula>MOD(ROW(),2)=0</formula>
    </cfRule>
  </conditionalFormatting>
  <conditionalFormatting sqref="M101:V101">
    <cfRule type="expression" dxfId="885" priority="162">
      <formula>MOD(ROW(),2)=0</formula>
    </cfRule>
  </conditionalFormatting>
  <conditionalFormatting sqref="K101:L101">
    <cfRule type="expression" dxfId="884" priority="161">
      <formula>MOD(ROW(),2)=0</formula>
    </cfRule>
  </conditionalFormatting>
  <conditionalFormatting sqref="I101">
    <cfRule type="expression" dxfId="883" priority="159">
      <formula>MOD(ROW(),2)=0</formula>
    </cfRule>
  </conditionalFormatting>
  <conditionalFormatting sqref="M102:V102">
    <cfRule type="expression" dxfId="882" priority="158">
      <formula>MOD(ROW(),2)=0</formula>
    </cfRule>
  </conditionalFormatting>
  <conditionalFormatting sqref="K102:L102">
    <cfRule type="expression" dxfId="881" priority="157">
      <formula>MOD(ROW(),2)=0</formula>
    </cfRule>
  </conditionalFormatting>
  <conditionalFormatting sqref="I102">
    <cfRule type="expression" dxfId="880" priority="156">
      <formula>MOD(ROW(),2)=0</formula>
    </cfRule>
  </conditionalFormatting>
  <conditionalFormatting sqref="I102">
    <cfRule type="expression" dxfId="879" priority="155">
      <formula>MOD(ROW(),2)=0</formula>
    </cfRule>
  </conditionalFormatting>
  <conditionalFormatting sqref="M103:V103">
    <cfRule type="expression" dxfId="878" priority="154">
      <formula>MOD(ROW(),2)=0</formula>
    </cfRule>
  </conditionalFormatting>
  <conditionalFormatting sqref="K103:L103">
    <cfRule type="expression" dxfId="877" priority="153">
      <formula>MOD(ROW(),2)=0</formula>
    </cfRule>
  </conditionalFormatting>
  <conditionalFormatting sqref="I103">
    <cfRule type="expression" dxfId="876" priority="152">
      <formula>MOD(ROW(),2)=0</formula>
    </cfRule>
  </conditionalFormatting>
  <conditionalFormatting sqref="I103">
    <cfRule type="expression" dxfId="875" priority="151">
      <formula>MOD(ROW(),2)=0</formula>
    </cfRule>
  </conditionalFormatting>
  <conditionalFormatting sqref="M104:V104">
    <cfRule type="expression" dxfId="874" priority="150">
      <formula>MOD(ROW(),2)=0</formula>
    </cfRule>
  </conditionalFormatting>
  <conditionalFormatting sqref="K104:L104">
    <cfRule type="expression" dxfId="873" priority="149">
      <formula>MOD(ROW(),2)=0</formula>
    </cfRule>
  </conditionalFormatting>
  <conditionalFormatting sqref="I104">
    <cfRule type="expression" dxfId="872" priority="148">
      <formula>MOD(ROW(),2)=0</formula>
    </cfRule>
  </conditionalFormatting>
  <conditionalFormatting sqref="I104">
    <cfRule type="expression" dxfId="871" priority="147">
      <formula>MOD(ROW(),2)=0</formula>
    </cfRule>
  </conditionalFormatting>
  <conditionalFormatting sqref="M105:V105">
    <cfRule type="expression" dxfId="870" priority="146">
      <formula>MOD(ROW(),2)=0</formula>
    </cfRule>
  </conditionalFormatting>
  <conditionalFormatting sqref="K105:L105">
    <cfRule type="expression" dxfId="869" priority="145">
      <formula>MOD(ROW(),2)=0</formula>
    </cfRule>
  </conditionalFormatting>
  <conditionalFormatting sqref="I105">
    <cfRule type="expression" dxfId="868" priority="144">
      <formula>MOD(ROW(),2)=0</formula>
    </cfRule>
  </conditionalFormatting>
  <conditionalFormatting sqref="I105">
    <cfRule type="expression" dxfId="867" priority="143">
      <formula>MOD(ROW(),2)=0</formula>
    </cfRule>
  </conditionalFormatting>
  <conditionalFormatting sqref="M107:V107">
    <cfRule type="expression" dxfId="866" priority="142">
      <formula>MOD(ROW(),2)=0</formula>
    </cfRule>
  </conditionalFormatting>
  <conditionalFormatting sqref="K107:L107">
    <cfRule type="expression" dxfId="865" priority="141">
      <formula>MOD(ROW(),2)=0</formula>
    </cfRule>
  </conditionalFormatting>
  <conditionalFormatting sqref="I107">
    <cfRule type="expression" dxfId="864" priority="140">
      <formula>MOD(ROW(),2)=0</formula>
    </cfRule>
  </conditionalFormatting>
  <conditionalFormatting sqref="I107">
    <cfRule type="expression" dxfId="863" priority="139">
      <formula>MOD(ROW(),2)=0</formula>
    </cfRule>
  </conditionalFormatting>
  <conditionalFormatting sqref="M108:V108">
    <cfRule type="expression" dxfId="862" priority="138">
      <formula>MOD(ROW(),2)=0</formula>
    </cfRule>
  </conditionalFormatting>
  <conditionalFormatting sqref="K108:L108">
    <cfRule type="expression" dxfId="861" priority="137">
      <formula>MOD(ROW(),2)=0</formula>
    </cfRule>
  </conditionalFormatting>
  <conditionalFormatting sqref="I108">
    <cfRule type="expression" dxfId="860" priority="136">
      <formula>MOD(ROW(),2)=0</formula>
    </cfRule>
  </conditionalFormatting>
  <conditionalFormatting sqref="I108">
    <cfRule type="expression" dxfId="859" priority="135">
      <formula>MOD(ROW(),2)=0</formula>
    </cfRule>
  </conditionalFormatting>
  <conditionalFormatting sqref="M109:V109">
    <cfRule type="expression" dxfId="858" priority="134">
      <formula>MOD(ROW(),2)=0</formula>
    </cfRule>
  </conditionalFormatting>
  <conditionalFormatting sqref="K109:L109">
    <cfRule type="expression" dxfId="857" priority="133">
      <formula>MOD(ROW(),2)=0</formula>
    </cfRule>
  </conditionalFormatting>
  <conditionalFormatting sqref="I109">
    <cfRule type="expression" dxfId="856" priority="132">
      <formula>MOD(ROW(),2)=0</formula>
    </cfRule>
  </conditionalFormatting>
  <conditionalFormatting sqref="I109">
    <cfRule type="expression" dxfId="855" priority="131">
      <formula>MOD(ROW(),2)=0</formula>
    </cfRule>
  </conditionalFormatting>
  <conditionalFormatting sqref="M110:V110">
    <cfRule type="expression" dxfId="854" priority="130">
      <formula>MOD(ROW(),2)=0</formula>
    </cfRule>
  </conditionalFormatting>
  <conditionalFormatting sqref="K110:L110">
    <cfRule type="expression" dxfId="853" priority="129">
      <formula>MOD(ROW(),2)=0</formula>
    </cfRule>
  </conditionalFormatting>
  <conditionalFormatting sqref="I110">
    <cfRule type="expression" dxfId="852" priority="128">
      <formula>MOD(ROW(),2)=0</formula>
    </cfRule>
  </conditionalFormatting>
  <conditionalFormatting sqref="I110">
    <cfRule type="expression" dxfId="851" priority="127">
      <formula>MOD(ROW(),2)=0</formula>
    </cfRule>
  </conditionalFormatting>
  <conditionalFormatting sqref="M111:V111">
    <cfRule type="expression" dxfId="850" priority="126">
      <formula>MOD(ROW(),2)=0</formula>
    </cfRule>
  </conditionalFormatting>
  <conditionalFormatting sqref="K111:L111">
    <cfRule type="expression" dxfId="849" priority="125">
      <formula>MOD(ROW(),2)=0</formula>
    </cfRule>
  </conditionalFormatting>
  <conditionalFormatting sqref="I111">
    <cfRule type="expression" dxfId="848" priority="124">
      <formula>MOD(ROW(),2)=0</formula>
    </cfRule>
  </conditionalFormatting>
  <conditionalFormatting sqref="I111">
    <cfRule type="expression" dxfId="847" priority="123">
      <formula>MOD(ROW(),2)=0</formula>
    </cfRule>
  </conditionalFormatting>
  <conditionalFormatting sqref="M112:V112">
    <cfRule type="expression" dxfId="846" priority="122">
      <formula>MOD(ROW(),2)=0</formula>
    </cfRule>
  </conditionalFormatting>
  <conditionalFormatting sqref="K112:L112">
    <cfRule type="expression" dxfId="845" priority="121">
      <formula>MOD(ROW(),2)=0</formula>
    </cfRule>
  </conditionalFormatting>
  <conditionalFormatting sqref="I112">
    <cfRule type="expression" dxfId="844" priority="120">
      <formula>MOD(ROW(),2)=0</formula>
    </cfRule>
  </conditionalFormatting>
  <conditionalFormatting sqref="I112">
    <cfRule type="expression" dxfId="843" priority="119">
      <formula>MOD(ROW(),2)=0</formula>
    </cfRule>
  </conditionalFormatting>
  <conditionalFormatting sqref="M113:V113">
    <cfRule type="expression" dxfId="842" priority="118">
      <formula>MOD(ROW(),2)=0</formula>
    </cfRule>
  </conditionalFormatting>
  <conditionalFormatting sqref="K113:L113">
    <cfRule type="expression" dxfId="841" priority="117">
      <formula>MOD(ROW(),2)=0</formula>
    </cfRule>
  </conditionalFormatting>
  <conditionalFormatting sqref="I113">
    <cfRule type="expression" dxfId="840" priority="116">
      <formula>MOD(ROW(),2)=0</formula>
    </cfRule>
  </conditionalFormatting>
  <conditionalFormatting sqref="I113">
    <cfRule type="expression" dxfId="839" priority="115">
      <formula>MOD(ROW(),2)=0</formula>
    </cfRule>
  </conditionalFormatting>
  <conditionalFormatting sqref="M114:V114">
    <cfRule type="expression" dxfId="838" priority="114">
      <formula>MOD(ROW(),2)=0</formula>
    </cfRule>
  </conditionalFormatting>
  <conditionalFormatting sqref="K114:L114">
    <cfRule type="expression" dxfId="837" priority="113">
      <formula>MOD(ROW(),2)=0</formula>
    </cfRule>
  </conditionalFormatting>
  <conditionalFormatting sqref="I114">
    <cfRule type="expression" dxfId="836" priority="112">
      <formula>MOD(ROW(),2)=0</formula>
    </cfRule>
  </conditionalFormatting>
  <conditionalFormatting sqref="I114">
    <cfRule type="expression" dxfId="835" priority="111">
      <formula>MOD(ROW(),2)=0</formula>
    </cfRule>
  </conditionalFormatting>
  <conditionalFormatting sqref="M115:V115">
    <cfRule type="expression" dxfId="834" priority="110">
      <formula>MOD(ROW(),2)=0</formula>
    </cfRule>
  </conditionalFormatting>
  <conditionalFormatting sqref="K115:L115">
    <cfRule type="expression" dxfId="833" priority="109">
      <formula>MOD(ROW(),2)=0</formula>
    </cfRule>
  </conditionalFormatting>
  <conditionalFormatting sqref="I115">
    <cfRule type="expression" dxfId="832" priority="108">
      <formula>MOD(ROW(),2)=0</formula>
    </cfRule>
  </conditionalFormatting>
  <conditionalFormatting sqref="I115">
    <cfRule type="expression" dxfId="831" priority="107">
      <formula>MOD(ROW(),2)=0</formula>
    </cfRule>
  </conditionalFormatting>
  <conditionalFormatting sqref="M116:V116">
    <cfRule type="expression" dxfId="830" priority="106">
      <formula>MOD(ROW(),2)=0</formula>
    </cfRule>
  </conditionalFormatting>
  <conditionalFormatting sqref="K116:L116">
    <cfRule type="expression" dxfId="829" priority="105">
      <formula>MOD(ROW(),2)=0</formula>
    </cfRule>
  </conditionalFormatting>
  <conditionalFormatting sqref="I116">
    <cfRule type="expression" dxfId="828" priority="104">
      <formula>MOD(ROW(),2)=0</formula>
    </cfRule>
  </conditionalFormatting>
  <conditionalFormatting sqref="I116">
    <cfRule type="expression" dxfId="827" priority="103">
      <formula>MOD(ROW(),2)=0</formula>
    </cfRule>
  </conditionalFormatting>
  <conditionalFormatting sqref="M117:V117">
    <cfRule type="expression" dxfId="826" priority="102">
      <formula>MOD(ROW(),2)=0</formula>
    </cfRule>
  </conditionalFormatting>
  <conditionalFormatting sqref="K117:L117">
    <cfRule type="expression" dxfId="825" priority="101">
      <formula>MOD(ROW(),2)=0</formula>
    </cfRule>
  </conditionalFormatting>
  <conditionalFormatting sqref="I117">
    <cfRule type="expression" dxfId="824" priority="100">
      <formula>MOD(ROW(),2)=0</formula>
    </cfRule>
  </conditionalFormatting>
  <conditionalFormatting sqref="I117">
    <cfRule type="expression" dxfId="823" priority="99">
      <formula>MOD(ROW(),2)=0</formula>
    </cfRule>
  </conditionalFormatting>
  <conditionalFormatting sqref="M118:V118">
    <cfRule type="expression" dxfId="822" priority="98">
      <formula>MOD(ROW(),2)=0</formula>
    </cfRule>
  </conditionalFormatting>
  <conditionalFormatting sqref="K118:L118">
    <cfRule type="expression" dxfId="821" priority="97">
      <formula>MOD(ROW(),2)=0</formula>
    </cfRule>
  </conditionalFormatting>
  <conditionalFormatting sqref="I118">
    <cfRule type="expression" dxfId="820" priority="96">
      <formula>MOD(ROW(),2)=0</formula>
    </cfRule>
  </conditionalFormatting>
  <conditionalFormatting sqref="I118">
    <cfRule type="expression" dxfId="819" priority="95">
      <formula>MOD(ROW(),2)=0</formula>
    </cfRule>
  </conditionalFormatting>
  <conditionalFormatting sqref="M120:V120">
    <cfRule type="expression" dxfId="818" priority="90">
      <formula>MOD(ROW(),2)=0</formula>
    </cfRule>
  </conditionalFormatting>
  <conditionalFormatting sqref="K120:L120">
    <cfRule type="expression" dxfId="817" priority="89">
      <formula>MOD(ROW(),2)=0</formula>
    </cfRule>
  </conditionalFormatting>
  <conditionalFormatting sqref="I120">
    <cfRule type="expression" dxfId="816" priority="88">
      <formula>MOD(ROW(),2)=0</formula>
    </cfRule>
  </conditionalFormatting>
  <conditionalFormatting sqref="I120">
    <cfRule type="expression" dxfId="815" priority="87">
      <formula>MOD(ROW(),2)=0</formula>
    </cfRule>
  </conditionalFormatting>
  <conditionalFormatting sqref="M121:V121">
    <cfRule type="expression" dxfId="814" priority="86">
      <formula>MOD(ROW(),2)=0</formula>
    </cfRule>
  </conditionalFormatting>
  <conditionalFormatting sqref="K121:L121">
    <cfRule type="expression" dxfId="813" priority="85">
      <formula>MOD(ROW(),2)=0</formula>
    </cfRule>
  </conditionalFormatting>
  <conditionalFormatting sqref="I121">
    <cfRule type="expression" dxfId="812" priority="84">
      <formula>MOD(ROW(),2)=0</formula>
    </cfRule>
  </conditionalFormatting>
  <conditionalFormatting sqref="I121">
    <cfRule type="expression" dxfId="811" priority="83">
      <formula>MOD(ROW(),2)=0</formula>
    </cfRule>
  </conditionalFormatting>
  <conditionalFormatting sqref="M122:V122">
    <cfRule type="expression" dxfId="810" priority="82">
      <formula>MOD(ROW(),2)=0</formula>
    </cfRule>
  </conditionalFormatting>
  <conditionalFormatting sqref="K122:L122">
    <cfRule type="expression" dxfId="809" priority="81">
      <formula>MOD(ROW(),2)=0</formula>
    </cfRule>
  </conditionalFormatting>
  <conditionalFormatting sqref="I122">
    <cfRule type="expression" dxfId="808" priority="80">
      <formula>MOD(ROW(),2)=0</formula>
    </cfRule>
  </conditionalFormatting>
  <conditionalFormatting sqref="I122">
    <cfRule type="expression" dxfId="807" priority="79">
      <formula>MOD(ROW(),2)=0</formula>
    </cfRule>
  </conditionalFormatting>
  <conditionalFormatting sqref="M123:V123">
    <cfRule type="expression" dxfId="806" priority="78">
      <formula>MOD(ROW(),2)=0</formula>
    </cfRule>
  </conditionalFormatting>
  <conditionalFormatting sqref="K123:L123">
    <cfRule type="expression" dxfId="805" priority="77">
      <formula>MOD(ROW(),2)=0</formula>
    </cfRule>
  </conditionalFormatting>
  <conditionalFormatting sqref="I123">
    <cfRule type="expression" dxfId="804" priority="76">
      <formula>MOD(ROW(),2)=0</formula>
    </cfRule>
  </conditionalFormatting>
  <conditionalFormatting sqref="I123">
    <cfRule type="expression" dxfId="803" priority="75">
      <formula>MOD(ROW(),2)=0</formula>
    </cfRule>
  </conditionalFormatting>
  <conditionalFormatting sqref="M124:V124">
    <cfRule type="expression" dxfId="802" priority="70">
      <formula>MOD(ROW(),2)=0</formula>
    </cfRule>
  </conditionalFormatting>
  <conditionalFormatting sqref="K124:L124">
    <cfRule type="expression" dxfId="801" priority="69">
      <formula>MOD(ROW(),2)=0</formula>
    </cfRule>
  </conditionalFormatting>
  <conditionalFormatting sqref="I124">
    <cfRule type="expression" dxfId="800" priority="68">
      <formula>MOD(ROW(),2)=0</formula>
    </cfRule>
  </conditionalFormatting>
  <conditionalFormatting sqref="I124">
    <cfRule type="expression" dxfId="799" priority="67">
      <formula>MOD(ROW(),2)=0</formula>
    </cfRule>
  </conditionalFormatting>
  <conditionalFormatting sqref="M125:V125">
    <cfRule type="expression" dxfId="798" priority="66">
      <formula>MOD(ROW(),2)=0</formula>
    </cfRule>
  </conditionalFormatting>
  <conditionalFormatting sqref="K125:L125">
    <cfRule type="expression" dxfId="797" priority="65">
      <formula>MOD(ROW(),2)=0</formula>
    </cfRule>
  </conditionalFormatting>
  <conditionalFormatting sqref="I125">
    <cfRule type="expression" dxfId="796" priority="64">
      <formula>MOD(ROW(),2)=0</formula>
    </cfRule>
  </conditionalFormatting>
  <conditionalFormatting sqref="I125">
    <cfRule type="expression" dxfId="795" priority="63">
      <formula>MOD(ROW(),2)=0</formula>
    </cfRule>
  </conditionalFormatting>
  <conditionalFormatting sqref="M126:V126">
    <cfRule type="expression" dxfId="794" priority="62">
      <formula>MOD(ROW(),2)=0</formula>
    </cfRule>
  </conditionalFormatting>
  <conditionalFormatting sqref="K126:L126">
    <cfRule type="expression" dxfId="793" priority="61">
      <formula>MOD(ROW(),2)=0</formula>
    </cfRule>
  </conditionalFormatting>
  <conditionalFormatting sqref="I126">
    <cfRule type="expression" dxfId="792" priority="60">
      <formula>MOD(ROW(),2)=0</formula>
    </cfRule>
  </conditionalFormatting>
  <conditionalFormatting sqref="I126">
    <cfRule type="expression" dxfId="791" priority="59">
      <formula>MOD(ROW(),2)=0</formula>
    </cfRule>
  </conditionalFormatting>
  <conditionalFormatting sqref="M127:V127">
    <cfRule type="expression" dxfId="790" priority="54">
      <formula>MOD(ROW(),2)=0</formula>
    </cfRule>
  </conditionalFormatting>
  <conditionalFormatting sqref="K127:L127">
    <cfRule type="expression" dxfId="789" priority="53">
      <formula>MOD(ROW(),2)=0</formula>
    </cfRule>
  </conditionalFormatting>
  <conditionalFormatting sqref="I127">
    <cfRule type="expression" dxfId="788" priority="52">
      <formula>MOD(ROW(),2)=0</formula>
    </cfRule>
  </conditionalFormatting>
  <conditionalFormatting sqref="I127">
    <cfRule type="expression" dxfId="787" priority="51">
      <formula>MOD(ROW(),2)=0</formula>
    </cfRule>
  </conditionalFormatting>
  <conditionalFormatting sqref="M128:V128">
    <cfRule type="expression" dxfId="786" priority="50">
      <formula>MOD(ROW(),2)=0</formula>
    </cfRule>
  </conditionalFormatting>
  <conditionalFormatting sqref="K128:L128">
    <cfRule type="expression" dxfId="785" priority="49">
      <formula>MOD(ROW(),2)=0</formula>
    </cfRule>
  </conditionalFormatting>
  <conditionalFormatting sqref="I128">
    <cfRule type="expression" dxfId="784" priority="48">
      <formula>MOD(ROW(),2)=0</formula>
    </cfRule>
  </conditionalFormatting>
  <conditionalFormatting sqref="I128">
    <cfRule type="expression" dxfId="783" priority="47">
      <formula>MOD(ROW(),2)=0</formula>
    </cfRule>
  </conditionalFormatting>
  <conditionalFormatting sqref="E14:E32">
    <cfRule type="expression" dxfId="782" priority="42">
      <formula>MOD(ROW(),2)=0</formula>
    </cfRule>
  </conditionalFormatting>
  <conditionalFormatting sqref="E14:E32">
    <cfRule type="expression" dxfId="781" priority="41">
      <formula>MOD(ROW(),2)=0</formula>
    </cfRule>
  </conditionalFormatting>
  <conditionalFormatting sqref="E34:E47">
    <cfRule type="expression" dxfId="780" priority="20">
      <formula>MOD(ROW(),2)=0</formula>
    </cfRule>
  </conditionalFormatting>
  <conditionalFormatting sqref="E34:E47">
    <cfRule type="expression" dxfId="779" priority="19">
      <formula>MOD(ROW(),2)=0</formula>
    </cfRule>
  </conditionalFormatting>
  <conditionalFormatting sqref="E159:E161">
    <cfRule type="expression" dxfId="778" priority="2">
      <formula>MOD(ROW(),2)=0</formula>
    </cfRule>
  </conditionalFormatting>
  <conditionalFormatting sqref="E159:E161">
    <cfRule type="expression" dxfId="777" priority="1">
      <formula>MOD(ROW(),2)=0</formula>
    </cfRule>
  </conditionalFormatting>
  <conditionalFormatting sqref="E49:E62">
    <cfRule type="expression" dxfId="776" priority="18">
      <formula>MOD(ROW(),2)=0</formula>
    </cfRule>
  </conditionalFormatting>
  <conditionalFormatting sqref="E49:E62">
    <cfRule type="expression" dxfId="775" priority="17">
      <formula>MOD(ROW(),2)=0</formula>
    </cfRule>
  </conditionalFormatting>
  <conditionalFormatting sqref="E64:E77">
    <cfRule type="expression" dxfId="774" priority="16">
      <formula>MOD(ROW(),2)=0</formula>
    </cfRule>
  </conditionalFormatting>
  <conditionalFormatting sqref="E64:E77">
    <cfRule type="expression" dxfId="773" priority="15">
      <formula>MOD(ROW(),2)=0</formula>
    </cfRule>
  </conditionalFormatting>
  <conditionalFormatting sqref="E94:E105">
    <cfRule type="expression" dxfId="772" priority="12">
      <formula>MOD(ROW(),2)=0</formula>
    </cfRule>
  </conditionalFormatting>
  <conditionalFormatting sqref="E94:E105">
    <cfRule type="expression" dxfId="771" priority="11">
      <formula>MOD(ROW(),2)=0</formula>
    </cfRule>
  </conditionalFormatting>
  <conditionalFormatting sqref="E107:E118">
    <cfRule type="expression" dxfId="770" priority="10">
      <formula>MOD(ROW(),2)=0</formula>
    </cfRule>
  </conditionalFormatting>
  <conditionalFormatting sqref="E107:E118">
    <cfRule type="expression" dxfId="769" priority="9">
      <formula>MOD(ROW(),2)=0</formula>
    </cfRule>
  </conditionalFormatting>
  <conditionalFormatting sqref="E130:E136">
    <cfRule type="expression" dxfId="768" priority="6">
      <formula>MOD(ROW(),2)=0</formula>
    </cfRule>
  </conditionalFormatting>
  <conditionalFormatting sqref="E130:E136">
    <cfRule type="expression" dxfId="767" priority="5">
      <formula>MOD(ROW(),2)=0</formula>
    </cfRule>
  </conditionalFormatting>
  <dataValidations count="9">
    <dataValidation type="list" allowBlank="1" showInputMessage="1" showErrorMessage="1" sqref="O98 O101:O102 O104:O105 O132:O133 O135:O137 O125:O128 O111 O114:O115 O117:O118 O123 O143:O144 O145:O146 O141">
      <formula1>SIZE112</formula1>
    </dataValidation>
    <dataValidation type="list" allowBlank="1" showInputMessage="1" showErrorMessage="1" sqref="O30:O32 O109:O110 O90:O92 S90:S92 O96:O97 O100 O103 O131 O134 O113 S30:S32 O116 O121:O122 O124 O139:O140 O142">
      <formula1>SIZE90</formula1>
    </dataValidation>
    <dataValidation type="list" allowBlank="1" showInputMessage="1" showErrorMessage="1" sqref="O18 O22:O23 O25:O29 O38 O42:O43 O45:O47 O94:O95 O99 O53 O57:O58 O60:O62 O112 S18 S38 S42:S43 S45:S47 O72:O73 O75:O77 O107:O108 O130 O81 S81 O68 S25:S29 S22 S84:S89 O84:O89 O120 O138">
      <formula1>SIZE80</formula1>
    </dataValidation>
    <dataValidation type="list" allowBlank="1" showInputMessage="1" showErrorMessage="1" sqref="O16:O17 O20:O21 O36:O37 O40:O41 O51:O52 O55:O56 O59 S16:S17 S20:S21 S36:S37 S40:S41 S79:S80 S82:S83 O79:O80 O82:O83 S30 S44 O24 O44 O66:O67 O70:O71 O74">
      <formula1>SIZE71</formula1>
    </dataValidation>
    <dataValidation type="list" allowBlank="1" showInputMessage="1" showErrorMessage="1" sqref="S19 O19 O14:O15 S34:S35 O39 O34:O35 S39 O54 O49:O50 S14:S15 O69 O64:O65">
      <formula1>SIZE63</formula1>
    </dataValidation>
    <dataValidation type="list" allowBlank="1" showInputMessage="1" showErrorMessage="1" sqref="M94:M105 M107:M118 M120:M128 M130:M146">
      <formula1>PG18SETMXH2</formula1>
    </dataValidation>
    <dataValidation type="list" allowBlank="1" showInputMessage="1" showErrorMessage="1" sqref="M64:M77 M34:M47 M49:M62 M14:M32 M79:M92">
      <formula1>PG18SETMXH1</formula1>
    </dataValidation>
    <dataValidation type="list" allowBlank="1" showInputMessage="1" showErrorMessage="1" sqref="K94:K105 K107:K118 K120:K128 K130:K146">
      <formula1>UNITENU3RU5KD22</formula1>
    </dataValidation>
    <dataValidation type="list" allowBlank="1" showInputMessage="1" showErrorMessage="1" sqref="K49:K62 K34:K47 K14:K32 K64:K77 K79:K92">
      <formula1>UNITENU3RU5CALD14</formula1>
    </dataValidation>
  </dataValidations>
  <hyperlinks>
    <hyperlink ref="H5" location="indice!A1" display="INDICE"/>
    <hyperlink ref="I153" location="A1" display="TORNA SU"/>
    <hyperlink ref="I154" location="A1" display="BACK TO TOP"/>
  </hyperlinks>
  <pageMargins left="0.25" right="0.25" top="0.75000000000000011" bottom="0.75000000000000011" header="0.30000000000000004" footer="0.30000000000000004"/>
  <pageSetup paperSize="9" orientation="portrait"/>
  <headerFooter alignWithMargins="0">
    <oddFooter>&amp;L&amp;"Calibri,Normale"&amp;K000000&amp;P&amp;R&amp;"Calibri,Normale"&amp;K00000065656565</oddFooter>
  </headerFooter>
  <ignoredErrors>
    <ignoredError sqref="L14:V27 L31:V85 L28:S30 U28:V30 L86:V88 L89:V119 L120:V123 L124:V126 L127:V137 L138:V141 L142:V144 L145:V146" unlockedFormula="1"/>
    <ignoredError sqref="T28:T30" formula="1" unlockedFormula="1"/>
    <ignoredError sqref="A39 A69 A130:A136 A43 A7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tabColor theme="8" tint="-0.249977111117893"/>
  </sheetPr>
  <dimension ref="A1:J73"/>
  <sheetViews>
    <sheetView zoomScaleNormal="100" zoomScalePageLayoutView="120" workbookViewId="0">
      <selection activeCell="A3" sqref="A3:A4"/>
    </sheetView>
  </sheetViews>
  <sheetFormatPr defaultColWidth="24.140625" defaultRowHeight="14.25" customHeight="1" x14ac:dyDescent="0.2"/>
  <cols>
    <col min="1" max="1" width="24.140625" style="1"/>
    <col min="2" max="2" width="24.42578125" style="1" bestFit="1" customWidth="1"/>
    <col min="3" max="4" width="6.140625" style="1" bestFit="1" customWidth="1"/>
    <col min="5" max="5" width="8.42578125" style="48" bestFit="1" customWidth="1"/>
    <col min="6" max="6" width="17.85546875" style="48" bestFit="1" customWidth="1"/>
    <col min="7" max="8" width="14.85546875" style="48" bestFit="1" customWidth="1"/>
    <col min="9" max="9" width="16.42578125" style="19" bestFit="1" customWidth="1"/>
    <col min="10" max="16384" width="24.140625" style="1"/>
  </cols>
  <sheetData>
    <row r="1" spans="1:10" ht="14.25" customHeight="1" x14ac:dyDescent="0.2">
      <c r="A1" s="316" t="s">
        <v>8513</v>
      </c>
      <c r="B1" s="316"/>
      <c r="C1" s="316"/>
      <c r="D1" s="316"/>
      <c r="E1" s="316"/>
      <c r="F1" s="316"/>
      <c r="G1" s="316"/>
      <c r="H1" s="316"/>
      <c r="I1" s="316"/>
    </row>
    <row r="2" spans="1:10" ht="14.25" customHeight="1" x14ac:dyDescent="0.2">
      <c r="A2" s="316" t="s">
        <v>8514</v>
      </c>
      <c r="B2" s="316"/>
      <c r="C2" s="316"/>
      <c r="D2" s="316"/>
      <c r="E2" s="316"/>
      <c r="F2" s="316"/>
      <c r="G2" s="316"/>
      <c r="H2" s="316"/>
      <c r="I2" s="316"/>
    </row>
    <row r="3" spans="1:10" ht="14.25" customHeight="1" x14ac:dyDescent="0.2">
      <c r="A3" s="292" t="s">
        <v>4104</v>
      </c>
      <c r="B3" s="75"/>
      <c r="C3" s="75"/>
      <c r="D3" s="75"/>
      <c r="E3" s="75"/>
      <c r="F3" s="75"/>
      <c r="G3" s="75"/>
      <c r="H3" s="75"/>
      <c r="I3" s="75"/>
      <c r="J3" s="17"/>
    </row>
    <row r="4" spans="1:10" ht="14.25" customHeight="1" x14ac:dyDescent="0.2">
      <c r="A4" s="292"/>
      <c r="B4" s="75"/>
      <c r="C4" s="75"/>
      <c r="D4" s="75"/>
      <c r="E4" s="75"/>
      <c r="F4" s="75"/>
      <c r="G4" s="75"/>
      <c r="H4" s="75"/>
      <c r="I4" s="75"/>
      <c r="J4" s="17"/>
    </row>
    <row r="5" spans="1:10" s="41" customFormat="1" ht="14.25" customHeight="1" x14ac:dyDescent="0.2">
      <c r="A5" s="168" t="s">
        <v>98</v>
      </c>
      <c r="B5" s="168"/>
      <c r="C5" s="168"/>
      <c r="D5" s="168"/>
      <c r="E5" s="168"/>
      <c r="F5" s="168"/>
      <c r="G5" s="168"/>
      <c r="H5" s="182" t="s">
        <v>2224</v>
      </c>
      <c r="I5" s="159"/>
      <c r="J5" s="46"/>
    </row>
    <row r="6" spans="1:10" s="41" customFormat="1" ht="14.25" customHeight="1" x14ac:dyDescent="0.2">
      <c r="A6" s="168" t="s">
        <v>62</v>
      </c>
      <c r="B6" s="168"/>
      <c r="C6" s="168"/>
      <c r="D6" s="168"/>
      <c r="E6" s="168"/>
      <c r="F6" s="168"/>
      <c r="G6" s="168"/>
      <c r="H6" s="162"/>
      <c r="I6" s="159"/>
      <c r="J6" s="46"/>
    </row>
    <row r="7" spans="1:10" s="41" customFormat="1" ht="14.25" customHeight="1" x14ac:dyDescent="0.2">
      <c r="A7" s="203"/>
      <c r="B7" s="173"/>
      <c r="C7" s="173"/>
      <c r="D7" s="173"/>
      <c r="E7" s="173"/>
      <c r="F7" s="173"/>
      <c r="G7" s="173"/>
      <c r="H7" s="162"/>
      <c r="I7" s="163"/>
      <c r="J7" s="47"/>
    </row>
    <row r="8" spans="1:10" s="41" customFormat="1" ht="12.75" x14ac:dyDescent="0.2">
      <c r="A8" s="155" t="s">
        <v>4082</v>
      </c>
      <c r="B8" s="155" t="s">
        <v>4079</v>
      </c>
      <c r="C8" s="173"/>
      <c r="D8" s="173"/>
      <c r="E8" s="173"/>
      <c r="F8" s="173"/>
      <c r="G8" s="173"/>
      <c r="H8" s="173" t="s">
        <v>2223</v>
      </c>
      <c r="I8" s="156">
        <f>IF(indice!$C$28="",indice!$D$7,indice!$C$28)</f>
        <v>0</v>
      </c>
      <c r="J8" s="47"/>
    </row>
    <row r="9" spans="1:10" s="41" customFormat="1" ht="14.25" customHeight="1" x14ac:dyDescent="0.2">
      <c r="A9" s="173"/>
      <c r="B9" s="173"/>
      <c r="C9" s="173"/>
      <c r="D9" s="173"/>
      <c r="E9" s="173"/>
      <c r="F9" s="173"/>
      <c r="G9" s="173"/>
      <c r="H9" s="173" t="s">
        <v>2230</v>
      </c>
      <c r="I9" s="156">
        <f>indice!$E$10</f>
        <v>0</v>
      </c>
    </row>
    <row r="10" spans="1:10" s="41" customFormat="1" ht="14.25" customHeight="1" x14ac:dyDescent="0.2">
      <c r="A10" s="173"/>
      <c r="B10" s="173"/>
      <c r="C10" s="173"/>
      <c r="D10" s="173"/>
      <c r="E10" s="173"/>
      <c r="F10" s="173"/>
      <c r="G10" s="173"/>
      <c r="H10" s="173" t="s">
        <v>2230</v>
      </c>
      <c r="I10" s="156">
        <f>indice!$F$10</f>
        <v>0</v>
      </c>
    </row>
    <row r="11" spans="1:10" s="41" customFormat="1" ht="14.25" customHeight="1" x14ac:dyDescent="0.2">
      <c r="A11" s="29" t="s">
        <v>137</v>
      </c>
      <c r="B11" s="55" t="s">
        <v>4080</v>
      </c>
      <c r="C11" s="288" t="s">
        <v>141</v>
      </c>
      <c r="D11" s="288"/>
      <c r="E11" s="55" t="s">
        <v>143</v>
      </c>
      <c r="F11" s="67" t="s">
        <v>145</v>
      </c>
      <c r="G11" s="67" t="s">
        <v>2223</v>
      </c>
      <c r="H11" s="67" t="s">
        <v>148</v>
      </c>
      <c r="I11" s="68" t="s">
        <v>150</v>
      </c>
    </row>
    <row r="12" spans="1:10" s="41" customFormat="1" ht="14.25" customHeight="1" x14ac:dyDescent="0.2">
      <c r="A12" s="32" t="s">
        <v>138</v>
      </c>
      <c r="B12" s="56" t="s">
        <v>4078</v>
      </c>
      <c r="C12" s="290" t="s">
        <v>142</v>
      </c>
      <c r="D12" s="290"/>
      <c r="E12" s="56" t="s">
        <v>144</v>
      </c>
      <c r="F12" s="69" t="s">
        <v>146</v>
      </c>
      <c r="G12" s="69" t="s">
        <v>147</v>
      </c>
      <c r="H12" s="69" t="s">
        <v>149</v>
      </c>
      <c r="I12" s="70" t="s">
        <v>151</v>
      </c>
    </row>
    <row r="13" spans="1:10" s="25" customFormat="1" ht="14.25" customHeight="1" x14ac:dyDescent="0.2">
      <c r="A13" s="135"/>
      <c r="B13" s="24"/>
      <c r="C13" s="24" t="s">
        <v>159</v>
      </c>
      <c r="D13" s="22" t="s">
        <v>0</v>
      </c>
      <c r="E13" s="24" t="s">
        <v>15</v>
      </c>
      <c r="F13" s="24"/>
      <c r="G13" s="24"/>
      <c r="H13" s="24" t="str">
        <f>E13</f>
        <v>€</v>
      </c>
      <c r="I13" s="24">
        <f>$I$9</f>
        <v>0</v>
      </c>
    </row>
    <row r="14" spans="1:10" s="25" customFormat="1" ht="14.25" customHeight="1" x14ac:dyDescent="0.2">
      <c r="A14" s="117">
        <v>66200021000</v>
      </c>
      <c r="B14" s="22" t="s">
        <v>275</v>
      </c>
      <c r="C14" s="22">
        <v>0.33</v>
      </c>
      <c r="D14" s="22">
        <v>0.45</v>
      </c>
      <c r="E14" s="36">
        <v>310.77999999999997</v>
      </c>
      <c r="F14" s="35"/>
      <c r="G14" s="36">
        <f>IF(F14="",IF($I$8="","",$I$8),F14)</f>
        <v>0</v>
      </c>
      <c r="H14" s="36">
        <f t="shared" ref="H14:H21" si="0">ROUND(E14*(G14),2)</f>
        <v>0</v>
      </c>
      <c r="I14" s="24">
        <f>H14*$I$10</f>
        <v>0</v>
      </c>
    </row>
    <row r="15" spans="1:10" s="25" customFormat="1" ht="14.25" customHeight="1" x14ac:dyDescent="0.2">
      <c r="A15" s="117">
        <v>66200031000</v>
      </c>
      <c r="B15" s="22" t="s">
        <v>276</v>
      </c>
      <c r="C15" s="22">
        <v>0.45</v>
      </c>
      <c r="D15" s="22">
        <v>0.6</v>
      </c>
      <c r="E15" s="36">
        <v>326.83999999999997</v>
      </c>
      <c r="F15" s="35"/>
      <c r="G15" s="36">
        <f t="shared" ref="G15:G21" si="1">IF(F15="",IF($I$8="","",$I$8),F15)</f>
        <v>0</v>
      </c>
      <c r="H15" s="36">
        <f t="shared" si="0"/>
        <v>0</v>
      </c>
      <c r="I15" s="24">
        <f t="shared" ref="I15:I21" si="2">H15*$I$10</f>
        <v>0</v>
      </c>
    </row>
    <row r="16" spans="1:10" s="25" customFormat="1" ht="14.25" customHeight="1" x14ac:dyDescent="0.2">
      <c r="A16" s="117">
        <v>66200041000</v>
      </c>
      <c r="B16" s="22" t="s">
        <v>277</v>
      </c>
      <c r="C16" s="22">
        <v>0.55000000000000004</v>
      </c>
      <c r="D16" s="22">
        <v>0.75</v>
      </c>
      <c r="E16" s="36">
        <v>363.83</v>
      </c>
      <c r="F16" s="35"/>
      <c r="G16" s="36">
        <f t="shared" si="1"/>
        <v>0</v>
      </c>
      <c r="H16" s="36">
        <f t="shared" si="0"/>
        <v>0</v>
      </c>
      <c r="I16" s="24">
        <f t="shared" si="2"/>
        <v>0</v>
      </c>
    </row>
    <row r="17" spans="1:9" s="25" customFormat="1" ht="14.25" customHeight="1" x14ac:dyDescent="0.2">
      <c r="A17" s="117">
        <v>66200051100</v>
      </c>
      <c r="B17" s="22" t="s">
        <v>3293</v>
      </c>
      <c r="C17" s="22">
        <v>0.75</v>
      </c>
      <c r="D17" s="22">
        <v>1</v>
      </c>
      <c r="E17" s="36">
        <v>416.09</v>
      </c>
      <c r="F17" s="35"/>
      <c r="G17" s="36">
        <f t="shared" si="1"/>
        <v>0</v>
      </c>
      <c r="H17" s="36">
        <f t="shared" si="0"/>
        <v>0</v>
      </c>
      <c r="I17" s="24">
        <f t="shared" si="2"/>
        <v>0</v>
      </c>
    </row>
    <row r="18" spans="1:9" s="25" customFormat="1" ht="14.25" customHeight="1" x14ac:dyDescent="0.2">
      <c r="A18" s="117">
        <v>66201021000</v>
      </c>
      <c r="B18" s="22" t="s">
        <v>278</v>
      </c>
      <c r="C18" s="22">
        <v>0.45</v>
      </c>
      <c r="D18" s="22">
        <v>0.6</v>
      </c>
      <c r="E18" s="36">
        <v>339.16</v>
      </c>
      <c r="F18" s="35"/>
      <c r="G18" s="36">
        <f t="shared" si="1"/>
        <v>0</v>
      </c>
      <c r="H18" s="36">
        <f t="shared" si="0"/>
        <v>0</v>
      </c>
      <c r="I18" s="24">
        <f t="shared" si="2"/>
        <v>0</v>
      </c>
    </row>
    <row r="19" spans="1:9" s="25" customFormat="1" ht="14.25" customHeight="1" x14ac:dyDescent="0.2">
      <c r="A19" s="117">
        <v>66201031000</v>
      </c>
      <c r="B19" s="22" t="s">
        <v>279</v>
      </c>
      <c r="C19" s="22">
        <v>0.55000000000000004</v>
      </c>
      <c r="D19" s="22">
        <v>0.75</v>
      </c>
      <c r="E19" s="36">
        <v>388.48</v>
      </c>
      <c r="F19" s="35"/>
      <c r="G19" s="36">
        <f t="shared" si="1"/>
        <v>0</v>
      </c>
      <c r="H19" s="36">
        <f t="shared" si="0"/>
        <v>0</v>
      </c>
      <c r="I19" s="24">
        <f t="shared" si="2"/>
        <v>0</v>
      </c>
    </row>
    <row r="20" spans="1:9" s="25" customFormat="1" ht="14.25" customHeight="1" x14ac:dyDescent="0.2">
      <c r="A20" s="117">
        <v>66201041100</v>
      </c>
      <c r="B20" s="22" t="s">
        <v>3294</v>
      </c>
      <c r="C20" s="22">
        <v>0.75</v>
      </c>
      <c r="D20" s="22">
        <v>1</v>
      </c>
      <c r="E20" s="36">
        <v>431.62</v>
      </c>
      <c r="F20" s="35"/>
      <c r="G20" s="36">
        <f t="shared" si="1"/>
        <v>0</v>
      </c>
      <c r="H20" s="36">
        <f t="shared" si="0"/>
        <v>0</v>
      </c>
      <c r="I20" s="24">
        <f t="shared" si="2"/>
        <v>0</v>
      </c>
    </row>
    <row r="21" spans="1:9" s="25" customFormat="1" ht="14.25" customHeight="1" x14ac:dyDescent="0.2">
      <c r="A21" s="117">
        <v>66201051000</v>
      </c>
      <c r="B21" s="22" t="s">
        <v>280</v>
      </c>
      <c r="C21" s="22">
        <v>1.1000000000000001</v>
      </c>
      <c r="D21" s="22">
        <v>1.5</v>
      </c>
      <c r="E21" s="36">
        <v>526.49</v>
      </c>
      <c r="F21" s="35"/>
      <c r="G21" s="36">
        <f t="shared" si="1"/>
        <v>0</v>
      </c>
      <c r="H21" s="36">
        <f t="shared" si="0"/>
        <v>0</v>
      </c>
      <c r="I21" s="24">
        <f t="shared" si="2"/>
        <v>0</v>
      </c>
    </row>
    <row r="22" spans="1:9" s="25" customFormat="1" ht="14.25" customHeight="1" x14ac:dyDescent="0.2">
      <c r="A22" s="117">
        <v>66201061000</v>
      </c>
      <c r="B22" s="22" t="s">
        <v>4947</v>
      </c>
      <c r="C22" s="22">
        <v>1.1000000000000001</v>
      </c>
      <c r="D22" s="22">
        <v>1.5</v>
      </c>
      <c r="E22" s="36">
        <v>664.98</v>
      </c>
      <c r="F22" s="35"/>
      <c r="G22" s="36">
        <f>IF(F22="",IF($I$8="","",$I$8),F22)</f>
        <v>0</v>
      </c>
      <c r="H22" s="36">
        <f>ROUND(E22*(G22),2)</f>
        <v>0</v>
      </c>
      <c r="I22" s="24">
        <f>H22*$I$10</f>
        <v>0</v>
      </c>
    </row>
    <row r="23" spans="1:9" s="25" customFormat="1" ht="14.25" customHeight="1" x14ac:dyDescent="0.2">
      <c r="A23" s="121"/>
      <c r="E23" s="274"/>
      <c r="I23" s="39"/>
    </row>
    <row r="24" spans="1:9" s="25" customFormat="1" ht="14.25" customHeight="1" x14ac:dyDescent="0.2">
      <c r="A24" s="117">
        <v>66300021000</v>
      </c>
      <c r="B24" s="22" t="s">
        <v>281</v>
      </c>
      <c r="C24" s="22">
        <v>0.33</v>
      </c>
      <c r="D24" s="22">
        <v>0.45</v>
      </c>
      <c r="E24" s="36">
        <v>310.77999999999997</v>
      </c>
      <c r="F24" s="35"/>
      <c r="G24" s="36">
        <f t="shared" ref="G24:G33" si="3">IF(F24="",IF($I$8="","",$I$8),F24)</f>
        <v>0</v>
      </c>
      <c r="H24" s="36">
        <f t="shared" ref="H24:H33" si="4">ROUND(E24*(G24),2)</f>
        <v>0</v>
      </c>
      <c r="I24" s="24">
        <f t="shared" ref="I24:I33" si="5">H24*$I$10</f>
        <v>0</v>
      </c>
    </row>
    <row r="25" spans="1:9" s="25" customFormat="1" ht="14.25" customHeight="1" x14ac:dyDescent="0.2">
      <c r="A25" s="117">
        <v>66300031000</v>
      </c>
      <c r="B25" s="22" t="s">
        <v>282</v>
      </c>
      <c r="C25" s="22">
        <v>0.45</v>
      </c>
      <c r="D25" s="22">
        <v>0.6</v>
      </c>
      <c r="E25" s="36">
        <v>326.83999999999997</v>
      </c>
      <c r="F25" s="35"/>
      <c r="G25" s="36">
        <f t="shared" si="3"/>
        <v>0</v>
      </c>
      <c r="H25" s="36">
        <f t="shared" si="4"/>
        <v>0</v>
      </c>
      <c r="I25" s="24">
        <f t="shared" si="5"/>
        <v>0</v>
      </c>
    </row>
    <row r="26" spans="1:9" s="25" customFormat="1" ht="14.25" customHeight="1" x14ac:dyDescent="0.2">
      <c r="A26" s="117">
        <v>66300041100</v>
      </c>
      <c r="B26" s="22" t="s">
        <v>6980</v>
      </c>
      <c r="C26" s="22">
        <v>0.55000000000000004</v>
      </c>
      <c r="D26" s="22">
        <v>0.75</v>
      </c>
      <c r="E26" s="36">
        <v>374.9</v>
      </c>
      <c r="F26" s="35"/>
      <c r="G26" s="36">
        <f t="shared" si="3"/>
        <v>0</v>
      </c>
      <c r="H26" s="36">
        <f t="shared" si="4"/>
        <v>0</v>
      </c>
      <c r="I26" s="24">
        <f t="shared" si="5"/>
        <v>0</v>
      </c>
    </row>
    <row r="27" spans="1:9" s="25" customFormat="1" ht="14.25" customHeight="1" x14ac:dyDescent="0.2">
      <c r="A27" s="117">
        <v>66300051100</v>
      </c>
      <c r="B27" s="22" t="s">
        <v>6981</v>
      </c>
      <c r="C27" s="22">
        <v>0.75</v>
      </c>
      <c r="D27" s="22">
        <v>1</v>
      </c>
      <c r="E27" s="36">
        <v>428.95</v>
      </c>
      <c r="F27" s="35"/>
      <c r="G27" s="36">
        <f t="shared" si="3"/>
        <v>0</v>
      </c>
      <c r="H27" s="36">
        <f t="shared" si="4"/>
        <v>0</v>
      </c>
      <c r="I27" s="24">
        <f t="shared" si="5"/>
        <v>0</v>
      </c>
    </row>
    <row r="28" spans="1:9" s="25" customFormat="1" ht="14.25" customHeight="1" x14ac:dyDescent="0.2">
      <c r="A28" s="117">
        <v>66300061100</v>
      </c>
      <c r="B28" s="22" t="s">
        <v>6982</v>
      </c>
      <c r="C28" s="22">
        <v>0.75</v>
      </c>
      <c r="D28" s="22">
        <v>1</v>
      </c>
      <c r="E28" s="36">
        <v>525.54999999999995</v>
      </c>
      <c r="F28" s="35"/>
      <c r="G28" s="36">
        <f>IF(F28="",IF($I$8="","",$I$8),F28)</f>
        <v>0</v>
      </c>
      <c r="H28" s="36">
        <f>ROUND(E28*(G28),2)</f>
        <v>0</v>
      </c>
      <c r="I28" s="24">
        <f>H28*$I$10</f>
        <v>0</v>
      </c>
    </row>
    <row r="29" spans="1:9" s="25" customFormat="1" ht="14.25" customHeight="1" x14ac:dyDescent="0.2">
      <c r="A29" s="117">
        <v>66301021000</v>
      </c>
      <c r="B29" s="22" t="s">
        <v>283</v>
      </c>
      <c r="C29" s="22">
        <v>0.45</v>
      </c>
      <c r="D29" s="22">
        <v>0.6</v>
      </c>
      <c r="E29" s="36">
        <v>339.16</v>
      </c>
      <c r="F29" s="35"/>
      <c r="G29" s="36">
        <f t="shared" si="3"/>
        <v>0</v>
      </c>
      <c r="H29" s="36">
        <f t="shared" si="4"/>
        <v>0</v>
      </c>
      <c r="I29" s="24">
        <f t="shared" si="5"/>
        <v>0</v>
      </c>
    </row>
    <row r="30" spans="1:9" s="25" customFormat="1" ht="14.25" customHeight="1" x14ac:dyDescent="0.2">
      <c r="A30" s="117">
        <v>66301031100</v>
      </c>
      <c r="B30" s="22" t="s">
        <v>6983</v>
      </c>
      <c r="C30" s="22">
        <v>0.55000000000000004</v>
      </c>
      <c r="D30" s="22">
        <v>0.75</v>
      </c>
      <c r="E30" s="36">
        <v>400.2</v>
      </c>
      <c r="F30" s="35"/>
      <c r="G30" s="36">
        <f t="shared" si="3"/>
        <v>0</v>
      </c>
      <c r="H30" s="36">
        <f t="shared" si="4"/>
        <v>0</v>
      </c>
      <c r="I30" s="24">
        <f t="shared" si="5"/>
        <v>0</v>
      </c>
    </row>
    <row r="31" spans="1:9" s="25" customFormat="1" ht="14.25" customHeight="1" x14ac:dyDescent="0.2">
      <c r="A31" s="117">
        <v>66301041100</v>
      </c>
      <c r="B31" s="22" t="s">
        <v>6984</v>
      </c>
      <c r="C31" s="22">
        <v>0.75</v>
      </c>
      <c r="D31" s="22">
        <v>1</v>
      </c>
      <c r="E31" s="36">
        <v>445.05</v>
      </c>
      <c r="F31" s="35"/>
      <c r="G31" s="36">
        <f t="shared" si="3"/>
        <v>0</v>
      </c>
      <c r="H31" s="36">
        <f t="shared" si="4"/>
        <v>0</v>
      </c>
      <c r="I31" s="24">
        <f t="shared" si="5"/>
        <v>0</v>
      </c>
    </row>
    <row r="32" spans="1:9" s="25" customFormat="1" ht="14.25" customHeight="1" x14ac:dyDescent="0.2">
      <c r="A32" s="117">
        <v>66301051100</v>
      </c>
      <c r="B32" s="22" t="s">
        <v>6985</v>
      </c>
      <c r="C32" s="22">
        <v>1.1000000000000001</v>
      </c>
      <c r="D32" s="22">
        <v>1.5</v>
      </c>
      <c r="E32" s="36">
        <v>542.79999999999995</v>
      </c>
      <c r="F32" s="35"/>
      <c r="G32" s="36">
        <f t="shared" si="3"/>
        <v>0</v>
      </c>
      <c r="H32" s="36">
        <f t="shared" si="4"/>
        <v>0</v>
      </c>
      <c r="I32" s="24">
        <f t="shared" si="5"/>
        <v>0</v>
      </c>
    </row>
    <row r="33" spans="1:9" s="25" customFormat="1" ht="14.25" customHeight="1" x14ac:dyDescent="0.2">
      <c r="A33" s="117">
        <v>66301061100</v>
      </c>
      <c r="B33" s="22" t="s">
        <v>6986</v>
      </c>
      <c r="C33" s="22">
        <v>1.1000000000000001</v>
      </c>
      <c r="D33" s="22">
        <v>1.5</v>
      </c>
      <c r="E33" s="36">
        <v>685.4</v>
      </c>
      <c r="F33" s="35"/>
      <c r="G33" s="36">
        <f t="shared" si="3"/>
        <v>0</v>
      </c>
      <c r="H33" s="36">
        <f t="shared" si="4"/>
        <v>0</v>
      </c>
      <c r="I33" s="24">
        <f t="shared" si="5"/>
        <v>0</v>
      </c>
    </row>
    <row r="36" spans="1:9" ht="14.25" customHeight="1" x14ac:dyDescent="0.2">
      <c r="A36" s="292" t="s">
        <v>8360</v>
      </c>
      <c r="B36" s="75"/>
      <c r="C36" s="75"/>
      <c r="D36" s="75"/>
      <c r="E36" s="75"/>
      <c r="F36" s="75"/>
      <c r="G36" s="75"/>
      <c r="H36" s="75"/>
      <c r="I36" s="75"/>
    </row>
    <row r="37" spans="1:9" ht="14.25" customHeight="1" x14ac:dyDescent="0.2">
      <c r="A37" s="292"/>
      <c r="B37" s="75"/>
      <c r="C37" s="75"/>
      <c r="D37" s="75"/>
      <c r="E37" s="75"/>
      <c r="F37" s="75"/>
      <c r="G37" s="75"/>
      <c r="H37" s="75"/>
      <c r="I37" s="75"/>
    </row>
    <row r="38" spans="1:9" s="41" customFormat="1" ht="14.25" customHeight="1" x14ac:dyDescent="0.2">
      <c r="A38" s="168" t="s">
        <v>4093</v>
      </c>
      <c r="B38" s="168"/>
      <c r="C38" s="168"/>
      <c r="D38" s="168"/>
      <c r="E38" s="168"/>
      <c r="F38" s="168"/>
      <c r="G38" s="168"/>
      <c r="H38" s="182" t="s">
        <v>2224</v>
      </c>
      <c r="I38" s="159"/>
    </row>
    <row r="39" spans="1:9" s="41" customFormat="1" ht="14.25" customHeight="1" x14ac:dyDescent="0.2">
      <c r="A39" s="204" t="s">
        <v>4094</v>
      </c>
      <c r="B39" s="204"/>
      <c r="C39" s="204"/>
      <c r="D39" s="204"/>
      <c r="E39" s="204"/>
      <c r="F39" s="204"/>
      <c r="G39" s="204"/>
      <c r="H39" s="162"/>
      <c r="I39" s="159"/>
    </row>
    <row r="40" spans="1:9" s="41" customFormat="1" ht="14.25" customHeight="1" x14ac:dyDescent="0.2">
      <c r="A40" s="165"/>
      <c r="B40" s="165"/>
      <c r="C40" s="165"/>
      <c r="D40" s="165"/>
      <c r="E40" s="165"/>
      <c r="F40" s="165"/>
      <c r="G40" s="165"/>
      <c r="H40" s="162"/>
      <c r="I40" s="163"/>
    </row>
    <row r="41" spans="1:9" s="41" customFormat="1" ht="14.25" customHeight="1" x14ac:dyDescent="0.2">
      <c r="A41" s="155" t="s">
        <v>4082</v>
      </c>
      <c r="B41" s="155" t="s">
        <v>4079</v>
      </c>
      <c r="C41" s="165"/>
      <c r="D41" s="165"/>
      <c r="E41" s="165"/>
      <c r="F41" s="165"/>
      <c r="G41" s="165"/>
      <c r="H41" s="173" t="s">
        <v>2223</v>
      </c>
      <c r="I41" s="156">
        <f>IF(indice!$C$28="",indice!$D$7,indice!$C$28)</f>
        <v>0</v>
      </c>
    </row>
    <row r="42" spans="1:9" s="41" customFormat="1" ht="14.25" customHeight="1" x14ac:dyDescent="0.2">
      <c r="A42" s="165"/>
      <c r="B42" s="165"/>
      <c r="C42" s="165"/>
      <c r="D42" s="165"/>
      <c r="E42" s="165"/>
      <c r="F42" s="165"/>
      <c r="G42" s="165"/>
      <c r="H42" s="173" t="s">
        <v>2230</v>
      </c>
      <c r="I42" s="156">
        <f>indice!$E$10</f>
        <v>0</v>
      </c>
    </row>
    <row r="43" spans="1:9" s="41" customFormat="1" ht="14.25" customHeight="1" x14ac:dyDescent="0.2">
      <c r="A43" s="165"/>
      <c r="B43" s="165"/>
      <c r="C43" s="165"/>
      <c r="D43" s="165"/>
      <c r="E43" s="165"/>
      <c r="F43" s="165"/>
      <c r="G43" s="165"/>
      <c r="H43" s="173" t="s">
        <v>2230</v>
      </c>
      <c r="I43" s="156">
        <f>indice!$F$10</f>
        <v>0</v>
      </c>
    </row>
    <row r="44" spans="1:9" s="41" customFormat="1" ht="14.25" customHeight="1" x14ac:dyDescent="0.2">
      <c r="A44" s="29" t="s">
        <v>137</v>
      </c>
      <c r="B44" s="55" t="s">
        <v>4080</v>
      </c>
      <c r="C44" s="288" t="s">
        <v>141</v>
      </c>
      <c r="D44" s="288"/>
      <c r="E44" s="55" t="s">
        <v>143</v>
      </c>
      <c r="F44" s="67" t="s">
        <v>145</v>
      </c>
      <c r="G44" s="67" t="s">
        <v>2223</v>
      </c>
      <c r="H44" s="67" t="s">
        <v>148</v>
      </c>
      <c r="I44" s="68" t="s">
        <v>150</v>
      </c>
    </row>
    <row r="45" spans="1:9" s="41" customFormat="1" ht="14.25" customHeight="1" x14ac:dyDescent="0.2">
      <c r="A45" s="32" t="s">
        <v>138</v>
      </c>
      <c r="B45" s="56" t="s">
        <v>4078</v>
      </c>
      <c r="C45" s="290" t="s">
        <v>142</v>
      </c>
      <c r="D45" s="290"/>
      <c r="E45" s="56" t="s">
        <v>144</v>
      </c>
      <c r="F45" s="69" t="s">
        <v>146</v>
      </c>
      <c r="G45" s="69" t="s">
        <v>147</v>
      </c>
      <c r="H45" s="69" t="s">
        <v>149</v>
      </c>
      <c r="I45" s="70" t="s">
        <v>151</v>
      </c>
    </row>
    <row r="46" spans="1:9" s="41" customFormat="1" ht="14.25" customHeight="1" x14ac:dyDescent="0.2">
      <c r="A46" s="135"/>
      <c r="B46" s="24"/>
      <c r="C46" s="24" t="s">
        <v>159</v>
      </c>
      <c r="D46" s="22" t="s">
        <v>0</v>
      </c>
      <c r="E46" s="24" t="s">
        <v>15</v>
      </c>
      <c r="F46" s="24"/>
      <c r="G46" s="24"/>
      <c r="H46" s="24" t="str">
        <f>E46</f>
        <v>€</v>
      </c>
      <c r="I46" s="24">
        <f>$I$9</f>
        <v>0</v>
      </c>
    </row>
    <row r="47" spans="1:9" s="41" customFormat="1" ht="14.25" customHeight="1" x14ac:dyDescent="0.2">
      <c r="A47" s="117">
        <v>60250021000</v>
      </c>
      <c r="B47" s="22" t="s">
        <v>284</v>
      </c>
      <c r="C47" s="22">
        <v>0.33</v>
      </c>
      <c r="D47" s="22">
        <v>0.45</v>
      </c>
      <c r="E47" s="36">
        <v>259.5</v>
      </c>
      <c r="F47" s="35"/>
      <c r="G47" s="36">
        <f t="shared" ref="G47:G54" si="6">IF(F47="",IF($I$8="","",$I$8),F47)</f>
        <v>0</v>
      </c>
      <c r="H47" s="36">
        <f t="shared" ref="H47:H54" si="7">ROUND(E47*(G47),2)</f>
        <v>0</v>
      </c>
      <c r="I47" s="24">
        <f t="shared" ref="I47:I54" si="8">H47*$I$10</f>
        <v>0</v>
      </c>
    </row>
    <row r="48" spans="1:9" s="41" customFormat="1" ht="14.25" customHeight="1" x14ac:dyDescent="0.2">
      <c r="A48" s="117">
        <v>60250031000</v>
      </c>
      <c r="B48" s="22" t="s">
        <v>285</v>
      </c>
      <c r="C48" s="22">
        <v>0.45</v>
      </c>
      <c r="D48" s="22">
        <v>0.6</v>
      </c>
      <c r="E48" s="36">
        <v>275.24</v>
      </c>
      <c r="F48" s="35"/>
      <c r="G48" s="36">
        <f t="shared" si="6"/>
        <v>0</v>
      </c>
      <c r="H48" s="36">
        <f t="shared" si="7"/>
        <v>0</v>
      </c>
      <c r="I48" s="24">
        <f t="shared" si="8"/>
        <v>0</v>
      </c>
    </row>
    <row r="49" spans="1:9" s="41" customFormat="1" ht="14.25" customHeight="1" x14ac:dyDescent="0.2">
      <c r="A49" s="117">
        <v>60250041000</v>
      </c>
      <c r="B49" s="22" t="s">
        <v>286</v>
      </c>
      <c r="C49" s="22">
        <v>0.55000000000000004</v>
      </c>
      <c r="D49" s="22">
        <v>0.75</v>
      </c>
      <c r="E49" s="36">
        <v>312.56</v>
      </c>
      <c r="F49" s="35"/>
      <c r="G49" s="36">
        <f t="shared" si="6"/>
        <v>0</v>
      </c>
      <c r="H49" s="36">
        <f t="shared" si="7"/>
        <v>0</v>
      </c>
      <c r="I49" s="24">
        <f t="shared" si="8"/>
        <v>0</v>
      </c>
    </row>
    <row r="50" spans="1:9" s="41" customFormat="1" ht="14.25" customHeight="1" x14ac:dyDescent="0.2">
      <c r="A50" s="117">
        <v>60250051100</v>
      </c>
      <c r="B50" s="22" t="s">
        <v>4347</v>
      </c>
      <c r="C50" s="22">
        <v>0.75</v>
      </c>
      <c r="D50" s="22">
        <v>1</v>
      </c>
      <c r="E50" s="36">
        <v>363.46</v>
      </c>
      <c r="F50" s="35"/>
      <c r="G50" s="36">
        <f t="shared" si="6"/>
        <v>0</v>
      </c>
      <c r="H50" s="36">
        <f t="shared" si="7"/>
        <v>0</v>
      </c>
      <c r="I50" s="24">
        <f t="shared" si="8"/>
        <v>0</v>
      </c>
    </row>
    <row r="51" spans="1:9" s="41" customFormat="1" ht="14.25" customHeight="1" x14ac:dyDescent="0.2">
      <c r="A51" s="117">
        <v>60251021000</v>
      </c>
      <c r="B51" s="22" t="s">
        <v>287</v>
      </c>
      <c r="C51" s="22">
        <v>0.45</v>
      </c>
      <c r="D51" s="22">
        <v>0.6</v>
      </c>
      <c r="E51" s="36">
        <v>288.97000000000003</v>
      </c>
      <c r="F51" s="35"/>
      <c r="G51" s="36">
        <f t="shared" si="6"/>
        <v>0</v>
      </c>
      <c r="H51" s="36">
        <f t="shared" si="7"/>
        <v>0</v>
      </c>
      <c r="I51" s="24">
        <f t="shared" si="8"/>
        <v>0</v>
      </c>
    </row>
    <row r="52" spans="1:9" s="41" customFormat="1" ht="14.25" customHeight="1" x14ac:dyDescent="0.2">
      <c r="A52" s="117">
        <v>60251031100</v>
      </c>
      <c r="B52" s="22" t="s">
        <v>8379</v>
      </c>
      <c r="C52" s="22">
        <v>0.55000000000000004</v>
      </c>
      <c r="D52" s="22">
        <v>0.75</v>
      </c>
      <c r="E52" s="36">
        <v>338.12</v>
      </c>
      <c r="F52" s="35"/>
      <c r="G52" s="36">
        <f t="shared" si="6"/>
        <v>0</v>
      </c>
      <c r="H52" s="36">
        <f t="shared" si="7"/>
        <v>0</v>
      </c>
      <c r="I52" s="24">
        <f t="shared" si="8"/>
        <v>0</v>
      </c>
    </row>
    <row r="53" spans="1:9" s="41" customFormat="1" ht="14.25" customHeight="1" x14ac:dyDescent="0.2">
      <c r="A53" s="117">
        <v>60251041100</v>
      </c>
      <c r="B53" s="22" t="s">
        <v>3957</v>
      </c>
      <c r="C53" s="22">
        <v>0.75</v>
      </c>
      <c r="D53" s="22">
        <v>1</v>
      </c>
      <c r="E53" s="36">
        <v>382.13</v>
      </c>
      <c r="F53" s="35"/>
      <c r="G53" s="36">
        <f t="shared" si="6"/>
        <v>0</v>
      </c>
      <c r="H53" s="36">
        <f t="shared" si="7"/>
        <v>0</v>
      </c>
      <c r="I53" s="24">
        <f t="shared" si="8"/>
        <v>0</v>
      </c>
    </row>
    <row r="54" spans="1:9" s="41" customFormat="1" ht="14.25" customHeight="1" x14ac:dyDescent="0.2">
      <c r="A54" s="117">
        <v>60251051000</v>
      </c>
      <c r="B54" s="22" t="s">
        <v>288</v>
      </c>
      <c r="C54" s="22">
        <v>1.1000000000000001</v>
      </c>
      <c r="D54" s="22">
        <v>1.5</v>
      </c>
      <c r="E54" s="36">
        <v>475.55</v>
      </c>
      <c r="F54" s="35"/>
      <c r="G54" s="36">
        <f t="shared" si="6"/>
        <v>0</v>
      </c>
      <c r="H54" s="36">
        <f t="shared" si="7"/>
        <v>0</v>
      </c>
      <c r="I54" s="24">
        <f t="shared" si="8"/>
        <v>0</v>
      </c>
    </row>
    <row r="56" spans="1:9" s="41" customFormat="1" ht="14.25" customHeight="1" x14ac:dyDescent="0.2">
      <c r="A56" s="117">
        <v>60350021000</v>
      </c>
      <c r="B56" s="22" t="s">
        <v>289</v>
      </c>
      <c r="C56" s="22">
        <v>0.33</v>
      </c>
      <c r="D56" s="22">
        <v>0.45</v>
      </c>
      <c r="E56" s="36">
        <v>259.5</v>
      </c>
      <c r="F56" s="35"/>
      <c r="G56" s="36">
        <f t="shared" ref="G56:G63" si="9">IF(F56="",IF($I$8="","",$I$8),F56)</f>
        <v>0</v>
      </c>
      <c r="H56" s="36">
        <f t="shared" ref="H56:H63" si="10">ROUND(E56*(G56),2)</f>
        <v>0</v>
      </c>
      <c r="I56" s="24">
        <f t="shared" ref="I56:I63" si="11">H56*$I$10</f>
        <v>0</v>
      </c>
    </row>
    <row r="57" spans="1:9" s="41" customFormat="1" ht="14.25" customHeight="1" x14ac:dyDescent="0.2">
      <c r="A57" s="117">
        <v>60350031000</v>
      </c>
      <c r="B57" s="22" t="s">
        <v>290</v>
      </c>
      <c r="C57" s="22">
        <v>0.45</v>
      </c>
      <c r="D57" s="22">
        <v>0.6</v>
      </c>
      <c r="E57" s="36">
        <v>275.24</v>
      </c>
      <c r="F57" s="35"/>
      <c r="G57" s="36">
        <f t="shared" si="9"/>
        <v>0</v>
      </c>
      <c r="H57" s="36">
        <f t="shared" si="10"/>
        <v>0</v>
      </c>
      <c r="I57" s="24">
        <f t="shared" si="11"/>
        <v>0</v>
      </c>
    </row>
    <row r="58" spans="1:9" s="41" customFormat="1" ht="14.25" customHeight="1" x14ac:dyDescent="0.2">
      <c r="A58" s="117">
        <v>60350041000</v>
      </c>
      <c r="B58" s="22" t="s">
        <v>291</v>
      </c>
      <c r="C58" s="22">
        <v>0.55000000000000004</v>
      </c>
      <c r="D58" s="22">
        <v>0.75</v>
      </c>
      <c r="E58" s="36">
        <v>312.56</v>
      </c>
      <c r="F58" s="35"/>
      <c r="G58" s="36">
        <f t="shared" si="9"/>
        <v>0</v>
      </c>
      <c r="H58" s="36">
        <f t="shared" si="10"/>
        <v>0</v>
      </c>
      <c r="I58" s="24">
        <f t="shared" si="11"/>
        <v>0</v>
      </c>
    </row>
    <row r="59" spans="1:9" s="41" customFormat="1" ht="14.25" customHeight="1" x14ac:dyDescent="0.2">
      <c r="A59" s="117">
        <v>60350051100</v>
      </c>
      <c r="B59" s="22" t="s">
        <v>7206</v>
      </c>
      <c r="C59" s="22">
        <v>0.75</v>
      </c>
      <c r="D59" s="22">
        <v>1</v>
      </c>
      <c r="E59" s="36">
        <v>374.9</v>
      </c>
      <c r="F59" s="35"/>
      <c r="G59" s="36">
        <f t="shared" si="9"/>
        <v>0</v>
      </c>
      <c r="H59" s="36">
        <f t="shared" si="10"/>
        <v>0</v>
      </c>
      <c r="I59" s="24">
        <f t="shared" si="11"/>
        <v>0</v>
      </c>
    </row>
    <row r="60" spans="1:9" s="41" customFormat="1" ht="14.25" customHeight="1" x14ac:dyDescent="0.2">
      <c r="A60" s="117">
        <v>60351021000</v>
      </c>
      <c r="B60" s="22" t="s">
        <v>292</v>
      </c>
      <c r="C60" s="22">
        <v>0.45</v>
      </c>
      <c r="D60" s="22">
        <v>0.6</v>
      </c>
      <c r="E60" s="36">
        <v>288.97000000000003</v>
      </c>
      <c r="F60" s="35"/>
      <c r="G60" s="36">
        <f t="shared" si="9"/>
        <v>0</v>
      </c>
      <c r="H60" s="36">
        <f t="shared" si="10"/>
        <v>0</v>
      </c>
      <c r="I60" s="24">
        <f t="shared" si="11"/>
        <v>0</v>
      </c>
    </row>
    <row r="61" spans="1:9" s="41" customFormat="1" ht="14.25" customHeight="1" x14ac:dyDescent="0.2">
      <c r="A61" s="117">
        <v>60351031200</v>
      </c>
      <c r="B61" s="22" t="s">
        <v>7207</v>
      </c>
      <c r="C61" s="22">
        <v>0.55000000000000004</v>
      </c>
      <c r="D61" s="22">
        <v>0.75</v>
      </c>
      <c r="E61" s="36">
        <v>348.45</v>
      </c>
      <c r="F61" s="35"/>
      <c r="G61" s="36">
        <f t="shared" si="9"/>
        <v>0</v>
      </c>
      <c r="H61" s="36">
        <f t="shared" si="10"/>
        <v>0</v>
      </c>
      <c r="I61" s="24">
        <f t="shared" si="11"/>
        <v>0</v>
      </c>
    </row>
    <row r="62" spans="1:9" s="41" customFormat="1" ht="14.25" customHeight="1" x14ac:dyDescent="0.2">
      <c r="A62" s="117">
        <v>60351041100</v>
      </c>
      <c r="B62" s="22" t="s">
        <v>7208</v>
      </c>
      <c r="C62" s="22">
        <v>0.75</v>
      </c>
      <c r="D62" s="22">
        <v>1</v>
      </c>
      <c r="E62" s="36">
        <v>394.45</v>
      </c>
      <c r="F62" s="35"/>
      <c r="G62" s="36">
        <f t="shared" si="9"/>
        <v>0</v>
      </c>
      <c r="H62" s="36">
        <f t="shared" si="10"/>
        <v>0</v>
      </c>
      <c r="I62" s="24">
        <f t="shared" si="11"/>
        <v>0</v>
      </c>
    </row>
    <row r="63" spans="1:9" s="41" customFormat="1" ht="14.25" customHeight="1" x14ac:dyDescent="0.2">
      <c r="A63" s="117">
        <v>60351051100</v>
      </c>
      <c r="B63" s="22" t="s">
        <v>7209</v>
      </c>
      <c r="C63" s="22">
        <v>1.1000000000000001</v>
      </c>
      <c r="D63" s="22">
        <v>1.5</v>
      </c>
      <c r="E63" s="36">
        <v>489.9</v>
      </c>
      <c r="F63" s="35"/>
      <c r="G63" s="36">
        <f t="shared" si="9"/>
        <v>0</v>
      </c>
      <c r="H63" s="36">
        <f t="shared" si="10"/>
        <v>0</v>
      </c>
      <c r="I63" s="24">
        <f t="shared" si="11"/>
        <v>0</v>
      </c>
    </row>
    <row r="73" spans="8:8" ht="14.25" customHeight="1" x14ac:dyDescent="0.2">
      <c r="H73" s="15"/>
    </row>
  </sheetData>
  <mergeCells count="8">
    <mergeCell ref="A1:I1"/>
    <mergeCell ref="A2:I2"/>
    <mergeCell ref="C11:D11"/>
    <mergeCell ref="C12:D12"/>
    <mergeCell ref="A3:A4"/>
    <mergeCell ref="C44:D44"/>
    <mergeCell ref="C45:D45"/>
    <mergeCell ref="A36:A37"/>
  </mergeCells>
  <phoneticPr fontId="1" type="noConversion"/>
  <conditionalFormatting sqref="A14:D25">
    <cfRule type="expression" dxfId="766" priority="75">
      <formula>MOD(ROW(),2)=0</formula>
    </cfRule>
  </conditionalFormatting>
  <conditionalFormatting sqref="F14:I22">
    <cfRule type="expression" dxfId="765" priority="79">
      <formula>MOD(ROW(),2)=0</formula>
    </cfRule>
  </conditionalFormatting>
  <conditionalFormatting sqref="F24:I25">
    <cfRule type="expression" dxfId="764" priority="73">
      <formula>MOD(ROW(),2)=0</formula>
    </cfRule>
  </conditionalFormatting>
  <conditionalFormatting sqref="E14:E22">
    <cfRule type="expression" dxfId="763" priority="72">
      <formula>MOD(ROW(),2)=0</formula>
    </cfRule>
  </conditionalFormatting>
  <conditionalFormatting sqref="F33:I33">
    <cfRule type="expression" dxfId="762" priority="44">
      <formula>MOD(ROW(),2)=0</formula>
    </cfRule>
  </conditionalFormatting>
  <conditionalFormatting sqref="A26:D26">
    <cfRule type="expression" dxfId="761" priority="66">
      <formula>MOD(ROW(),2)=0</formula>
    </cfRule>
  </conditionalFormatting>
  <conditionalFormatting sqref="F26:I26">
    <cfRule type="expression" dxfId="760" priority="65">
      <formula>MOD(ROW(),2)=0</formula>
    </cfRule>
  </conditionalFormatting>
  <conditionalFormatting sqref="A27:D27">
    <cfRule type="expression" dxfId="759" priority="63">
      <formula>MOD(ROW(),2)=0</formula>
    </cfRule>
  </conditionalFormatting>
  <conditionalFormatting sqref="F27:I27">
    <cfRule type="expression" dxfId="758" priority="62">
      <formula>MOD(ROW(),2)=0</formula>
    </cfRule>
  </conditionalFormatting>
  <conditionalFormatting sqref="A28:D28">
    <cfRule type="expression" dxfId="757" priority="60">
      <formula>MOD(ROW(),2)=0</formula>
    </cfRule>
  </conditionalFormatting>
  <conditionalFormatting sqref="F28:I28">
    <cfRule type="expression" dxfId="756" priority="59">
      <formula>MOD(ROW(),2)=0</formula>
    </cfRule>
  </conditionalFormatting>
  <conditionalFormatting sqref="A29:D29">
    <cfRule type="expression" dxfId="755" priority="57">
      <formula>MOD(ROW(),2)=0</formula>
    </cfRule>
  </conditionalFormatting>
  <conditionalFormatting sqref="F29:I29">
    <cfRule type="expression" dxfId="754" priority="56">
      <formula>MOD(ROW(),2)=0</formula>
    </cfRule>
  </conditionalFormatting>
  <conditionalFormatting sqref="E32">
    <cfRule type="expression" dxfId="753" priority="26">
      <formula>MOD(ROW(),2)=0</formula>
    </cfRule>
  </conditionalFormatting>
  <conditionalFormatting sqref="A30:D30">
    <cfRule type="expression" dxfId="752" priority="54">
      <formula>MOD(ROW(),2)=0</formula>
    </cfRule>
  </conditionalFormatting>
  <conditionalFormatting sqref="F30:I30">
    <cfRule type="expression" dxfId="751" priority="53">
      <formula>MOD(ROW(),2)=0</formula>
    </cfRule>
  </conditionalFormatting>
  <conditionalFormatting sqref="E47:E49 E51 E53:E54">
    <cfRule type="expression" dxfId="750" priority="24">
      <formula>MOD(ROW(),2)=0</formula>
    </cfRule>
  </conditionalFormatting>
  <conditionalFormatting sqref="A31:D31">
    <cfRule type="expression" dxfId="749" priority="51">
      <formula>MOD(ROW(),2)=0</formula>
    </cfRule>
  </conditionalFormatting>
  <conditionalFormatting sqref="F31:I31">
    <cfRule type="expression" dxfId="748" priority="50">
      <formula>MOD(ROW(),2)=0</formula>
    </cfRule>
  </conditionalFormatting>
  <conditionalFormatting sqref="A32:D32">
    <cfRule type="expression" dxfId="747" priority="48">
      <formula>MOD(ROW(),2)=0</formula>
    </cfRule>
  </conditionalFormatting>
  <conditionalFormatting sqref="F32:I32">
    <cfRule type="expression" dxfId="746" priority="47">
      <formula>MOD(ROW(),2)=0</formula>
    </cfRule>
  </conditionalFormatting>
  <conditionalFormatting sqref="A33:D33">
    <cfRule type="expression" dxfId="745" priority="45">
      <formula>MOD(ROW(),2)=0</formula>
    </cfRule>
  </conditionalFormatting>
  <conditionalFormatting sqref="A47:D54">
    <cfRule type="expression" dxfId="744" priority="39">
      <formula>MOD(ROW(),2)=0</formula>
    </cfRule>
  </conditionalFormatting>
  <conditionalFormatting sqref="F47:I54">
    <cfRule type="expression" dxfId="743" priority="40">
      <formula>MOD(ROW(),2)=0</formula>
    </cfRule>
  </conditionalFormatting>
  <conditionalFormatting sqref="A56:D63">
    <cfRule type="expression" dxfId="742" priority="36">
      <formula>MOD(ROW(),2)=0</formula>
    </cfRule>
  </conditionalFormatting>
  <conditionalFormatting sqref="F56:I63">
    <cfRule type="expression" dxfId="741" priority="37">
      <formula>MOD(ROW(),2)=0</formula>
    </cfRule>
  </conditionalFormatting>
  <conditionalFormatting sqref="E24">
    <cfRule type="expression" dxfId="740" priority="34">
      <formula>MOD(ROW(),2)=0</formula>
    </cfRule>
  </conditionalFormatting>
  <conditionalFormatting sqref="E25">
    <cfRule type="expression" dxfId="739" priority="33">
      <formula>MOD(ROW(),2)=0</formula>
    </cfRule>
  </conditionalFormatting>
  <conditionalFormatting sqref="E27">
    <cfRule type="expression" dxfId="738" priority="10">
      <formula>MOD(ROW(),2)=0</formula>
    </cfRule>
  </conditionalFormatting>
  <conditionalFormatting sqref="E29">
    <cfRule type="expression" dxfId="737" priority="29">
      <formula>MOD(ROW(),2)=0</formula>
    </cfRule>
  </conditionalFormatting>
  <conditionalFormatting sqref="E28">
    <cfRule type="expression" dxfId="736" priority="9">
      <formula>MOD(ROW(),2)=0</formula>
    </cfRule>
  </conditionalFormatting>
  <conditionalFormatting sqref="E30">
    <cfRule type="expression" dxfId="735" priority="8">
      <formula>MOD(ROW(),2)=0</formula>
    </cfRule>
  </conditionalFormatting>
  <conditionalFormatting sqref="E56:E58 E60 E63">
    <cfRule type="expression" dxfId="734" priority="23">
      <formula>MOD(ROW(),2)=0</formula>
    </cfRule>
  </conditionalFormatting>
  <conditionalFormatting sqref="E26">
    <cfRule type="expression" dxfId="733" priority="11">
      <formula>MOD(ROW(),2)=0</formula>
    </cfRule>
  </conditionalFormatting>
  <conditionalFormatting sqref="E31">
    <cfRule type="expression" dxfId="732" priority="7">
      <formula>MOD(ROW(),2)=0</formula>
    </cfRule>
  </conditionalFormatting>
  <conditionalFormatting sqref="E33">
    <cfRule type="expression" dxfId="731" priority="6">
      <formula>MOD(ROW(),2)=0</formula>
    </cfRule>
  </conditionalFormatting>
  <conditionalFormatting sqref="E50">
    <cfRule type="expression" dxfId="730" priority="5">
      <formula>MOD(ROW(),2)=0</formula>
    </cfRule>
  </conditionalFormatting>
  <conditionalFormatting sqref="E52">
    <cfRule type="expression" dxfId="729" priority="4">
      <formula>MOD(ROW(),2)=0</formula>
    </cfRule>
  </conditionalFormatting>
  <conditionalFormatting sqref="E59">
    <cfRule type="expression" dxfId="728" priority="3">
      <formula>MOD(ROW(),2)=0</formula>
    </cfRule>
  </conditionalFormatting>
  <conditionalFormatting sqref="E62">
    <cfRule type="expression" dxfId="727" priority="2">
      <formula>MOD(ROW(),2)=0</formula>
    </cfRule>
  </conditionalFormatting>
  <conditionalFormatting sqref="E61">
    <cfRule type="expression" dxfId="726" priority="1">
      <formula>MOD(ROW(),2)=0</formula>
    </cfRule>
  </conditionalFormatting>
  <hyperlinks>
    <hyperlink ref="H5" location="indice!A1" display="INDICE"/>
    <hyperlink ref="H38" location="indice!A1" display="INDICE"/>
  </hyperlinks>
  <pageMargins left="0.25" right="0.25" top="0.75000000000000011" bottom="0.75000000000000011" header="0.30000000000000004" footer="0.30000000000000004"/>
  <pageSetup paperSize="9" orientation="portrait" r:id="rId1"/>
  <headerFooter alignWithMargins="0">
    <oddFooter>&amp;L&amp;"Calibri,Normale"&amp;K000000&amp;P&amp;R&amp;"Calibri,Normale"&amp;K00000065656565</oddFooter>
  </headerFooter>
  <ignoredErrors>
    <ignoredError sqref="A32 A60 A63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7AA143A58B0042B5C54397CC9E4ECC" ma:contentTypeVersion="16" ma:contentTypeDescription="Create a new document." ma:contentTypeScope="" ma:versionID="68201b120f334db4dbab4940a4aa9dbd">
  <xsd:schema xmlns:xsd="http://www.w3.org/2001/XMLSchema" xmlns:xs="http://www.w3.org/2001/XMLSchema" xmlns:p="http://schemas.microsoft.com/office/2006/metadata/properties" xmlns:ns2="86308ca6-5976-41b5-9fbb-9abd0b76fd89" xmlns:ns3="75b52642-29f5-4f8e-9ff4-073dd18bbdf4" targetNamespace="http://schemas.microsoft.com/office/2006/metadata/properties" ma:root="true" ma:fieldsID="5dd8918f6b462b479d2dae73487b6111" ns2:_="" ns3:_="">
    <xsd:import namespace="86308ca6-5976-41b5-9fbb-9abd0b76fd89"/>
    <xsd:import namespace="75b52642-29f5-4f8e-9ff4-073dd18bbdf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308ca6-5976-41b5-9fbb-9abd0b76fd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9d2face-2313-4779-8b81-d710ceb2894d}" ma:internalName="TaxCatchAll" ma:showField="CatchAllData" ma:web="86308ca6-5976-41b5-9fbb-9abd0b76fd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b52642-29f5-4f8e-9ff4-073dd18bbd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bfa90a04-7791-4dec-bb25-3cfbba960f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5b52642-29f5-4f8e-9ff4-073dd18bbdf4">
      <Terms xmlns="http://schemas.microsoft.com/office/infopath/2007/PartnerControls"/>
    </lcf76f155ced4ddcb4097134ff3c332f>
    <TaxCatchAll xmlns="86308ca6-5976-41b5-9fbb-9abd0b76fd8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1C123E-45AC-4535-A2A6-1AD1CB7C92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308ca6-5976-41b5-9fbb-9abd0b76fd89"/>
    <ds:schemaRef ds:uri="75b52642-29f5-4f8e-9ff4-073dd18bbd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966390-4AC2-4441-B9ED-131DBC6EEEC8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86308ca6-5976-41b5-9fbb-9abd0b76fd89"/>
    <ds:schemaRef ds:uri="75b52642-29f5-4f8e-9ff4-073dd18bbdf4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0AEA00E-8EC7-485D-94A9-8F01B607FD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53</vt:i4>
      </vt:variant>
      <vt:variant>
        <vt:lpstr>Именованные диапазоны</vt:lpstr>
      </vt:variant>
      <vt:variant>
        <vt:i4>256</vt:i4>
      </vt:variant>
    </vt:vector>
  </HeadingPairs>
  <TitlesOfParts>
    <vt:vector size="309" baseType="lpstr">
      <vt:lpstr>indice</vt:lpstr>
      <vt:lpstr>E-idos</vt:lpstr>
      <vt:lpstr>NM, NMD</vt:lpstr>
      <vt:lpstr>NM, NMS</vt:lpstr>
      <vt:lpstr>NM4, NMS4</vt:lpstr>
      <vt:lpstr>N, N4</vt:lpstr>
      <vt:lpstr>NR, NR4</vt:lpstr>
      <vt:lpstr>MXH, MXHL</vt:lpstr>
      <vt:lpstr>MXP, MGP</vt:lpstr>
      <vt:lpstr>MPSU</vt:lpstr>
      <vt:lpstr>MXV-B</vt:lpstr>
      <vt:lpstr>MXV, MXVL</vt:lpstr>
      <vt:lpstr>SPA</vt:lpstr>
      <vt:lpstr>MPC</vt:lpstr>
      <vt:lpstr>NMP</vt:lpstr>
      <vt:lpstr>PF</vt:lpstr>
      <vt:lpstr>C</vt:lpstr>
      <vt:lpstr>A</vt:lpstr>
      <vt:lpstr>CT, T</vt:lpstr>
      <vt:lpstr>CA</vt:lpstr>
      <vt:lpstr>NGX</vt:lpstr>
      <vt:lpstr>NGL</vt:lpstr>
      <vt:lpstr>NG</vt:lpstr>
      <vt:lpstr>MXA</vt:lpstr>
      <vt:lpstr>GM10</vt:lpstr>
      <vt:lpstr>GXR, GXV</vt:lpstr>
      <vt:lpstr>GX ZERO</vt:lpstr>
      <vt:lpstr>GQR</vt:lpstr>
      <vt:lpstr>GQS, GQV</vt:lpstr>
      <vt:lpstr>GQN</vt:lpstr>
      <vt:lpstr>GXV, GXC</vt:lpstr>
      <vt:lpstr>GM50</vt:lpstr>
      <vt:lpstr>GQG</vt:lpstr>
      <vt:lpstr>GEO</vt:lpstr>
      <vt:lpstr>GK</vt:lpstr>
      <vt:lpstr>GM</vt:lpstr>
      <vt:lpstr>MPS, MXS</vt:lpstr>
      <vt:lpstr>SDP, SDN</vt:lpstr>
      <vt:lpstr>SDX, SDS</vt:lpstr>
      <vt:lpstr>CS, CS-R, FK</vt:lpstr>
      <vt:lpstr>NC3</vt:lpstr>
      <vt:lpstr>BS NM, NMD, NMS</vt:lpstr>
      <vt:lpstr>BS MXH</vt:lpstr>
      <vt:lpstr>BS MPSU</vt:lpstr>
      <vt:lpstr>BS MXV-B</vt:lpstr>
      <vt:lpstr>BS MXV</vt:lpstr>
      <vt:lpstr>E-DEVICES</vt:lpstr>
      <vt:lpstr>tenute</vt:lpstr>
      <vt:lpstr>tenute MXV</vt:lpstr>
      <vt:lpstr>tenute nuove MXV</vt:lpstr>
      <vt:lpstr>guarnizioni</vt:lpstr>
      <vt:lpstr>IP55</vt:lpstr>
      <vt:lpstr>giranti</vt:lpstr>
      <vt:lpstr>indice!B_T_SIC_SIC_FPM_ø_10</vt:lpstr>
      <vt:lpstr>BeTSICSICFPM10</vt:lpstr>
      <vt:lpstr>BeTSICSICFPM12</vt:lpstr>
      <vt:lpstr>'MXH, MXHL'!BRONZOR11</vt:lpstr>
      <vt:lpstr>BRONZOR11</vt:lpstr>
      <vt:lpstr>'MXH, MXHL'!BRONZOR12</vt:lpstr>
      <vt:lpstr>BRONZOR12</vt:lpstr>
      <vt:lpstr>'MXH, MXHL'!BRONZOR13</vt:lpstr>
      <vt:lpstr>BRONZOR13</vt:lpstr>
      <vt:lpstr>'MXH, MXHL'!BRONZOR14</vt:lpstr>
      <vt:lpstr>BRONZOR14</vt:lpstr>
      <vt:lpstr>'MXH, MXHL'!BRONZOR15</vt:lpstr>
      <vt:lpstr>BRONZOR15</vt:lpstr>
      <vt:lpstr>'MXH, MXHL'!BRONZOR16</vt:lpstr>
      <vt:lpstr>BRONZOR16</vt:lpstr>
      <vt:lpstr>'MXH, MXHL'!BRONZOR17</vt:lpstr>
      <vt:lpstr>BRONZOR17</vt:lpstr>
      <vt:lpstr>'MXH, MXHL'!BRONZOR18</vt:lpstr>
      <vt:lpstr>BRONZOR18</vt:lpstr>
      <vt:lpstr>'MXH, MXHL'!BRONZOR19</vt:lpstr>
      <vt:lpstr>BRONZOR19</vt:lpstr>
      <vt:lpstr>'MXH, MXHL'!BRONZOR20</vt:lpstr>
      <vt:lpstr>BRONZOR20</vt:lpstr>
      <vt:lpstr>'MXH, MXHL'!BRONZOR21</vt:lpstr>
      <vt:lpstr>BRONZOR21</vt:lpstr>
      <vt:lpstr>'MXH, MXHL'!BRONZOR22</vt:lpstr>
      <vt:lpstr>BRONZOR22</vt:lpstr>
      <vt:lpstr>'MXH, MXHL'!BRONZOR23</vt:lpstr>
      <vt:lpstr>BRONZOR23</vt:lpstr>
      <vt:lpstr>'MXH, MXHL'!BRONZOR24</vt:lpstr>
      <vt:lpstr>BRONZOR24</vt:lpstr>
      <vt:lpstr>'MXH, MXHL'!BRONZOR25</vt:lpstr>
      <vt:lpstr>BRONZOR25</vt:lpstr>
      <vt:lpstr>'MXH, MXHL'!BRONZOR26</vt:lpstr>
      <vt:lpstr>BRONZOR26</vt:lpstr>
      <vt:lpstr>'MXH, MXHL'!BRONZOR27</vt:lpstr>
      <vt:lpstr>BRONZOR27</vt:lpstr>
      <vt:lpstr>'MXH, MXHL'!BRONZOR28</vt:lpstr>
      <vt:lpstr>BRONZOR28</vt:lpstr>
      <vt:lpstr>'MXH, MXHL'!BRONZOR29</vt:lpstr>
      <vt:lpstr>BRONZOR29</vt:lpstr>
      <vt:lpstr>'MXH, MXHL'!BRONZOR30</vt:lpstr>
      <vt:lpstr>BRONZOR30</vt:lpstr>
      <vt:lpstr>'MXH, MXHL'!BRONZOR31</vt:lpstr>
      <vt:lpstr>BRONZOR31</vt:lpstr>
      <vt:lpstr>'MXH, MXHL'!BRONZOR32</vt:lpstr>
      <vt:lpstr>BRONZOR32</vt:lpstr>
      <vt:lpstr>'MXH, MXHL'!BRONZOR33</vt:lpstr>
      <vt:lpstr>BRONZOR33</vt:lpstr>
      <vt:lpstr>'MXH, MXHL'!BRONZOR34</vt:lpstr>
      <vt:lpstr>BRONZOR34</vt:lpstr>
      <vt:lpstr>'MXH, MXHL'!BRONZOR35</vt:lpstr>
      <vt:lpstr>BRONZOR35</vt:lpstr>
      <vt:lpstr>'MXH, MXHL'!BRONZOR36</vt:lpstr>
      <vt:lpstr>BRONZOR36</vt:lpstr>
      <vt:lpstr>'MXH, MXHL'!BRONZOR37</vt:lpstr>
      <vt:lpstr>BRONZOR37</vt:lpstr>
      <vt:lpstr>'MXH, MXHL'!BRONZOR38</vt:lpstr>
      <vt:lpstr>BRONZOR38</vt:lpstr>
      <vt:lpstr>'MXH, MXHL'!BRONZOR8</vt:lpstr>
      <vt:lpstr>BRONZOR8</vt:lpstr>
      <vt:lpstr>'MXH, MXHL'!BRONZOR9</vt:lpstr>
      <vt:lpstr>BRONZOR9</vt:lpstr>
      <vt:lpstr>BTCT</vt:lpstr>
      <vt:lpstr>BTD22MXV</vt:lpstr>
      <vt:lpstr>BURGMANN14</vt:lpstr>
      <vt:lpstr>'MXH, MXHL'!BURGMANNGXD15</vt:lpstr>
      <vt:lpstr>BURGMANNGXD15</vt:lpstr>
      <vt:lpstr>'MXH, MXHL'!BURGMANNGXRGXV</vt:lpstr>
      <vt:lpstr>BURGMANNGXRGXV</vt:lpstr>
      <vt:lpstr>'MXH, MXHL'!GHBRR10</vt:lpstr>
      <vt:lpstr>GHBRR10</vt:lpstr>
      <vt:lpstr>'MXH, MXHL'!GHBRR39</vt:lpstr>
      <vt:lpstr>GHBRR39</vt:lpstr>
      <vt:lpstr>'MXH, MXHL'!GHISAR1</vt:lpstr>
      <vt:lpstr>GHISAR1</vt:lpstr>
      <vt:lpstr>'MXH, MXHL'!GHISAR2</vt:lpstr>
      <vt:lpstr>GHISAR2</vt:lpstr>
      <vt:lpstr>'MXH, MXHL'!GHISAR3</vt:lpstr>
      <vt:lpstr>GHISAR3</vt:lpstr>
      <vt:lpstr>'MXH, MXHL'!GHISAR4</vt:lpstr>
      <vt:lpstr>GHISAR4</vt:lpstr>
      <vt:lpstr>'MXH, MXHL'!GHISAR40</vt:lpstr>
      <vt:lpstr>GHISAR40</vt:lpstr>
      <vt:lpstr>'MXH, MXHL'!GHISAR5</vt:lpstr>
      <vt:lpstr>GHISAR5</vt:lpstr>
      <vt:lpstr>'MXH, MXHL'!GHISAR6</vt:lpstr>
      <vt:lpstr>GHISAR6</vt:lpstr>
      <vt:lpstr>'MXH, MXHL'!GHISAR7</vt:lpstr>
      <vt:lpstr>GHISAR7</vt:lpstr>
      <vt:lpstr>'MXH, MXHL'!NMSR1</vt:lpstr>
      <vt:lpstr>NMSR1</vt:lpstr>
      <vt:lpstr>'MXH, MXHL'!NMSR2</vt:lpstr>
      <vt:lpstr>NMSR2</vt:lpstr>
      <vt:lpstr>NRIGA1</vt:lpstr>
      <vt:lpstr>NRIGA2</vt:lpstr>
      <vt:lpstr>'MXH, MXHL'!NRIGA3</vt:lpstr>
      <vt:lpstr>NRIGA3</vt:lpstr>
      <vt:lpstr>'MXH, MXHL'!NRIGA4</vt:lpstr>
      <vt:lpstr>NRIGA4</vt:lpstr>
      <vt:lpstr>'MXH, MXHL'!NRIGA5</vt:lpstr>
      <vt:lpstr>'MXH, MXHL'!PG18GX</vt:lpstr>
      <vt:lpstr>PG18GX</vt:lpstr>
      <vt:lpstr>'MXH, MXHL'!PG18MXV</vt:lpstr>
      <vt:lpstr>PG18MXV</vt:lpstr>
      <vt:lpstr>'MXH, MXHL'!PG18RIGA10</vt:lpstr>
      <vt:lpstr>PG18RIGA10</vt:lpstr>
      <vt:lpstr>'MXH, MXHL'!PG18RIGA11</vt:lpstr>
      <vt:lpstr>PG18RIGA11</vt:lpstr>
      <vt:lpstr>'MXH, MXHL'!PG18RIGA12</vt:lpstr>
      <vt:lpstr>PG18RIGA12</vt:lpstr>
      <vt:lpstr>'MXH, MXHL'!PG18RIGA13</vt:lpstr>
      <vt:lpstr>PG18RIGA13</vt:lpstr>
      <vt:lpstr>'MXH, MXHL'!PG18RIGA14</vt:lpstr>
      <vt:lpstr>PG18RIGA14</vt:lpstr>
      <vt:lpstr>PG18RIGA15</vt:lpstr>
      <vt:lpstr>PG18RIGA16</vt:lpstr>
      <vt:lpstr>'MXH, MXHL'!PG18RIGA17</vt:lpstr>
      <vt:lpstr>PG18RIGA17</vt:lpstr>
      <vt:lpstr>'MXH, MXHL'!PG18RIGA18</vt:lpstr>
      <vt:lpstr>PG18RIGA18</vt:lpstr>
      <vt:lpstr>'MXH, MXHL'!PG18RIGA19</vt:lpstr>
      <vt:lpstr>PG18RIGA19</vt:lpstr>
      <vt:lpstr>'MXH, MXHL'!PG18RIGA2</vt:lpstr>
      <vt:lpstr>PG18RIGA2</vt:lpstr>
      <vt:lpstr>PG18RIGA20</vt:lpstr>
      <vt:lpstr>PG18RIGA23</vt:lpstr>
      <vt:lpstr>'MXH, MXHL'!PG18RIGA24</vt:lpstr>
      <vt:lpstr>PG18RIGA24</vt:lpstr>
      <vt:lpstr>PG18RIGA25</vt:lpstr>
      <vt:lpstr>'MXH, MXHL'!PG18RIGA27</vt:lpstr>
      <vt:lpstr>PG18RIGA27</vt:lpstr>
      <vt:lpstr>'MXH, MXHL'!PG18RIGA29</vt:lpstr>
      <vt:lpstr>PG18RIGA29</vt:lpstr>
      <vt:lpstr>'MXH, MXHL'!PG18RIGA3</vt:lpstr>
      <vt:lpstr>PG18RIGA3</vt:lpstr>
      <vt:lpstr>PG18RIGA30</vt:lpstr>
      <vt:lpstr>PG18RIGA31</vt:lpstr>
      <vt:lpstr>'MXH, MXHL'!PG18RIGA4</vt:lpstr>
      <vt:lpstr>PG18RIGA4</vt:lpstr>
      <vt:lpstr>'MXH, MXHL'!PG18RIGA5</vt:lpstr>
      <vt:lpstr>PG18RIGA5</vt:lpstr>
      <vt:lpstr>'MXH, MXHL'!PG18RIGA6</vt:lpstr>
      <vt:lpstr>PG18RIGA6</vt:lpstr>
      <vt:lpstr>'MXH, MXHL'!PG18RIGA7</vt:lpstr>
      <vt:lpstr>PG18RIGA7</vt:lpstr>
      <vt:lpstr>'MXH, MXHL'!PG18RIGA8</vt:lpstr>
      <vt:lpstr>PG18RIGA8</vt:lpstr>
      <vt:lpstr>'MXH, MXHL'!PG18RIGA9</vt:lpstr>
      <vt:lpstr>PG18RIGA9</vt:lpstr>
      <vt:lpstr>'MXH, MXHL'!PG18SETMXH1</vt:lpstr>
      <vt:lpstr>PG18SETMXH1</vt:lpstr>
      <vt:lpstr>'MXH, MXHL'!PG18SETMXH2</vt:lpstr>
      <vt:lpstr>PG18SETMXH2</vt:lpstr>
      <vt:lpstr>'MXH, MXHL'!PG19RIGA1</vt:lpstr>
      <vt:lpstr>PG19RIGA1</vt:lpstr>
      <vt:lpstr>'MXH, MXHL'!PG19RIGA10</vt:lpstr>
      <vt:lpstr>PG19RIGA10</vt:lpstr>
      <vt:lpstr>'MXH, MXHL'!PG19RIGA11</vt:lpstr>
      <vt:lpstr>PG19RIGA11</vt:lpstr>
      <vt:lpstr>'MXH, MXHL'!PG19RIGA12</vt:lpstr>
      <vt:lpstr>PG19RIGA12</vt:lpstr>
      <vt:lpstr>'MXH, MXHL'!PG19RIGA13</vt:lpstr>
      <vt:lpstr>PG19RIGA13</vt:lpstr>
      <vt:lpstr>'MXH, MXHL'!PG19RIGA14</vt:lpstr>
      <vt:lpstr>PG19RIGA14</vt:lpstr>
      <vt:lpstr>'MXH, MXHL'!PG19RIGA2</vt:lpstr>
      <vt:lpstr>PG19RIGA2</vt:lpstr>
      <vt:lpstr>'MXH, MXHL'!PG19RIGA3</vt:lpstr>
      <vt:lpstr>PG19RIGA3</vt:lpstr>
      <vt:lpstr>'MXH, MXHL'!PG19RIGA4</vt:lpstr>
      <vt:lpstr>PG19RIGA4</vt:lpstr>
      <vt:lpstr>'MXH, MXHL'!PG19RIGA5</vt:lpstr>
      <vt:lpstr>PG19RIGA5</vt:lpstr>
      <vt:lpstr>'MXH, MXHL'!PG19RIGA6</vt:lpstr>
      <vt:lpstr>PG19RIGA6</vt:lpstr>
      <vt:lpstr>'MXH, MXHL'!PG19RIGA7</vt:lpstr>
      <vt:lpstr>PG19RIGA7</vt:lpstr>
      <vt:lpstr>'MXH, MXHL'!PG19RIGA8</vt:lpstr>
      <vt:lpstr>PG19RIGA8</vt:lpstr>
      <vt:lpstr>'MXH, MXHL'!PG19RIGA9</vt:lpstr>
      <vt:lpstr>PG19RIGA9</vt:lpstr>
      <vt:lpstr>POMPAMXV506580</vt:lpstr>
      <vt:lpstr>PROVAAAA</vt:lpstr>
      <vt:lpstr>rotenr2r3r</vt:lpstr>
      <vt:lpstr>rotenR2R3R512</vt:lpstr>
      <vt:lpstr>rotenR2R3R518</vt:lpstr>
      <vt:lpstr>'MXH, MXHL'!ROTENR2R3R5D10</vt:lpstr>
      <vt:lpstr>ROTENR2R3R5D10</vt:lpstr>
      <vt:lpstr>'MXH, MXHL'!ROTENR2R3R5D12</vt:lpstr>
      <vt:lpstr>ROTENR2R3R5D12</vt:lpstr>
      <vt:lpstr>'MXH, MXHL'!ROTENR2R3R5D14</vt:lpstr>
      <vt:lpstr>ROTENR2R3R5D14</vt:lpstr>
      <vt:lpstr>ROTENR2R3R5D15</vt:lpstr>
      <vt:lpstr>'MXH, MXHL'!ROTENR2R3R5D18</vt:lpstr>
      <vt:lpstr>ROTENR2R3R5D18</vt:lpstr>
      <vt:lpstr>'MXH, MXHL'!ROTENR2R3R5D20</vt:lpstr>
      <vt:lpstr>ROTENR2R3R5D20</vt:lpstr>
      <vt:lpstr>'MXH, MXHL'!ROTENR2R3R5D22</vt:lpstr>
      <vt:lpstr>ROTENR2R3R5D22</vt:lpstr>
      <vt:lpstr>'MXH, MXHL'!ROTENR2R3R5D24</vt:lpstr>
      <vt:lpstr>ROTENR2R3R5D24</vt:lpstr>
      <vt:lpstr>'MXH, MXHL'!ROTENR2R3R5D28</vt:lpstr>
      <vt:lpstr>ROTENR2R3R5D28</vt:lpstr>
      <vt:lpstr>'MXH, MXHL'!ROTENR2R3R5D32</vt:lpstr>
      <vt:lpstr>ROTENR2R3R5D32</vt:lpstr>
      <vt:lpstr>'MXH, MXHL'!rotenr2r3r5d40</vt:lpstr>
      <vt:lpstr>rotenr2r3r5d40</vt:lpstr>
      <vt:lpstr>rotenR310</vt:lpstr>
      <vt:lpstr>rotenR3R510</vt:lpstr>
      <vt:lpstr>rotenR3R512</vt:lpstr>
      <vt:lpstr>rotenR3R514</vt:lpstr>
      <vt:lpstr>rotenR3R520</vt:lpstr>
      <vt:lpstr>rotenR3R522</vt:lpstr>
      <vt:lpstr>'MXH, MXHL'!SIZE112</vt:lpstr>
      <vt:lpstr>SIZE112</vt:lpstr>
      <vt:lpstr>'MXH, MXHL'!SIZE132</vt:lpstr>
      <vt:lpstr>SIZE132</vt:lpstr>
      <vt:lpstr>'MXH, MXHL'!SIZE160</vt:lpstr>
      <vt:lpstr>SIZE160</vt:lpstr>
      <vt:lpstr>'MXH, MXHL'!SIZE180</vt:lpstr>
      <vt:lpstr>SIZE180</vt:lpstr>
      <vt:lpstr>'MXH, MXHL'!SIZE200</vt:lpstr>
      <vt:lpstr>SIZE200</vt:lpstr>
      <vt:lpstr>'MXH, MXHL'!SIZE225</vt:lpstr>
      <vt:lpstr>SIZE225</vt:lpstr>
      <vt:lpstr>SIZE250</vt:lpstr>
      <vt:lpstr>SIZE280</vt:lpstr>
      <vt:lpstr>'MXH, MXHL'!SIZE63</vt:lpstr>
      <vt:lpstr>SIZE63</vt:lpstr>
      <vt:lpstr>'MXH, MXHL'!SIZE71</vt:lpstr>
      <vt:lpstr>SIZE71</vt:lpstr>
      <vt:lpstr>'MXH, MXHL'!SIZE80</vt:lpstr>
      <vt:lpstr>SIZE80</vt:lpstr>
      <vt:lpstr>'MXH, MXHL'!SIZE90</vt:lpstr>
      <vt:lpstr>SIZE90</vt:lpstr>
      <vt:lpstr>tenute_seals</vt:lpstr>
      <vt:lpstr>tenuteR2R3R518</vt:lpstr>
      <vt:lpstr>tenuteR310</vt:lpstr>
      <vt:lpstr>tenuteR312</vt:lpstr>
      <vt:lpstr>tenuteR314</vt:lpstr>
      <vt:lpstr>tenuteR3R518</vt:lpstr>
      <vt:lpstr>UNITEN</vt:lpstr>
      <vt:lpstr>'MXH, MXHL'!UNITEN2345D32</vt:lpstr>
      <vt:lpstr>UNITEN2345D32</vt:lpstr>
      <vt:lpstr>'MXH, MXHL'!UNITEN2345D40</vt:lpstr>
      <vt:lpstr>UNITEN2345D40</vt:lpstr>
      <vt:lpstr>'MXH, MXHL'!UNITEN245D50</vt:lpstr>
      <vt:lpstr>UNITEN245D50</vt:lpstr>
      <vt:lpstr>'MXH, MXHL'!UNITENMXVD22</vt:lpstr>
      <vt:lpstr>UNITENMXVD22</vt:lpstr>
      <vt:lpstr>'MXH, MXHL'!UNITENU3RU5CALD14</vt:lpstr>
      <vt:lpstr>UNITENU3RU5CALD14</vt:lpstr>
      <vt:lpstr>'MXH, MXHL'!UNITENU3RU5KD22</vt:lpstr>
      <vt:lpstr>UNITENU3RU5KD22</vt:lpstr>
      <vt:lpstr>tenute!Область_печати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CALPEDA || Прайс-лист на насосное оборудование. Цена, стоимость, купить насосы NM, NMD, MXN, SPA, GM, GX, GXR, GQR, CS, BS. Продажа продукции производства завода-изготовителя Калпеда, Kalpeda, Италия. Дилер ГКНТ. Поставка Россия, СНГ</dc:title>
  <dc:subject>CALPEDA || Прайс-лист на насосное оборудование. Цена, стоимость, купить насосы NM, NMD, MXN, SPA, GM, GX, GXR, GQR, CS, BS. Продажа продукции производства завода-изготовителя Калпеда, Kalpeda, Италия. Дилер ГКНТ. Поставка Россия, СНГ</dc:subject>
  <dc:creator>http://calpeda.nt-rt.ru</dc:creator>
  <cp:lastModifiedBy>Home</cp:lastModifiedBy>
  <cp:lastPrinted>2020-11-04T08:55:07Z</cp:lastPrinted>
  <dcterms:created xsi:type="dcterms:W3CDTF">2014-12-09T08:17:22Z</dcterms:created>
  <dcterms:modified xsi:type="dcterms:W3CDTF">2024-04-25T12:52:19Z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0x010100167AA143A58B0042B5C54397CC9E4ECC</vt:lpwstr>
  </property>
  <property fmtid="{D5CDD505-2E9C-101B-9397-08002B2CF9AE}" pid="3" name="MediaServiceImageTags">
    <vt:lpwstr/>
  </property>
</Properties>
</file>